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9B9561AE-3E56-46B9-BE2D-4B0CE808DE71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거래처!$A$1:$I$360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주문_리스트!$A$1:$K$2939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7" i="4" l="1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189" i="4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202" i="56" l="1"/>
  <c r="C136" i="56"/>
  <c r="C75" i="56"/>
  <c r="C120" i="56"/>
  <c r="C95" i="56"/>
  <c r="C98" i="56"/>
  <c r="C218" i="56"/>
  <c r="C118" i="56"/>
  <c r="C113" i="56"/>
  <c r="C57" i="56"/>
  <c r="C123" i="56"/>
  <c r="C153" i="56"/>
  <c r="C47" i="56"/>
  <c r="C44" i="56"/>
  <c r="C99" i="56"/>
  <c r="C52" i="56"/>
  <c r="C70" i="56"/>
  <c r="C34" i="56"/>
  <c r="C112" i="56"/>
  <c r="C211" i="56"/>
  <c r="C126" i="56"/>
  <c r="C10" i="56"/>
  <c r="C41" i="56"/>
  <c r="C207" i="56"/>
  <c r="C79" i="56"/>
  <c r="C108" i="56"/>
  <c r="C209" i="56"/>
  <c r="C219" i="56"/>
  <c r="C22" i="56"/>
  <c r="C138" i="56"/>
  <c r="C208" i="56"/>
  <c r="C124" i="56"/>
  <c r="C81" i="56"/>
  <c r="C103" i="56"/>
  <c r="C133" i="56"/>
  <c r="C86" i="56"/>
  <c r="C107" i="56"/>
  <c r="C204" i="56"/>
  <c r="C132" i="56"/>
  <c r="C200" i="56"/>
  <c r="C50" i="56"/>
  <c r="C203" i="56"/>
  <c r="C216" i="56"/>
  <c r="C205" i="56"/>
  <c r="C201" i="56"/>
  <c r="C130" i="56"/>
  <c r="C58" i="56"/>
  <c r="C93" i="56"/>
  <c r="C221" i="56"/>
  <c r="C217" i="56"/>
  <c r="C220" i="56"/>
  <c r="C212" i="56"/>
  <c r="C166" i="56"/>
  <c r="C199" i="56"/>
  <c r="C224" i="56"/>
  <c r="C101" i="56"/>
  <c r="C137" i="56"/>
  <c r="C213" i="56"/>
  <c r="C135" i="56"/>
  <c r="C210" i="56"/>
  <c r="C206" i="56"/>
  <c r="C42" i="56"/>
  <c r="C8" i="56"/>
  <c r="C125" i="56"/>
  <c r="C97" i="56"/>
  <c r="C223" i="56"/>
  <c r="C222" i="56"/>
  <c r="C215" i="56"/>
  <c r="C77" i="56"/>
  <c r="C214" i="56"/>
  <c r="C116" i="56"/>
  <c r="C63" i="56"/>
  <c r="C90" i="56"/>
  <c r="C192" i="56"/>
  <c r="C36" i="56"/>
  <c r="C82" i="56"/>
  <c r="C13" i="56"/>
  <c r="C155" i="56"/>
  <c r="C172" i="56"/>
  <c r="C160" i="56"/>
  <c r="C25" i="56"/>
  <c r="C73" i="56"/>
  <c r="C127" i="56"/>
  <c r="C167" i="56"/>
  <c r="C191" i="56"/>
  <c r="C71" i="56"/>
  <c r="C194" i="56"/>
  <c r="C170" i="56"/>
  <c r="C159" i="56"/>
  <c r="C162" i="56"/>
  <c r="C40" i="56"/>
  <c r="C195" i="56"/>
  <c r="C92" i="56"/>
  <c r="C189" i="56"/>
  <c r="C161" i="56"/>
  <c r="C106" i="56"/>
  <c r="C173" i="56"/>
  <c r="C129" i="56"/>
  <c r="C111" i="56"/>
  <c r="C61" i="56"/>
  <c r="C49" i="56"/>
  <c r="C3" i="56"/>
  <c r="C187" i="56"/>
  <c r="C29" i="56"/>
  <c r="C188" i="56"/>
  <c r="C109" i="56"/>
  <c r="C65" i="56"/>
  <c r="C110" i="56"/>
  <c r="C19" i="56"/>
  <c r="C67" i="56"/>
  <c r="C119" i="56"/>
  <c r="C184" i="56"/>
  <c r="C154" i="56"/>
  <c r="C121" i="56"/>
  <c r="C84" i="56"/>
  <c r="C48" i="56"/>
  <c r="C76" i="56"/>
  <c r="C176" i="56"/>
  <c r="C180" i="56"/>
  <c r="C100" i="56"/>
  <c r="C139" i="56"/>
  <c r="C183" i="56"/>
  <c r="C60" i="56"/>
  <c r="C18" i="56"/>
  <c r="C20" i="56"/>
  <c r="C9" i="56"/>
  <c r="C143" i="56"/>
  <c r="C175" i="56"/>
  <c r="C94" i="56"/>
  <c r="C148" i="56"/>
  <c r="C62" i="56"/>
  <c r="C26" i="56"/>
  <c r="C165" i="56"/>
  <c r="C28" i="56"/>
  <c r="C12" i="56"/>
  <c r="C59" i="56"/>
  <c r="C24" i="56"/>
  <c r="C169" i="56"/>
  <c r="C7" i="56"/>
  <c r="C5" i="56"/>
  <c r="C190" i="56"/>
  <c r="C89" i="56"/>
  <c r="C128" i="56"/>
  <c r="C38" i="56"/>
  <c r="C196" i="56"/>
  <c r="C39" i="56"/>
  <c r="C114" i="56"/>
  <c r="C171" i="56"/>
  <c r="C179" i="56"/>
  <c r="C53" i="56"/>
  <c r="C69" i="56"/>
  <c r="C105" i="56"/>
  <c r="C37" i="56"/>
  <c r="C151" i="56"/>
  <c r="C181" i="56"/>
  <c r="C6" i="56"/>
  <c r="C186" i="56"/>
  <c r="C85" i="56"/>
  <c r="C146" i="56"/>
  <c r="C21" i="56"/>
  <c r="C55" i="56"/>
  <c r="C15" i="56"/>
  <c r="C72" i="56"/>
  <c r="C174" i="56"/>
  <c r="C88" i="56"/>
  <c r="C78" i="56"/>
  <c r="C182" i="56"/>
  <c r="C147" i="56"/>
  <c r="C14" i="56"/>
  <c r="C198" i="56"/>
  <c r="C149" i="56"/>
  <c r="C104" i="56"/>
  <c r="C115" i="56"/>
  <c r="C150" i="56"/>
  <c r="C156" i="56"/>
  <c r="C197" i="56"/>
  <c r="C193" i="56"/>
  <c r="C56" i="56"/>
  <c r="C122" i="56"/>
  <c r="C134" i="56"/>
  <c r="C158" i="56"/>
  <c r="C45" i="56"/>
  <c r="C2" i="56"/>
  <c r="C32" i="56"/>
  <c r="C16" i="56"/>
  <c r="C43" i="56"/>
  <c r="C27" i="56"/>
  <c r="C11" i="56"/>
  <c r="C4" i="56"/>
  <c r="C141" i="56"/>
  <c r="C46" i="56"/>
  <c r="C163" i="56"/>
  <c r="C157" i="56"/>
  <c r="C140" i="56"/>
  <c r="C80" i="56"/>
  <c r="C164" i="56"/>
  <c r="C31" i="56"/>
  <c r="C177" i="56"/>
  <c r="C17" i="56"/>
  <c r="C96" i="56"/>
  <c r="C74" i="56"/>
  <c r="C142" i="56"/>
  <c r="C83" i="56"/>
  <c r="C144" i="56"/>
  <c r="C168" i="56"/>
  <c r="C64" i="56"/>
  <c r="C51" i="56"/>
  <c r="C131" i="56"/>
  <c r="C145" i="56"/>
  <c r="C152" i="56"/>
  <c r="C117" i="56"/>
  <c r="C54" i="56"/>
  <c r="C30" i="56"/>
  <c r="C66" i="56"/>
  <c r="C185" i="56"/>
  <c r="C68" i="56"/>
  <c r="C102" i="56"/>
  <c r="C23" i="56"/>
  <c r="C87" i="56"/>
  <c r="C178" i="56"/>
  <c r="C35" i="56"/>
  <c r="C91" i="56"/>
  <c r="C33" i="56"/>
  <c r="D19" i="56" l="1"/>
  <c r="D25" i="56"/>
  <c r="D102" i="56"/>
  <c r="D23" i="56"/>
  <c r="D117" i="56"/>
  <c r="D136" i="56"/>
  <c r="D8" i="56"/>
  <c r="D124" i="56"/>
  <c r="D164" i="56"/>
  <c r="D129" i="56"/>
  <c r="D142" i="56"/>
  <c r="D146" i="56"/>
  <c r="D221" i="56"/>
  <c r="D62" i="56"/>
  <c r="D11" i="56"/>
  <c r="D176" i="56"/>
  <c r="D59" i="56"/>
  <c r="D147" i="56"/>
  <c r="D202" i="56"/>
  <c r="D189" i="56"/>
  <c r="D220" i="56"/>
  <c r="D65" i="56"/>
  <c r="D54" i="56"/>
  <c r="D86" i="56"/>
  <c r="D137" i="56"/>
  <c r="D178" i="56"/>
  <c r="D149" i="56"/>
  <c r="D13" i="56"/>
  <c r="D163" i="56"/>
  <c r="D38" i="56"/>
  <c r="D106" i="56"/>
  <c r="D195" i="56"/>
  <c r="D34" i="56"/>
  <c r="D151" i="56"/>
  <c r="D12" i="56"/>
  <c r="D122" i="56"/>
  <c r="D88" i="56"/>
  <c r="D50" i="56"/>
  <c r="D132" i="56"/>
  <c r="D27" i="56"/>
  <c r="D110" i="56"/>
  <c r="D171" i="56"/>
  <c r="D172" i="56"/>
  <c r="D182" i="56"/>
  <c r="D206" i="56"/>
  <c r="D2" i="56"/>
  <c r="D134" i="56"/>
  <c r="D119" i="56"/>
  <c r="D87" i="56"/>
  <c r="D78" i="56"/>
  <c r="D173" i="56"/>
  <c r="D183" i="56"/>
  <c r="D187" i="56"/>
  <c r="D125" i="56"/>
  <c r="D113" i="56"/>
  <c r="D96" i="56"/>
  <c r="D181" i="56"/>
  <c r="D191" i="56"/>
  <c r="D74" i="56"/>
  <c r="D180" i="56"/>
  <c r="D7" i="56"/>
  <c r="D31" i="56"/>
  <c r="D72" i="56"/>
  <c r="D79" i="56"/>
  <c r="D131" i="56"/>
  <c r="D17" i="56"/>
  <c r="D174" i="56"/>
  <c r="D89" i="56"/>
  <c r="D167" i="56"/>
  <c r="D192" i="56"/>
  <c r="D101" i="56"/>
  <c r="D157" i="56"/>
  <c r="D200" i="56"/>
  <c r="D130" i="56"/>
  <c r="D109" i="56"/>
  <c r="D169" i="56"/>
  <c r="D95" i="56"/>
  <c r="D145" i="56"/>
  <c r="D209" i="56"/>
  <c r="D115" i="56"/>
  <c r="D14" i="56"/>
  <c r="D47" i="56"/>
  <c r="D29" i="56"/>
  <c r="D30" i="56"/>
  <c r="D196" i="56"/>
  <c r="D186" i="56"/>
  <c r="D160" i="56"/>
  <c r="D161" i="56"/>
  <c r="D152" i="56"/>
  <c r="D118" i="56"/>
  <c r="D133" i="56"/>
  <c r="D199" i="56"/>
  <c r="D215" i="56"/>
  <c r="D67" i="56"/>
  <c r="D223" i="56"/>
  <c r="D28" i="56"/>
  <c r="D114" i="56"/>
  <c r="D194" i="56"/>
  <c r="D108" i="56"/>
  <c r="D20" i="56"/>
  <c r="D80" i="56"/>
  <c r="D177" i="56"/>
  <c r="D198" i="56"/>
  <c r="D76" i="56"/>
  <c r="D36" i="56"/>
  <c r="D93" i="56"/>
  <c r="D107" i="56"/>
  <c r="D141" i="56"/>
  <c r="D150" i="56"/>
  <c r="D201" i="56"/>
  <c r="D97" i="56"/>
  <c r="D57" i="56"/>
  <c r="D99" i="56"/>
  <c r="D140" i="56"/>
  <c r="D156" i="56"/>
  <c r="D212" i="56"/>
  <c r="D175" i="56"/>
  <c r="D207" i="56"/>
  <c r="D22" i="56"/>
  <c r="D105" i="56"/>
  <c r="D94" i="56"/>
  <c r="D60" i="56"/>
  <c r="D98" i="56"/>
  <c r="D188" i="56"/>
  <c r="D10" i="56"/>
  <c r="D214" i="56"/>
  <c r="D45" i="56"/>
  <c r="D84" i="56"/>
  <c r="D33" i="56"/>
  <c r="D64" i="56"/>
  <c r="D69" i="56"/>
  <c r="D211" i="56"/>
  <c r="D42" i="56"/>
  <c r="D213" i="56"/>
  <c r="D82" i="56"/>
  <c r="D222" i="56"/>
  <c r="D120" i="56"/>
  <c r="D208" i="56"/>
  <c r="D3" i="56"/>
  <c r="D81" i="56"/>
  <c r="D53" i="56"/>
  <c r="D155" i="56"/>
  <c r="D46" i="56"/>
  <c r="D166" i="56"/>
  <c r="D5" i="56"/>
  <c r="D75" i="56"/>
  <c r="D49" i="56"/>
  <c r="D37" i="56"/>
  <c r="D66" i="56"/>
  <c r="D85" i="56"/>
  <c r="D139" i="56"/>
  <c r="D39" i="56"/>
  <c r="D32" i="56"/>
  <c r="D184" i="56"/>
  <c r="D83" i="56"/>
  <c r="D44" i="56"/>
  <c r="D170" i="56"/>
  <c r="D71" i="56"/>
  <c r="D112" i="56"/>
  <c r="D52" i="56"/>
  <c r="D21" i="56"/>
  <c r="D204" i="56"/>
  <c r="D190" i="56"/>
  <c r="D127" i="56"/>
  <c r="D126" i="56"/>
  <c r="D123" i="56"/>
  <c r="D100" i="56"/>
  <c r="D6" i="56"/>
  <c r="D219" i="56"/>
  <c r="D24" i="56"/>
  <c r="D61" i="56"/>
  <c r="D55" i="56"/>
  <c r="D90" i="56"/>
  <c r="D18" i="56"/>
  <c r="D179" i="56"/>
  <c r="D26" i="56"/>
  <c r="D68" i="56"/>
  <c r="D4" i="56"/>
  <c r="D58" i="56"/>
  <c r="D15" i="56"/>
  <c r="D70" i="56"/>
  <c r="D40" i="56"/>
  <c r="D51" i="56"/>
  <c r="D138" i="56"/>
  <c r="D43" i="56"/>
  <c r="D158" i="56"/>
  <c r="D121" i="56"/>
  <c r="D91" i="56"/>
  <c r="D168" i="56"/>
  <c r="D135" i="56"/>
  <c r="D159" i="56"/>
  <c r="D77" i="56"/>
  <c r="D73" i="56"/>
  <c r="D9" i="56"/>
  <c r="D41" i="56"/>
  <c r="D148" i="56"/>
  <c r="D111" i="56"/>
  <c r="D128" i="56"/>
  <c r="D224" i="56"/>
  <c r="D217" i="56"/>
  <c r="D116" i="56"/>
  <c r="D197" i="56"/>
  <c r="D193" i="56"/>
  <c r="D153" i="56"/>
  <c r="D165" i="56"/>
  <c r="D143" i="56"/>
  <c r="D185" i="56"/>
  <c r="D56" i="56"/>
  <c r="D104" i="56"/>
  <c r="D162" i="56"/>
  <c r="D48" i="56"/>
  <c r="D205" i="56"/>
  <c r="D218" i="56"/>
  <c r="D203" i="56"/>
  <c r="D16" i="56"/>
  <c r="D103" i="56"/>
  <c r="D154" i="56"/>
  <c r="D35" i="56"/>
  <c r="D144" i="56"/>
  <c r="D210" i="56"/>
  <c r="D63" i="56"/>
  <c r="D216" i="56"/>
  <c r="D92" i="56"/>
  <c r="F14" i="56" l="1"/>
  <c r="F13" i="56"/>
  <c r="F12" i="56"/>
</calcChain>
</file>

<file path=xl/sharedStrings.xml><?xml version="1.0" encoding="utf-8"?>
<sst xmlns="http://schemas.openxmlformats.org/spreadsheetml/2006/main" count="16534" uniqueCount="5186">
  <si>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</si>
  <si>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</si>
  <si>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</si>
  <si>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</si>
  <si>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</si>
  <si>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</si>
  <si>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</si>
  <si>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</si>
  <si>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</si>
  <si>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</si>
  <si>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</si>
  <si>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</si>
  <si>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</si>
  <si>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</si>
  <si>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</si>
  <si>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</si>
  <si>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</si>
  <si>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</si>
  <si>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</si>
  <si>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</si>
  <si>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</si>
  <si>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</si>
  <si>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</si>
  <si>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</si>
  <si>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</si>
  <si>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</si>
  <si>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</si>
  <si>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</si>
  <si>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</si>
  <si>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</si>
  <si>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</si>
  <si>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</si>
  <si>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</si>
  <si>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</si>
  <si>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</si>
  <si>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</si>
  <si>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</si>
  <si>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</si>
  <si>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</si>
  <si>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</si>
  <si>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</si>
  <si>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</si>
  <si>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</si>
  <si>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</si>
  <si>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</si>
  <si>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</si>
  <si>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</si>
  <si>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</si>
  <si>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</si>
  <si>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</si>
  <si>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</si>
  <si>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</si>
  <si>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</si>
  <si>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</si>
  <si>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</si>
  <si>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</si>
  <si>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</si>
  <si>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</si>
  <si>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</si>
  <si>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</si>
  <si>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</si>
  <si>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</si>
  <si>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</si>
  <si>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</si>
  <si>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</si>
  <si>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</si>
  <si>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</si>
  <si>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</si>
  <si>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</si>
  <si>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</si>
  <si>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</si>
  <si>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</si>
  <si>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</si>
  <si>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</si>
  <si>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</si>
  <si>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</si>
  <si>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</si>
  <si>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</si>
  <si>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</si>
  <si>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</si>
  <si>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</si>
  <si>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</si>
  <si>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</si>
  <si>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</si>
  <si>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</si>
  <si>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</si>
  <si>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</si>
  <si>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</si>
  <si>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</si>
  <si>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</si>
  <si>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</si>
  <si>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</si>
  <si>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</si>
  <si>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</si>
  <si>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</si>
  <si>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</si>
  <si>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</si>
  <si>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</si>
  <si>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</si>
  <si>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</si>
  <si>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</si>
  <si>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</si>
  <si>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</si>
  <si>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</si>
  <si>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</si>
  <si>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</si>
  <si>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</si>
  <si>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</si>
  <si>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</si>
  <si>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</si>
  <si>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</si>
  <si>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</si>
  <si>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</si>
  <si>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</si>
  <si>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</si>
  <si>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</si>
  <si>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</si>
  <si>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</si>
  <si>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</si>
  <si>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</si>
  <si>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</si>
  <si>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</si>
  <si>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</si>
  <si>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</si>
  <si>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</si>
  <si>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</si>
  <si>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</si>
  <si>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</si>
  <si>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</si>
  <si>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</si>
  <si>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</si>
  <si>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</si>
  <si>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</si>
  <si>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</si>
  <si>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</si>
  <si>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</si>
  <si>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</si>
  <si>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</si>
  <si>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</si>
  <si>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</si>
  <si>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</si>
  <si>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</si>
  <si>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</si>
  <si>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</si>
  <si>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</si>
  <si>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</si>
  <si>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</si>
  <si>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</si>
  <si>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</si>
  <si>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</si>
  <si>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</si>
  <si>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</si>
  <si>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</si>
  <si>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</si>
  <si>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</si>
  <si>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</si>
  <si>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</si>
  <si>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</si>
  <si>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</si>
  <si>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</si>
  <si>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</si>
  <si>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</si>
  <si>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</si>
  <si>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</si>
  <si>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</si>
  <si>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</si>
  <si>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</si>
  <si>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</si>
  <si>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</si>
  <si>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</si>
  <si>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</si>
  <si>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</si>
  <si>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</si>
  <si>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</si>
  <si>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</si>
  <si>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</si>
  <si>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</si>
  <si>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</si>
  <si>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</si>
  <si>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</si>
  <si>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</si>
  <si>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</si>
  <si>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</si>
  <si>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</si>
  <si>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</si>
  <si>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</si>
  <si>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</si>
  <si>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</si>
  <si>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</si>
  <si>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</si>
  <si>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</si>
  <si>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</si>
  <si>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</si>
  <si>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</si>
  <si>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</si>
  <si>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</si>
  <si>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</si>
  <si>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</si>
  <si>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</si>
  <si>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</si>
  <si>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</si>
  <si>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</si>
  <si>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</si>
  <si>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</si>
  <si>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</si>
  <si>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</si>
  <si>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</si>
  <si>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</si>
  <si>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</si>
  <si>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</si>
  <si>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</si>
  <si>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</si>
  <si>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</si>
  <si>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</si>
  <si>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</si>
  <si>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</si>
  <si>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</si>
  <si>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</si>
  <si>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</si>
  <si>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</si>
  <si>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</si>
  <si>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</si>
  <si>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</si>
  <si>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</si>
  <si>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</si>
  <si>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</si>
  <si>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</si>
  <si>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</si>
  <si>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</si>
  <si>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</si>
  <si>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</si>
  <si>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</si>
  <si>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</si>
  <si>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</si>
  <si>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</si>
  <si>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</si>
  <si>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</si>
  <si>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</si>
  <si>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</si>
  <si>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</si>
  <si>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</si>
  <si>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</si>
  <si>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</si>
  <si>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</si>
  <si>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</si>
  <si>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</si>
  <si>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</si>
  <si>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</si>
  <si>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</si>
  <si>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</si>
  <si>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</si>
  <si>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</si>
  <si>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</si>
  <si>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</si>
  <si>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</si>
  <si>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</si>
  <si>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</si>
  <si>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</si>
  <si>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</si>
  <si>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</si>
  <si>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</si>
  <si>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</si>
  <si>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</si>
  <si>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</si>
  <si>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</si>
  <si>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</si>
  <si>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</si>
  <si>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</si>
  <si>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</si>
  <si>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</si>
  <si>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</si>
  <si>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</si>
  <si>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</si>
  <si>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</si>
  <si>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</si>
  <si>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</si>
  <si>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</si>
  <si>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</si>
  <si>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</si>
  <si>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</si>
  <si>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</si>
  <si>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</si>
  <si>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</si>
  <si>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</si>
  <si>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</si>
  <si>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</si>
  <si>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</si>
  <si>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</si>
  <si>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</si>
  <si>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</si>
  <si>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</si>
  <si>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</si>
  <si>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</si>
  <si>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</si>
  <si>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</si>
  <si>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</si>
  <si>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</si>
  <si>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</si>
  <si>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</si>
  <si>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</si>
  <si>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</si>
  <si>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</si>
  <si>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</si>
  <si>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</si>
  <si>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</si>
  <si>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</si>
  <si>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</si>
  <si>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</si>
  <si>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</si>
  <si>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</si>
  <si>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</si>
  <si>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</si>
  <si>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</si>
  <si>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</si>
  <si>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</si>
  <si>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</si>
  <si>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</si>
  <si>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</si>
  <si>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</si>
  <si>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</si>
  <si>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</si>
  <si>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</si>
  <si>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</si>
  <si>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</si>
  <si>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</si>
  <si>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</si>
  <si>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</si>
  <si>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</si>
  <si>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</si>
  <si>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</si>
  <si>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</si>
  <si>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</si>
  <si>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</si>
  <si>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</si>
  <si>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</si>
  <si>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</si>
  <si>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</si>
  <si>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</si>
  <si>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</si>
  <si>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</si>
  <si>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</si>
  <si>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</si>
  <si>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</si>
  <si>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</si>
  <si>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</si>
  <si>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</si>
  <si>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</si>
  <si>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</si>
  <si>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</si>
  <si>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</si>
  <si>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</si>
  <si>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</si>
  <si>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</si>
  <si>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</si>
  <si>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</si>
  <si>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</si>
  <si>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</si>
  <si>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</si>
  <si>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</si>
  <si>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</si>
  <si>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</si>
  <si>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</si>
  <si>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</si>
  <si>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</si>
  <si>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</si>
  <si>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</si>
  <si>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</si>
  <si>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</si>
  <si>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</si>
  <si>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</si>
  <si>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</si>
  <si>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</si>
  <si>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</si>
  <si>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</si>
  <si>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</si>
  <si>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</si>
  <si>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</si>
  <si>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</si>
  <si>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</si>
  <si>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</si>
  <si>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</si>
  <si>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</si>
  <si>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</si>
  <si>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</si>
  <si>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</si>
  <si>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</si>
  <si>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</si>
  <si>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</si>
  <si>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</si>
  <si>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</si>
  <si>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</si>
  <si>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</si>
  <si>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</si>
  <si>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</si>
  <si>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</si>
  <si>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</si>
  <si>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</si>
  <si>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</si>
  <si>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</si>
  <si>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</si>
  <si>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</si>
  <si>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</si>
  <si>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</si>
  <si>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</si>
  <si>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</si>
  <si>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</si>
  <si>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</si>
  <si>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</si>
  <si>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</si>
  <si>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</si>
  <si>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</si>
  <si>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</si>
  <si>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</si>
  <si>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</si>
  <si>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</si>
  <si>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</si>
  <si>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</si>
  <si>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</si>
  <si>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</si>
  <si>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</si>
  <si>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</si>
  <si>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</si>
  <si>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</si>
  <si>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</si>
  <si>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</si>
  <si>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</si>
  <si>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</si>
  <si>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</si>
  <si>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</si>
  <si>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</si>
  <si>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</si>
  <si>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</si>
  <si>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</si>
  <si>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</si>
  <si>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</si>
  <si>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</si>
  <si>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</si>
  <si>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</si>
  <si>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</si>
  <si>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</si>
  <si>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</si>
  <si>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</si>
  <si>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</si>
  <si>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</si>
  <si>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</si>
  <si>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</si>
  <si>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</si>
  <si>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</si>
  <si>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</si>
  <si>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</si>
  <si>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</si>
  <si>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</si>
  <si>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</si>
  <si>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</si>
  <si>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</si>
  <si>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</si>
  <si>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</si>
  <si>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</si>
  <si>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</si>
  <si>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</si>
  <si>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</si>
  <si>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</si>
  <si>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</si>
  <si>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</si>
  <si>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</si>
  <si>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</si>
  <si>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</si>
  <si>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</si>
  <si>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</si>
  <si>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</si>
  <si>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</si>
  <si>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</si>
  <si>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</si>
  <si>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</si>
  <si>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</si>
  <si>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</si>
  <si>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</si>
  <si>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</si>
  <si>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</si>
  <si>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</si>
  <si>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</si>
  <si>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</si>
  <si>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</si>
  <si>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</si>
  <si>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</si>
  <si>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</si>
  <si>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</si>
  <si>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</si>
  <si>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</si>
  <si>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</si>
  <si>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</si>
  <si>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</si>
  <si>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</si>
  <si>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</si>
  <si>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</si>
  <si>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</si>
  <si>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</si>
  <si>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</si>
  <si>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</si>
  <si>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</si>
  <si>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</si>
  <si>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</si>
  <si>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</si>
  <si>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</si>
  <si>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</si>
  <si>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</si>
  <si>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</si>
  <si>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</si>
  <si>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</si>
  <si>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</si>
  <si>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</si>
  <si>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</si>
  <si>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</si>
  <si>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</si>
  <si>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</si>
  <si>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</si>
  <si>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</si>
  <si>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</si>
  <si>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</si>
  <si>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</si>
  <si>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</si>
  <si>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</si>
  <si>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</si>
  <si>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</si>
  <si>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</si>
  <si>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</si>
  <si>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</si>
  <si>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</si>
  <si>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</si>
  <si>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</si>
  <si>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</si>
  <si>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</si>
  <si>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</si>
  <si>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</si>
  <si>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</si>
  <si>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</si>
  <si>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</si>
  <si>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</si>
  <si>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</si>
  <si>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</si>
  <si>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</si>
  <si>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</si>
  <si>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</si>
  <si>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</si>
  <si>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</si>
  <si>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</si>
  <si>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</si>
  <si>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</si>
  <si>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</si>
  <si>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</si>
  <si>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</si>
  <si>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</si>
  <si>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</si>
  <si>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</si>
  <si>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</si>
  <si>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</si>
  <si>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</si>
  <si>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</si>
  <si>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</si>
  <si>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</si>
  <si>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</si>
  <si>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</si>
  <si>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</si>
  <si>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</si>
  <si>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</si>
  <si>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</si>
  <si>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</si>
  <si>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</si>
  <si>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</si>
  <si>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</si>
  <si>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</si>
  <si>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</si>
  <si>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</si>
  <si>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</si>
  <si>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</si>
  <si>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</si>
  <si>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</si>
  <si>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</si>
  <si>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</si>
  <si>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</si>
  <si>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</si>
  <si>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</si>
  <si>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</si>
  <si>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</si>
  <si>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</si>
  <si>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</si>
  <si>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</si>
  <si>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</si>
  <si>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</si>
  <si>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</si>
  <si>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</si>
  <si>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</si>
  <si>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</si>
  <si>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</si>
  <si>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</si>
  <si>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</si>
  <si>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</si>
  <si>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</si>
  <si>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</si>
  <si>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</si>
  <si>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</si>
  <si>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</si>
  <si>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</si>
  <si>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</si>
  <si>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</si>
  <si>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</si>
  <si>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</si>
  <si>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</si>
  <si>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</si>
  <si>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</si>
  <si>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</si>
  <si>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</si>
  <si>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</si>
  <si>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</si>
  <si>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</si>
  <si>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</si>
  <si>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</si>
  <si>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</si>
  <si>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</si>
  <si>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</si>
  <si>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</si>
  <si>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</si>
  <si>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</si>
  <si>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</si>
  <si>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</si>
  <si>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</si>
  <si>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</si>
  <si>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</si>
  <si>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</si>
  <si>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</si>
  <si>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</si>
  <si>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</si>
  <si>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</si>
  <si>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</si>
  <si>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</si>
  <si>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</si>
  <si>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</si>
  <si>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</si>
  <si>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</si>
  <si>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</si>
  <si>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</si>
  <si>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</si>
  <si>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</si>
  <si>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</si>
  <si>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</si>
  <si>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</si>
  <si>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</si>
  <si>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</si>
  <si>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</si>
  <si>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</si>
  <si>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</si>
  <si>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</si>
  <si>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</si>
  <si>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</si>
  <si>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</si>
  <si>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</si>
  <si>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</si>
  <si>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</si>
  <si>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</si>
  <si>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</si>
  <si>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</si>
  <si>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</si>
  <si>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</si>
  <si>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</si>
  <si>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</si>
  <si>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</si>
  <si>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</si>
  <si>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</si>
  <si>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</si>
  <si>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</si>
  <si>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</si>
  <si>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</si>
  <si>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</si>
  <si>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</si>
  <si>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</si>
  <si>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</si>
  <si>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</si>
  <si>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</si>
  <si>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</si>
  <si>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</si>
  <si>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</si>
  <si>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</si>
  <si>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</si>
  <si>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</si>
  <si>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</si>
  <si>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</si>
  <si>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</si>
  <si>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</si>
  <si>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</si>
  <si>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</si>
  <si>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</si>
  <si>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</si>
  <si>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</si>
  <si>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</si>
  <si>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</si>
  <si>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</si>
  <si>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</si>
  <si>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</si>
  <si>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</si>
  <si>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</si>
  <si>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</si>
  <si>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</si>
  <si>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</si>
  <si>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</si>
  <si>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</si>
  <si>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</si>
  <si>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</si>
  <si>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</si>
  <si>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</si>
  <si>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</si>
  <si>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</si>
  <si>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</si>
  <si>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</si>
  <si>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</si>
  <si>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</si>
  <si>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</si>
  <si>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</si>
  <si>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</si>
  <si>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</si>
  <si>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</si>
  <si>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</si>
  <si>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</si>
  <si>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</si>
  <si>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</si>
  <si>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</si>
  <si>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</si>
  <si>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</si>
  <si>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</si>
  <si>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</si>
  <si>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</si>
  <si>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</si>
  <si>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</si>
  <si>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</si>
  <si>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</si>
  <si>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</si>
  <si>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</si>
  <si>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</si>
  <si>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</si>
  <si>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</si>
  <si>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</si>
  <si>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</si>
  <si>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</si>
  <si>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</si>
  <si>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</si>
  <si>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</si>
  <si>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</si>
  <si>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</si>
  <si>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</si>
  <si>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</si>
  <si>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</si>
  <si>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</si>
  <si>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</si>
  <si>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</si>
  <si>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</si>
  <si>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</si>
  <si>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</si>
  <si>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</si>
  <si>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</si>
  <si>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</si>
  <si>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</si>
  <si>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</si>
  <si>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</si>
  <si>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</si>
  <si>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</si>
  <si>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</si>
  <si>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</si>
  <si>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</si>
  <si>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</si>
  <si>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</si>
  <si>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</si>
  <si>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</si>
  <si>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</si>
  <si>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</si>
  <si>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</si>
  <si>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</si>
  <si>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</si>
  <si>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</si>
  <si>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</si>
  <si>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</si>
  <si>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</si>
  <si>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</si>
  <si>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</si>
  <si>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</si>
  <si>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</si>
  <si>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</si>
  <si>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</si>
  <si>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</si>
  <si>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</si>
  <si>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</si>
  <si>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</si>
  <si>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</si>
  <si>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</si>
  <si>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</si>
  <si>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</si>
  <si>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</si>
  <si>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</si>
  <si>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</si>
  <si>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</si>
  <si>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</si>
  <si>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</si>
  <si>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</si>
  <si>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</si>
  <si>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</si>
  <si>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</si>
  <si>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</si>
  <si>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</si>
  <si>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</si>
  <si>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</si>
  <si>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</si>
  <si>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</si>
  <si>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</si>
  <si>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</si>
  <si>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</si>
  <si>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</si>
  <si>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</si>
  <si>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</si>
  <si>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</si>
  <si>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</si>
  <si>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</si>
  <si>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</si>
  <si>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</si>
  <si>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</si>
  <si>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</si>
  <si>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</si>
  <si>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</si>
  <si>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</si>
  <si>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</si>
  <si>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</si>
  <si>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</si>
  <si>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</si>
  <si>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</si>
  <si>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</si>
  <si>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</si>
  <si>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</si>
  <si>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</si>
  <si>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</si>
  <si>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</si>
  <si>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</si>
  <si>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</si>
  <si>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</si>
  <si>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</si>
  <si>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</si>
  <si>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</si>
  <si>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</si>
  <si>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</si>
  <si>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</si>
  <si>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</si>
  <si>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</si>
  <si>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</si>
  <si>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</si>
  <si>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</si>
  <si>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</si>
  <si>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</si>
  <si>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</si>
  <si>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</si>
  <si>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</si>
  <si>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</si>
  <si>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</si>
  <si>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</si>
  <si>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</si>
  <si>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</si>
  <si>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</si>
  <si>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</si>
  <si>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</si>
  <si>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</si>
  <si>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</si>
  <si>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</si>
  <si>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</si>
  <si>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</si>
  <si>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</si>
  <si>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</si>
  <si>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</si>
  <si>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</si>
  <si>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</si>
  <si>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</si>
  <si>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</si>
  <si>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</si>
  <si>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</si>
  <si>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</si>
  <si>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</si>
  <si>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</si>
  <si>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</si>
  <si>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</si>
  <si>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</si>
  <si>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</si>
  <si>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</si>
  <si>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</si>
  <si>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</si>
  <si>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</si>
  <si>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</si>
  <si>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</si>
  <si>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</si>
  <si>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</si>
  <si>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</si>
  <si>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</si>
  <si>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</si>
  <si>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</si>
  <si>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</si>
  <si>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</si>
  <si>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</si>
  <si>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</si>
  <si>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</si>
  <si>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</si>
  <si>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</si>
  <si>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</si>
  <si>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</si>
  <si>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</si>
  <si>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</si>
  <si>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</si>
  <si>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</si>
  <si>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</si>
  <si>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</si>
  <si>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</si>
  <si>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</si>
  <si>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</si>
  <si>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</si>
  <si>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</si>
  <si>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</si>
  <si>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</si>
  <si>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</si>
  <si>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</si>
  <si>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</si>
  <si>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</si>
  <si>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</si>
  <si>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</si>
  <si>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</si>
  <si>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</si>
  <si>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</si>
  <si>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</si>
  <si>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</si>
  <si>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</si>
  <si>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</si>
  <si>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</si>
  <si>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</si>
  <si>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</si>
  <si>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</si>
  <si>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</si>
  <si>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</si>
  <si>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</si>
  <si>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</si>
  <si>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</si>
  <si>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</si>
  <si>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</si>
  <si>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</si>
  <si>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</si>
  <si>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</si>
  <si>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</si>
  <si>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</si>
  <si>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</si>
  <si>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</si>
  <si>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</si>
  <si>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</si>
  <si>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</si>
  <si>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</si>
  <si>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</si>
  <si>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</si>
  <si>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</si>
  <si>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</si>
  <si>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</si>
  <si>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</si>
  <si>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</si>
  <si>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</si>
  <si>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</si>
  <si>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</si>
  <si>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</si>
  <si>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</si>
  <si>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</si>
  <si>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</si>
  <si>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</si>
  <si>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</si>
  <si>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</si>
  <si>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</si>
  <si>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</si>
  <si>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</si>
  <si>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</si>
  <si>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</si>
  <si>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</si>
  <si>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</si>
  <si>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</si>
  <si>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</si>
  <si>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</si>
  <si>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</si>
  <si>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</si>
  <si>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</si>
  <si>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</si>
  <si>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</si>
  <si>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</si>
  <si>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</si>
  <si>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</si>
  <si>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</si>
  <si>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</si>
  <si>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</si>
  <si>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</si>
  <si>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</si>
  <si>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</si>
  <si>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</si>
  <si>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</si>
  <si>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</si>
  <si>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</si>
  <si>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</si>
  <si>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</si>
  <si>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</si>
  <si>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</si>
  <si>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</si>
  <si>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</si>
  <si>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</si>
  <si>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</si>
  <si>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</si>
  <si>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</si>
  <si>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</si>
  <si>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</si>
  <si>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</si>
  <si>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</si>
  <si>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</si>
  <si>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</si>
  <si>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</si>
  <si>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</si>
  <si>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</si>
  <si>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</si>
  <si>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</si>
  <si>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</si>
  <si>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</si>
  <si>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</si>
  <si>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</si>
  <si>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</si>
  <si>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</si>
  <si>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</si>
  <si>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</si>
  <si>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</si>
  <si>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</si>
  <si>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</si>
  <si>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</si>
  <si>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</si>
  <si>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</si>
  <si>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</si>
  <si>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</si>
  <si>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</si>
  <si>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</si>
  <si>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</si>
  <si>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</si>
  <si>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</si>
  <si>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</si>
  <si>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</si>
  <si>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</si>
  <si>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</si>
  <si>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</si>
  <si>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</si>
  <si>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</si>
  <si>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</si>
  <si>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</si>
  <si>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</si>
  <si>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</si>
  <si>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</si>
  <si>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</si>
  <si>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</si>
  <si>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</si>
  <si>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</si>
  <si>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</si>
  <si>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</si>
  <si>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</si>
  <si>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</si>
  <si>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</si>
  <si>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</si>
  <si>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</si>
  <si>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</si>
  <si>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</si>
  <si>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</si>
  <si>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</si>
  <si>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</si>
  <si>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</si>
  <si>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</si>
  <si>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</si>
  <si>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</si>
  <si>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</si>
  <si>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</si>
  <si>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</si>
  <si>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</si>
  <si>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</si>
  <si>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</si>
  <si>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</si>
  <si>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</si>
  <si>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</si>
  <si>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</si>
  <si>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</si>
  <si>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</si>
  <si>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</si>
  <si>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</si>
  <si>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</si>
  <si>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</si>
  <si>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</si>
  <si>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</si>
  <si>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</si>
  <si>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</si>
  <si>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</si>
  <si>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</si>
  <si>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</si>
  <si>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</si>
  <si>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</si>
  <si>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</si>
  <si>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</si>
  <si>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</si>
  <si>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</si>
  <si>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</si>
  <si>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</si>
  <si>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</si>
  <si>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</si>
  <si>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</si>
  <si>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</si>
  <si>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</si>
  <si>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</si>
  <si>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</si>
  <si>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</si>
  <si>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</si>
  <si>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</si>
  <si>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</si>
  <si>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</si>
  <si>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</si>
  <si>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</si>
  <si>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</si>
  <si>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</si>
  <si>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</si>
  <si>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</si>
  <si>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</si>
  <si>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</si>
  <si>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</si>
  <si>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</si>
  <si>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</si>
  <si>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</si>
  <si>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</si>
  <si>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</si>
  <si>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</si>
  <si>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</si>
  <si>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</si>
  <si>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</si>
  <si>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</si>
  <si>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</si>
  <si>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</si>
  <si>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</si>
  <si>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</si>
  <si>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</si>
  <si>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</si>
  <si>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</si>
  <si>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</si>
  <si>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</si>
  <si>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</si>
  <si>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</si>
  <si>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</si>
  <si>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</si>
  <si>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</si>
  <si>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</si>
  <si>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</si>
  <si>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</si>
  <si>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</si>
  <si>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</si>
  <si>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</si>
  <si>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</si>
  <si>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</si>
  <si>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</si>
  <si>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</si>
  <si>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</si>
  <si>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</si>
  <si>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</si>
  <si>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</si>
  <si>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</si>
  <si>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</si>
  <si>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</si>
  <si>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</si>
  <si>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</si>
  <si>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</si>
  <si>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</si>
  <si>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</si>
  <si>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</si>
  <si>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</si>
  <si>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</si>
  <si>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</si>
  <si>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</si>
  <si>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</si>
  <si>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</si>
  <si>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</si>
  <si>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</si>
  <si>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</si>
  <si>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</si>
  <si>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</si>
  <si>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</si>
  <si>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</si>
  <si>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</si>
  <si>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</si>
  <si>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</si>
  <si>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</si>
  <si>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</si>
  <si>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</si>
  <si>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</si>
  <si>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</si>
  <si>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</si>
  <si>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</si>
  <si>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</si>
  <si>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</si>
  <si>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</si>
  <si>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</si>
  <si>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</si>
  <si>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</si>
  <si>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</si>
  <si>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</si>
  <si>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</si>
  <si>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</si>
  <si>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</si>
  <si>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</si>
  <si>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</si>
  <si>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</si>
  <si>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</si>
  <si>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</si>
  <si>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</si>
  <si>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</si>
  <si>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</si>
  <si>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</si>
  <si>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</si>
  <si>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</si>
  <si>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</si>
  <si>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</si>
  <si>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</si>
  <si>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</si>
  <si>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</si>
  <si>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</si>
  <si>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</si>
  <si>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</si>
  <si>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</si>
  <si>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</si>
  <si>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</si>
  <si>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</si>
  <si>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</si>
  <si>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</si>
  <si>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</si>
  <si>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</si>
  <si>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</si>
  <si>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</si>
  <si>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</si>
  <si>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</si>
  <si>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</si>
  <si>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</si>
  <si>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</si>
  <si>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</si>
  <si>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</si>
  <si>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</si>
  <si>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</si>
  <si>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</si>
  <si>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</si>
  <si>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</si>
  <si>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</si>
  <si>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</si>
  <si>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</si>
  <si>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</si>
  <si>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</si>
  <si>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</si>
  <si>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</si>
  <si>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</si>
  <si>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</si>
  <si>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</si>
  <si>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</si>
  <si>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</si>
  <si>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</si>
  <si>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</si>
  <si>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</si>
  <si>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</si>
  <si>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</si>
  <si>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</si>
  <si>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</si>
  <si>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</si>
  <si>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</si>
  <si>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</si>
  <si>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</si>
  <si>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</si>
  <si>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</si>
  <si>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</si>
  <si>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</si>
  <si>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</si>
  <si>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</si>
  <si>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</si>
  <si>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</si>
  <si>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</si>
  <si>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</si>
  <si>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</si>
  <si>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</si>
  <si>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</si>
  <si>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</si>
  <si>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</si>
  <si>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</si>
  <si>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</si>
  <si>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</si>
  <si>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</si>
  <si>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</si>
  <si>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</si>
  <si>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</si>
  <si>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</si>
  <si>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</si>
  <si>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</si>
  <si>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</si>
  <si>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</si>
  <si>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</si>
  <si>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</si>
  <si>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</si>
  <si>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</si>
  <si>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</si>
  <si>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</si>
  <si>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</si>
  <si>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</si>
  <si>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</si>
  <si>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</si>
  <si>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</si>
  <si>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</si>
  <si>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</si>
  <si>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</si>
  <si>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</si>
  <si>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</si>
  <si>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</si>
  <si>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</si>
  <si>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</si>
  <si>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</si>
  <si>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</si>
  <si>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</si>
  <si>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</si>
  <si>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</si>
  <si>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</si>
  <si>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</si>
  <si>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</si>
  <si>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</si>
  <si>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</si>
  <si>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</si>
  <si>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</si>
  <si>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</si>
  <si>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</si>
  <si>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</si>
  <si>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</si>
  <si>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</si>
  <si>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</si>
  <si>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</si>
  <si>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</si>
  <si>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</si>
  <si>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</si>
  <si>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</si>
  <si>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</si>
  <si>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</si>
  <si>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</si>
  <si>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</si>
  <si>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</si>
  <si>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</si>
  <si>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</si>
  <si>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</si>
  <si>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</si>
  <si>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</si>
  <si>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</si>
  <si>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</si>
  <si>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</si>
  <si>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</si>
  <si>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</si>
  <si>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</si>
  <si>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</si>
  <si>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</si>
  <si>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</si>
  <si>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</si>
  <si>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</si>
  <si>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</si>
  <si>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</si>
  <si>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</si>
  <si>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</si>
  <si>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</si>
  <si>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</si>
  <si>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</si>
  <si>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</si>
  <si>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</si>
  <si>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</si>
  <si>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</si>
  <si>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</si>
  <si>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</si>
  <si>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</si>
  <si>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</si>
  <si>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</si>
  <si>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</si>
  <si>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</si>
  <si>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</si>
  <si>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</si>
  <si>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</si>
  <si>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</si>
  <si>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</si>
  <si>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</si>
  <si>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</si>
  <si>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</si>
  <si>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</si>
  <si>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</si>
  <si>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</si>
  <si>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</si>
  <si>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</si>
  <si>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</si>
  <si>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</si>
  <si>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</si>
  <si>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</si>
  <si>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</si>
  <si>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</si>
  <si>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</si>
  <si>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</si>
  <si>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</si>
  <si>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</si>
  <si>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</si>
  <si>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</si>
  <si>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</si>
  <si>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</si>
  <si>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</si>
  <si>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</si>
  <si>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</si>
  <si>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</si>
  <si>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</si>
  <si>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</si>
  <si>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</si>
  <si>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</si>
  <si>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</si>
  <si>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</si>
  <si>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</si>
  <si>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</si>
  <si>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</si>
  <si>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</si>
  <si>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</si>
  <si>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</si>
  <si>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</si>
  <si>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</si>
  <si>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</si>
  <si>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</si>
  <si>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</si>
  <si>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</si>
  <si>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</si>
  <si>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</si>
  <si>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</si>
  <si>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</si>
  <si>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</si>
  <si>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</si>
  <si>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</si>
  <si>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</si>
  <si>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</si>
  <si>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</si>
  <si>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</si>
  <si>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</si>
  <si>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</si>
  <si>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</si>
  <si>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</si>
  <si>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</si>
  <si>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</si>
  <si>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</si>
  <si>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</si>
  <si>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</si>
  <si>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</si>
  <si>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</si>
  <si>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</si>
  <si>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</si>
  <si>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</si>
  <si>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</si>
  <si>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</si>
  <si>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</si>
  <si>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</si>
  <si>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</si>
  <si>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</si>
  <si>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</si>
  <si>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</si>
  <si>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</si>
  <si>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</si>
  <si>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</si>
  <si>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</si>
  <si>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</si>
  <si>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</si>
  <si>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</si>
  <si>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</si>
  <si>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</si>
  <si>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</si>
  <si>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</si>
  <si>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</si>
  <si>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</si>
  <si>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</si>
  <si>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</si>
  <si>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</si>
  <si>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</si>
  <si>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</si>
  <si>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</si>
  <si>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</si>
  <si>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</si>
  <si>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</si>
  <si>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</si>
  <si>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</si>
  <si>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</si>
  <si>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</si>
  <si>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</si>
  <si>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</si>
  <si>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</si>
  <si>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</si>
  <si>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</si>
  <si>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</si>
  <si>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</si>
  <si>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</si>
  <si>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</si>
  <si>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</si>
  <si>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</si>
  <si>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</si>
  <si>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</si>
  <si>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</si>
  <si>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</si>
  <si>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</si>
  <si>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</si>
  <si>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</si>
  <si>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</si>
  <si>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</si>
  <si>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</si>
  <si>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</si>
  <si>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</si>
  <si>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</si>
  <si>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</si>
  <si>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</si>
  <si>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</si>
  <si>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</si>
  <si>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</si>
  <si>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</si>
  <si>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</si>
  <si>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</si>
  <si>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</si>
  <si>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</si>
  <si>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</si>
  <si>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</si>
  <si>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</si>
  <si>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</si>
  <si>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</si>
  <si>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</si>
  <si>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</si>
  <si>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</si>
  <si>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</si>
  <si>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</si>
  <si>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</si>
  <si>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</si>
  <si>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</si>
  <si>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</si>
  <si>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</si>
  <si>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</si>
  <si>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</si>
  <si>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</si>
  <si>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</si>
  <si>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</si>
  <si>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</si>
  <si>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</si>
  <si>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</si>
  <si>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</si>
  <si>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</si>
  <si>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</si>
  <si>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</si>
  <si>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</si>
  <si>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</si>
  <si>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</si>
  <si>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</si>
  <si>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</si>
  <si>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</si>
  <si>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</si>
  <si>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</si>
  <si>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</si>
  <si>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</si>
  <si>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</si>
  <si>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</si>
  <si>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</si>
  <si>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</si>
  <si>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</si>
  <si>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</si>
  <si>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</si>
  <si>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</si>
  <si>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</si>
  <si>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</si>
  <si>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</si>
  <si>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</si>
  <si>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</si>
  <si>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</si>
  <si>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</si>
  <si>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</si>
  <si>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</si>
  <si>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</si>
  <si>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</si>
  <si>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</si>
  <si>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</si>
  <si>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</si>
  <si>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</si>
  <si>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</si>
  <si>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</si>
  <si>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</si>
  <si>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</si>
  <si>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</si>
  <si>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</si>
  <si>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</si>
  <si>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</si>
  <si>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</si>
  <si>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</si>
  <si>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</si>
  <si>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</si>
  <si>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</si>
  <si>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</si>
  <si>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</si>
  <si>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</si>
  <si>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</si>
  <si>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</si>
  <si>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</si>
  <si>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</si>
  <si>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</si>
  <si>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</si>
  <si>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</si>
  <si>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</si>
  <si>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</si>
  <si>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</si>
  <si>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</si>
  <si>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</si>
  <si>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</si>
  <si>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</si>
  <si>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</si>
  <si>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</si>
  <si>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</si>
  <si>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</si>
  <si>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</si>
  <si>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</si>
  <si>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</si>
  <si>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</si>
  <si>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</si>
  <si>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</si>
  <si>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</si>
  <si>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</si>
  <si>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</si>
  <si>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</si>
  <si>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</si>
  <si>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</si>
  <si>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</si>
  <si>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</si>
  <si>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</si>
  <si>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</si>
  <si>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</si>
  <si>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</si>
  <si>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</si>
  <si>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</si>
  <si>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</si>
  <si>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</si>
  <si>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</si>
  <si>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</si>
  <si>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</si>
  <si>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</si>
  <si>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</si>
  <si>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</si>
  <si>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</si>
  <si>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</si>
  <si>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</si>
  <si>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</si>
  <si>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</si>
  <si>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</si>
  <si>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</si>
  <si>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</si>
  <si>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</si>
  <si>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</si>
  <si>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</si>
  <si>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</si>
  <si>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</si>
  <si>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</si>
  <si>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</si>
  <si>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</si>
  <si>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</si>
  <si>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</si>
  <si>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</si>
  <si>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</si>
  <si>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</si>
  <si>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</si>
  <si>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</si>
  <si>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</si>
  <si>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</si>
  <si>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</si>
  <si>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</si>
  <si>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</si>
  <si>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</si>
  <si>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</si>
  <si>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</si>
  <si>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</si>
  <si>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</si>
  <si>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</si>
  <si>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</si>
  <si>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</si>
  <si>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</si>
  <si>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</si>
  <si>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</si>
  <si>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</si>
  <si>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</si>
  <si>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</si>
  <si>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</si>
  <si>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</si>
  <si>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</si>
  <si>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</si>
  <si>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</si>
  <si>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</si>
  <si>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</si>
  <si>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</si>
  <si>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</si>
  <si>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</si>
  <si>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</si>
  <si>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</si>
  <si>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</si>
  <si>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</si>
  <si>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</si>
  <si>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</si>
  <si>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</si>
  <si>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</si>
  <si>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</si>
  <si>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</si>
  <si>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</si>
  <si>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</si>
  <si>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</si>
  <si>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</si>
  <si>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</si>
  <si>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</si>
  <si>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</si>
  <si>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</si>
  <si>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</si>
  <si>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</si>
  <si>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</si>
  <si>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</si>
  <si>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</si>
  <si>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</si>
  <si>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</si>
  <si>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</si>
  <si>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</si>
  <si>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</si>
  <si>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</si>
  <si>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</si>
  <si>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</si>
  <si>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</si>
  <si>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</si>
  <si>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</si>
  <si>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</si>
  <si>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</si>
  <si>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</si>
  <si>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</si>
  <si>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</si>
  <si>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</si>
  <si>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</si>
  <si>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</si>
  <si>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</si>
  <si>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</si>
  <si>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</si>
  <si>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</si>
  <si>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</si>
  <si>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</si>
  <si>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</si>
  <si>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</si>
  <si>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</si>
  <si>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</si>
  <si>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</si>
  <si>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</si>
  <si>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</si>
  <si>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</si>
  <si>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</si>
  <si>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</si>
  <si>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</si>
  <si>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</si>
  <si>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</si>
  <si>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</si>
  <si>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</si>
  <si>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</si>
  <si>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</si>
  <si>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</si>
  <si>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</si>
  <si>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</si>
  <si>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</si>
  <si>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</si>
  <si>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</si>
  <si>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</si>
  <si>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</si>
  <si>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</si>
  <si>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</si>
  <si>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</si>
  <si>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</si>
  <si>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</si>
  <si>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</si>
  <si>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</si>
  <si>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</si>
  <si>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</si>
  <si>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</si>
  <si>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</si>
  <si>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</si>
  <si>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</si>
  <si>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</si>
  <si>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</si>
  <si>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</si>
  <si>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</si>
  <si>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</si>
  <si>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</si>
  <si>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</si>
  <si>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</si>
  <si>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</si>
  <si>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</si>
  <si>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</si>
  <si>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</si>
  <si>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</si>
  <si>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</si>
  <si>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</si>
  <si>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</si>
  <si>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</si>
  <si>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</si>
  <si>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</si>
  <si>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</si>
  <si>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</si>
  <si>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</si>
  <si>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</si>
  <si>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</si>
  <si>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</si>
  <si>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</si>
  <si>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</si>
  <si>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</si>
  <si>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</si>
  <si>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</si>
  <si>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</si>
  <si>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</si>
  <si>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</si>
  <si>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</si>
  <si>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</si>
  <si>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</si>
  <si>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</si>
  <si>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</si>
  <si>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</si>
  <si>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</si>
  <si>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</si>
  <si>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</si>
  <si>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</si>
  <si>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</si>
  <si>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</si>
  <si>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</si>
  <si>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</si>
  <si>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</si>
  <si>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</si>
  <si>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</si>
  <si>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</si>
  <si>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</si>
  <si>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</si>
  <si>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</si>
  <si>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</si>
  <si>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</si>
  <si>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</si>
  <si>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</si>
  <si>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</si>
  <si>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</si>
  <si>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</si>
  <si>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</si>
  <si>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</si>
  <si>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</si>
  <si>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</si>
  <si>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</si>
  <si>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</si>
  <si>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</si>
  <si>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</si>
  <si>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</si>
  <si>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</si>
  <si>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</si>
  <si>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</si>
  <si>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</si>
  <si>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</si>
  <si>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</si>
  <si>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</si>
  <si>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</si>
  <si>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</si>
  <si>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</si>
  <si>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</si>
  <si>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</si>
  <si>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</si>
  <si>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</si>
  <si>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</si>
  <si>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</si>
  <si>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</si>
  <si>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</si>
  <si>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</si>
  <si>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</si>
  <si>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</si>
  <si>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</si>
  <si>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</si>
  <si>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</si>
  <si>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</si>
  <si>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</si>
  <si>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</si>
  <si>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</si>
  <si>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</si>
  <si>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</si>
  <si>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</si>
  <si>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</si>
  <si>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</si>
  <si>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</si>
  <si>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</si>
  <si>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</si>
  <si>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</si>
  <si>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</si>
  <si>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</si>
  <si>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</si>
  <si>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</si>
  <si>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</si>
  <si>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</si>
  <si>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</si>
  <si>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</si>
  <si>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</si>
  <si>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</si>
  <si>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</si>
  <si>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</si>
  <si>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</si>
  <si>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</si>
  <si>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</si>
  <si>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</si>
  <si>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</si>
  <si>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</si>
  <si>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</si>
  <si>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</si>
  <si>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</si>
  <si>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</si>
  <si>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</si>
  <si>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</si>
  <si>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</si>
  <si>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</si>
  <si>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</si>
  <si>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</si>
  <si>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</si>
  <si>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</si>
  <si>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</si>
  <si>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</si>
  <si>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</si>
  <si>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</si>
  <si>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</si>
  <si>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</si>
  <si>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</si>
  <si>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</si>
  <si>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</si>
  <si>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</si>
  <si>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</si>
  <si>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</si>
  <si>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</si>
  <si>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</si>
  <si>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</si>
  <si>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</si>
  <si>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</si>
  <si>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</si>
  <si>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</si>
  <si>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</si>
  <si>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</si>
  <si>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</si>
  <si>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</si>
  <si>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</si>
  <si>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</si>
  <si>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</si>
  <si>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</si>
  <si>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</si>
  <si>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</si>
  <si>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</si>
  <si>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</si>
  <si>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</si>
  <si>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</si>
  <si>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</si>
  <si>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</si>
  <si>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</si>
  <si>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</si>
  <si>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</si>
  <si>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</si>
  <si>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</si>
  <si>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</si>
  <si>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</si>
  <si>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</si>
  <si>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</si>
  <si>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</si>
  <si>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</si>
  <si>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</si>
  <si>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</si>
  <si>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</si>
  <si>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</si>
  <si>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</si>
  <si>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</si>
  <si>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</si>
  <si>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</si>
  <si>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</si>
  <si>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</si>
  <si>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</si>
  <si>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</si>
  <si>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</si>
  <si>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</si>
  <si>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</si>
  <si>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</si>
  <si>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</si>
  <si>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</si>
  <si>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</si>
  <si>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</si>
  <si>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</si>
  <si>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</si>
  <si>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</si>
  <si>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</si>
  <si>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</si>
  <si>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</si>
  <si>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</si>
  <si>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</si>
  <si>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</si>
  <si>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</si>
  <si>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</si>
  <si>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</si>
  <si>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</si>
  <si>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</si>
  <si>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</si>
  <si>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</si>
  <si>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</si>
  <si>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</si>
  <si>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</si>
  <si>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</si>
  <si>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</si>
  <si>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</si>
  <si>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</si>
  <si>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</si>
  <si>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</si>
  <si>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</si>
  <si>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</si>
  <si>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</si>
  <si>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</si>
  <si>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</si>
  <si>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</si>
  <si>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</si>
  <si>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</si>
  <si>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</si>
  <si>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</si>
  <si>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</si>
  <si>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</si>
  <si>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</si>
  <si>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</si>
  <si>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</si>
  <si>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</si>
  <si>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</si>
  <si>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</si>
  <si>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</si>
  <si>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</si>
  <si>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</si>
  <si>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</si>
  <si>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</si>
  <si>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</si>
  <si>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</si>
  <si>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</si>
  <si>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</si>
  <si>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</si>
  <si>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</si>
  <si>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</si>
  <si>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</si>
  <si>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</si>
  <si>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</si>
  <si>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</si>
  <si>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</si>
  <si>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</si>
  <si>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</si>
  <si>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</si>
  <si>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</si>
  <si>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</si>
  <si>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</si>
  <si>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</si>
  <si>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</si>
  <si>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</si>
  <si>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</si>
  <si>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</si>
  <si>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</si>
  <si>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</si>
  <si>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</si>
  <si>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</si>
  <si>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</si>
  <si>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</si>
  <si>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</si>
  <si>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</si>
  <si>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</si>
  <si>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</si>
  <si>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</si>
  <si>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</si>
  <si>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</si>
  <si>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</si>
  <si>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</si>
  <si>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</si>
  <si>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</si>
  <si>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</si>
  <si>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</si>
  <si>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</si>
  <si>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</si>
  <si>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</si>
  <si>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</si>
  <si>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</si>
  <si>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</si>
  <si>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</si>
  <si>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</si>
  <si>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</si>
  <si>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</si>
  <si>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</si>
  <si>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</si>
  <si>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</si>
  <si>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</si>
  <si>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</si>
  <si>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</si>
  <si>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</si>
  <si>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</si>
  <si>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</si>
  <si>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</si>
  <si>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</si>
  <si>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</si>
  <si>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</si>
  <si>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</si>
  <si>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</si>
  <si>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</si>
  <si>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</si>
  <si>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</si>
  <si>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</si>
  <si>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</si>
  <si>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</si>
  <si>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</si>
  <si>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</si>
  <si>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</si>
  <si>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</si>
  <si>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</si>
  <si>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</si>
  <si>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</si>
  <si>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</si>
  <si>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</si>
  <si>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</si>
  <si>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</si>
  <si>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</si>
  <si>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</si>
  <si>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</si>
  <si>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</si>
  <si>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</si>
  <si>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</si>
  <si>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</si>
  <si>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</si>
  <si>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</si>
  <si>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</si>
  <si>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</si>
  <si>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</si>
  <si>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</si>
  <si>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</si>
  <si>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</si>
  <si>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</si>
  <si>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</si>
  <si>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</si>
  <si>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</si>
  <si>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</si>
  <si>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</si>
  <si>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</si>
  <si>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</si>
  <si>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</si>
  <si>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</si>
  <si>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</si>
  <si>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</si>
  <si>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</si>
  <si>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</si>
  <si>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</si>
  <si>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</si>
  <si>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</si>
  <si>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</si>
  <si>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</si>
  <si>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</si>
  <si>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</si>
  <si>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</si>
  <si>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</si>
  <si>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</si>
  <si>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</si>
  <si>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</si>
  <si>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</si>
  <si>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</si>
  <si>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</si>
  <si>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</si>
  <si>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</si>
  <si>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</si>
  <si>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</si>
  <si>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</si>
  <si>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</si>
  <si>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</si>
  <si>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</si>
  <si>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</si>
  <si>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</si>
  <si>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</si>
  <si>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</si>
  <si>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</si>
  <si>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</si>
  <si>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</si>
  <si>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</si>
  <si>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</si>
  <si>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</si>
  <si>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</si>
  <si>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</si>
  <si>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</si>
  <si>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</si>
  <si>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</si>
  <si>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</si>
  <si>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</si>
  <si>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</si>
  <si>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</si>
  <si>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</si>
  <si>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</si>
  <si>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</si>
  <si>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</si>
  <si>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</si>
  <si>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</si>
  <si>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</si>
  <si>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</si>
  <si>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</si>
  <si>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</si>
  <si>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</si>
  <si>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</si>
  <si>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</si>
  <si>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</si>
  <si>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</si>
  <si>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</si>
  <si>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</si>
  <si>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</si>
  <si>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</si>
  <si>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</si>
  <si>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</si>
  <si>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</si>
  <si>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</si>
  <si>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</si>
  <si>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</si>
  <si>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</si>
  <si>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</si>
  <si>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</si>
  <si>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</si>
  <si>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</si>
  <si>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</si>
  <si>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</si>
  <si>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</si>
  <si>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</si>
  <si>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</si>
  <si>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</si>
  <si>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</si>
  <si>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</si>
  <si>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</si>
  <si>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</si>
  <si>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</si>
  <si>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</si>
  <si>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</si>
  <si>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</si>
  <si>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</si>
  <si>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</si>
  <si>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</si>
  <si>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</si>
  <si>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</si>
  <si>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</si>
  <si>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</si>
  <si>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</si>
  <si>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</si>
  <si>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</si>
  <si>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</si>
  <si>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</si>
  <si>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</si>
  <si>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</si>
  <si>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</si>
  <si>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</si>
  <si>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</si>
  <si>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</si>
  <si>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</si>
  <si>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</si>
  <si>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</si>
  <si>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</si>
  <si>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</si>
  <si>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</si>
  <si>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</si>
  <si>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</si>
  <si>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</si>
  <si>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</si>
  <si>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</si>
  <si>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</si>
  <si>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</si>
  <si>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</si>
  <si>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</si>
  <si>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</si>
  <si>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</si>
  <si>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</si>
  <si>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</si>
  <si>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</si>
  <si>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</si>
  <si>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</si>
  <si>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</si>
  <si>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</si>
  <si>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</si>
  <si>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</si>
  <si>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</si>
  <si>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</si>
  <si>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</si>
  <si>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</si>
  <si>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</si>
  <si>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</si>
  <si>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</si>
  <si>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</si>
  <si>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</si>
  <si>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</si>
  <si>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</si>
  <si>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</si>
  <si>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</si>
  <si>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</si>
  <si>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</si>
  <si>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</si>
  <si>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</si>
  <si>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</si>
  <si>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</si>
  <si>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</si>
  <si>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</si>
  <si>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</si>
  <si>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</si>
  <si>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</si>
  <si>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</si>
  <si>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</si>
  <si>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</si>
  <si>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</si>
  <si>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</si>
  <si>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</si>
  <si>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</si>
  <si>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</si>
  <si>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</si>
  <si>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</si>
  <si>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</si>
  <si>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</si>
  <si>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</si>
  <si>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</si>
  <si>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</si>
  <si>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</si>
  <si>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</si>
  <si>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</si>
  <si>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</si>
  <si>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</si>
  <si>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</si>
  <si>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</si>
  <si>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</si>
  <si>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</si>
  <si>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</si>
  <si>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</si>
  <si>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</si>
  <si>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</si>
  <si>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</si>
  <si>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</si>
  <si>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</si>
  <si>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</si>
  <si>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</si>
  <si>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</si>
  <si>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</si>
  <si>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</si>
  <si>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</si>
  <si>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</si>
  <si>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</si>
  <si>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</si>
  <si>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</si>
  <si>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</si>
  <si>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</si>
  <si>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</si>
  <si>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</si>
  <si>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</si>
  <si>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</si>
  <si>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</si>
  <si>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</si>
  <si>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</si>
  <si>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</si>
  <si>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</si>
  <si>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</si>
  <si>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</si>
  <si>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</si>
  <si>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</si>
  <si>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</si>
  <si>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</si>
  <si>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</si>
  <si>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</si>
  <si>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</si>
  <si>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</si>
  <si>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</si>
  <si>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</si>
  <si>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</si>
  <si>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</si>
  <si>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</si>
  <si>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</si>
  <si>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</si>
  <si>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</si>
  <si>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</si>
  <si>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</si>
  <si>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</si>
  <si>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</si>
  <si>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</si>
  <si>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</si>
  <si>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</si>
  <si>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</si>
  <si>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</si>
  <si>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</si>
  <si>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</si>
  <si>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</si>
  <si>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</si>
  <si>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</si>
  <si>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</si>
  <si>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</si>
  <si>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</si>
  <si>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</si>
  <si>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</si>
  <si>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</si>
  <si>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</si>
  <si>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</si>
  <si>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</si>
  <si>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</si>
  <si>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</si>
  <si>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</si>
  <si>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</si>
  <si>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</si>
  <si>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</si>
  <si>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</si>
  <si>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</si>
  <si>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</si>
  <si>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</si>
  <si>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</si>
  <si>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</si>
  <si>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</si>
  <si>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</si>
  <si>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</si>
  <si>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</si>
  <si>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</si>
  <si>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</si>
  <si>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</si>
  <si>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</si>
  <si>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</si>
  <si>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</si>
  <si>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</si>
  <si>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</si>
  <si>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</si>
  <si>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</si>
  <si>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</si>
  <si>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</si>
  <si>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</si>
  <si>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</si>
  <si>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</si>
  <si>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</si>
  <si>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</si>
  <si>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</si>
  <si>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</si>
  <si>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</si>
  <si>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</si>
  <si>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</si>
  <si>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</si>
  <si>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</si>
  <si>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</si>
  <si>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</si>
  <si>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</si>
  <si>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</si>
  <si>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</si>
  <si>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</si>
  <si>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</si>
  <si>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</si>
  <si>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</si>
  <si>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</si>
  <si>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</si>
  <si>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</si>
  <si>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</si>
  <si>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</si>
  <si>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</si>
  <si>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</si>
  <si>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</si>
  <si>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</si>
  <si>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</si>
  <si>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</si>
  <si>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</si>
  <si>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</si>
  <si>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</si>
  <si>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</si>
  <si>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</si>
  <si>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</si>
  <si>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</si>
  <si>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</si>
  <si>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</si>
  <si>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</si>
  <si>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</si>
  <si>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</si>
  <si>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</si>
  <si>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</si>
  <si>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</si>
  <si>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</si>
  <si>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</si>
  <si>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</si>
  <si>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</si>
  <si>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</si>
  <si>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</si>
  <si>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</si>
  <si>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</si>
  <si>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</si>
  <si>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</si>
  <si>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</si>
  <si>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</si>
  <si>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</si>
  <si>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</si>
  <si>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</si>
  <si>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</si>
  <si>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</si>
  <si>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</si>
  <si>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</si>
  <si>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</si>
  <si>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</si>
  <si>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</si>
  <si>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</si>
  <si>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</si>
  <si>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</si>
  <si>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</si>
  <si>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</si>
  <si>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</si>
  <si>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</si>
  <si>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</si>
  <si>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</si>
  <si>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</si>
  <si>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</si>
  <si>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</si>
  <si>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</si>
  <si>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</si>
  <si>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</si>
  <si>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</si>
  <si>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</si>
  <si>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</si>
  <si>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</si>
  <si>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</si>
  <si>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</si>
  <si>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</si>
  <si>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</si>
  <si>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</si>
  <si>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</si>
  <si>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</si>
  <si>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</si>
  <si>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</si>
  <si>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</si>
  <si>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</si>
  <si>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</si>
  <si>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</si>
  <si>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</si>
  <si>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</si>
  <si>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</si>
  <si>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</si>
  <si>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</si>
  <si>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</si>
  <si>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</si>
  <si>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</si>
  <si>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</si>
  <si>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</si>
  <si>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</si>
  <si>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</si>
  <si>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</si>
  <si>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</si>
  <si>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</si>
  <si>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</si>
  <si>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</si>
  <si>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</si>
  <si>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</si>
  <si>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</si>
  <si>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</si>
  <si>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</si>
  <si>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</si>
  <si>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</si>
  <si>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</si>
  <si>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</si>
  <si>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</si>
  <si>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</si>
  <si>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</si>
  <si>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</si>
  <si>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</si>
  <si>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</si>
  <si>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</si>
  <si>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</si>
  <si>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</si>
  <si>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</si>
  <si>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</si>
  <si>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</si>
  <si>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</si>
  <si>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</si>
  <si>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</si>
  <si>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</si>
  <si>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</si>
  <si>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</si>
  <si>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</si>
  <si>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</si>
  <si>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</si>
  <si>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</si>
  <si>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</si>
  <si>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</si>
  <si>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</si>
  <si>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</si>
  <si>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</si>
  <si>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</si>
  <si>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</si>
  <si>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</si>
  <si>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</si>
  <si>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</si>
  <si>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</si>
  <si>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</si>
  <si>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</si>
  <si>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</si>
  <si>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</si>
  <si>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</si>
  <si>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</si>
  <si>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</si>
  <si>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</si>
  <si>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</si>
  <si>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</si>
  <si>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</si>
  <si>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</si>
  <si>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</si>
  <si>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</si>
  <si>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</si>
  <si>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</si>
  <si>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</si>
  <si>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</si>
  <si>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</si>
  <si>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</si>
  <si>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</si>
  <si>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</si>
  <si>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</si>
  <si>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</si>
  <si>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</si>
  <si>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</si>
  <si>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</si>
  <si>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</si>
  <si>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</si>
  <si>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</si>
  <si>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</si>
  <si>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</si>
  <si>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</si>
  <si>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</si>
  <si>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</si>
  <si>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</si>
  <si>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</si>
  <si>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</si>
  <si>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</si>
  <si>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</si>
  <si>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</si>
  <si>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</si>
  <si>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</si>
  <si>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</si>
  <si>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</si>
  <si>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</si>
  <si>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</si>
  <si>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</si>
  <si>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</si>
  <si>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</si>
  <si>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</si>
  <si>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</si>
  <si>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</si>
  <si>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</si>
  <si>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</si>
  <si>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</si>
  <si>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</si>
  <si>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</si>
  <si>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</si>
  <si>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</si>
  <si>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</si>
  <si>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</si>
  <si>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</si>
  <si>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</si>
  <si>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</si>
  <si>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</si>
  <si>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</si>
  <si>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</si>
  <si>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</si>
  <si>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</si>
  <si>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</si>
  <si>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</si>
  <si>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</si>
  <si>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</si>
  <si>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</si>
  <si>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</si>
  <si>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</si>
  <si>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</si>
  <si>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</si>
  <si>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</si>
  <si>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</si>
  <si>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</si>
  <si>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</si>
  <si>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</si>
  <si>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</si>
  <si>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</si>
  <si>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</si>
  <si>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</si>
  <si>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</si>
  <si>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</si>
  <si>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</si>
  <si>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</si>
  <si>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</si>
  <si>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</si>
  <si>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</si>
  <si>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</si>
  <si>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</si>
  <si>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</si>
  <si>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</si>
  <si>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</si>
  <si>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</si>
  <si>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</si>
  <si>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</si>
  <si>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</si>
  <si>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</si>
  <si>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</si>
  <si>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</si>
  <si>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</si>
  <si>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</si>
  <si>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</si>
  <si>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</si>
  <si>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</si>
  <si>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</si>
  <si>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</si>
  <si>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</si>
  <si>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</si>
  <si>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</si>
  <si>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</si>
  <si>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</si>
  <si>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</si>
  <si>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</si>
  <si>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</si>
  <si>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</si>
  <si>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</si>
  <si>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</si>
  <si>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</si>
  <si>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</si>
  <si>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</si>
  <si>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</si>
  <si>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</si>
  <si>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</si>
  <si>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</si>
  <si>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</si>
  <si>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</si>
  <si>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</si>
  <si>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</si>
  <si>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</si>
  <si>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</si>
  <si>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</si>
  <si>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</si>
  <si>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</si>
  <si>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</si>
  <si>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</si>
  <si>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</si>
  <si>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</si>
  <si>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</si>
  <si>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</si>
  <si>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</si>
  <si>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</si>
  <si>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</si>
  <si>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</si>
  <si>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</si>
  <si>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</si>
  <si>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</si>
  <si>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</si>
  <si>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</si>
  <si>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</si>
  <si>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</si>
  <si>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</si>
  <si>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</si>
  <si>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</si>
  <si>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</si>
  <si>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</si>
  <si>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</si>
  <si>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</si>
  <si>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</si>
  <si>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</si>
  <si>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</si>
  <si>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</si>
  <si>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</si>
  <si>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</si>
  <si>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</si>
  <si>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</si>
  <si>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</si>
  <si>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</si>
  <si>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</si>
  <si>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</si>
  <si>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</si>
  <si>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</si>
  <si>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</si>
  <si>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</si>
  <si>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</si>
  <si>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</si>
  <si>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</si>
  <si>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</si>
  <si>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</si>
  <si>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</si>
  <si>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</si>
  <si>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</si>
  <si>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</si>
  <si>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</si>
  <si>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</si>
  <si>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</si>
  <si>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</si>
  <si>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</si>
  <si>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</si>
  <si>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</si>
  <si>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</si>
  <si>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</si>
  <si>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</si>
  <si>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</si>
  <si>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</si>
  <si>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</si>
  <si>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</si>
  <si>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</si>
  <si>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</si>
  <si>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</si>
  <si>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</si>
  <si>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</si>
  <si>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</si>
  <si>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</si>
  <si>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</si>
  <si>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</si>
  <si>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</si>
  <si>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</si>
  <si>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</si>
  <si>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</si>
  <si>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</si>
  <si>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</si>
  <si>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</si>
  <si>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</si>
  <si>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</si>
  <si>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</si>
  <si>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</si>
  <si>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</si>
  <si>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</si>
  <si>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</si>
  <si>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</si>
  <si>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</si>
  <si>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</si>
  <si>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</si>
  <si>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</si>
  <si>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</si>
  <si>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</si>
  <si>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</si>
  <si>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</si>
  <si>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</si>
  <si>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</si>
  <si>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</si>
  <si>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</si>
  <si>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</si>
  <si>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</si>
  <si>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</si>
  <si>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</si>
  <si>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</si>
  <si>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</si>
  <si>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</si>
  <si>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</si>
  <si>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</si>
  <si>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</si>
  <si>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</si>
  <si>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</si>
  <si>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</si>
  <si>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</si>
  <si>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</si>
  <si>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</si>
  <si>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</si>
  <si>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</si>
  <si>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</si>
  <si>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</si>
  <si>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</si>
  <si>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</si>
  <si>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</si>
  <si>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</si>
  <si>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</si>
  <si>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</si>
  <si>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</si>
  <si>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</si>
  <si>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</si>
  <si>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</si>
  <si>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</si>
  <si>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</si>
  <si>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</si>
  <si>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</si>
  <si>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</si>
  <si>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</si>
  <si>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</si>
  <si>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</si>
  <si>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</si>
  <si>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</si>
  <si>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</si>
  <si>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</si>
  <si>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</si>
  <si>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</si>
  <si>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</si>
  <si>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</si>
  <si>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</si>
  <si>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</si>
  <si>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</si>
  <si>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</si>
  <si>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</si>
  <si>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</si>
  <si>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</si>
  <si>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</si>
  <si>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</si>
  <si>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</si>
  <si>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</si>
  <si>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</si>
  <si>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</si>
  <si>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</si>
  <si>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</si>
  <si>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</si>
  <si>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</si>
  <si>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</si>
  <si>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</si>
  <si>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</si>
  <si>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</si>
  <si>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</si>
  <si>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</si>
  <si>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</si>
  <si>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</si>
  <si>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</si>
  <si>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</si>
  <si>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</si>
  <si>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</si>
  <si>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</si>
  <si>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</si>
  <si>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</si>
  <si>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</si>
  <si>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</si>
  <si>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</si>
  <si>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</si>
  <si>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</si>
  <si>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</si>
  <si>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</si>
  <si>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</si>
  <si>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</si>
  <si>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</si>
  <si>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</si>
  <si>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</si>
  <si>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</si>
  <si>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</si>
  <si>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</si>
  <si>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</si>
  <si>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</si>
  <si>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</si>
  <si>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</si>
  <si>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</si>
  <si>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</si>
  <si>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</si>
  <si>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</si>
  <si>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</si>
  <si>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</si>
  <si>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</si>
  <si>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</si>
  <si>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</si>
  <si>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</si>
  <si>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</si>
  <si>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</si>
  <si>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</si>
  <si>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</si>
  <si>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</si>
  <si>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</si>
  <si>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</si>
  <si>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</si>
  <si>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</si>
  <si>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</si>
  <si>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</si>
  <si>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</si>
  <si>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</si>
  <si>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</si>
  <si>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</si>
  <si>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</si>
  <si>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</si>
  <si>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</si>
  <si>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</si>
  <si>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</si>
  <si>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</si>
  <si>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</si>
  <si>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</si>
  <si>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</si>
  <si>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</si>
  <si>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</si>
  <si>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</si>
  <si>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</si>
  <si>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</si>
  <si>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</si>
  <si>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</si>
  <si>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</si>
  <si>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</si>
  <si>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</si>
  <si>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</si>
  <si>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</si>
  <si>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</si>
  <si>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</si>
  <si>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</si>
  <si>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</si>
  <si>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</si>
  <si>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</si>
  <si>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</si>
  <si>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</si>
  <si>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</si>
  <si>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</si>
  <si>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</si>
  <si>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</si>
  <si>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</si>
  <si>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</si>
  <si>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</si>
  <si>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</si>
  <si>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</si>
  <si>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</si>
  <si>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</si>
  <si>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</si>
  <si>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</si>
  <si>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</si>
  <si>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</si>
  <si>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</si>
  <si>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</si>
  <si>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</si>
  <si>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</si>
  <si>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</si>
  <si>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</si>
  <si>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</si>
  <si>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</si>
  <si>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</si>
  <si>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</si>
  <si>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</si>
  <si>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</si>
  <si>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</si>
  <si>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</si>
  <si>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</si>
  <si>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</si>
  <si>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</si>
  <si>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</si>
  <si>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</si>
  <si>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</si>
  <si>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</si>
  <si>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</si>
  <si>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</si>
  <si>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</si>
  <si>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</si>
  <si>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</si>
  <si>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</si>
  <si>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</si>
  <si>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</si>
  <si>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</si>
  <si>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</si>
  <si>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</si>
  <si>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</si>
  <si>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</si>
  <si>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</si>
  <si>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</si>
  <si>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</si>
  <si>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</si>
  <si>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</si>
  <si>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</si>
  <si>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</si>
  <si>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</si>
  <si>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</si>
  <si>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</si>
  <si>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</si>
  <si>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</si>
  <si>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</si>
  <si>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</si>
  <si>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</si>
  <si>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</si>
  <si>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</si>
  <si>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</si>
  <si>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</si>
  <si>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</si>
  <si>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</si>
  <si>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</si>
  <si>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</si>
  <si>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</si>
  <si>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</si>
  <si>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</si>
  <si>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</si>
  <si>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</si>
  <si>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</si>
  <si>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</si>
  <si>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</si>
  <si>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</si>
  <si>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</si>
  <si>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</si>
  <si>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</si>
  <si>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</si>
  <si>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</si>
  <si>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</si>
  <si>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</si>
  <si>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</si>
  <si>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</si>
  <si>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</si>
  <si>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</si>
  <si>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</si>
  <si>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</si>
  <si>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</si>
  <si>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</si>
  <si>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</si>
  <si>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</si>
  <si>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</si>
  <si>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</si>
  <si>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</si>
  <si>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</si>
  <si>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</si>
  <si>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</si>
  <si>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</si>
  <si>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</si>
  <si>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</si>
  <si>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</si>
  <si>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</si>
  <si>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</si>
  <si>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</si>
  <si>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</si>
  <si>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</si>
  <si>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</si>
  <si>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</si>
  <si>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</si>
  <si>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</si>
  <si>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</si>
  <si>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</si>
  <si>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</si>
  <si>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</si>
  <si>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</si>
  <si>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</si>
  <si>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</si>
  <si>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</si>
  <si>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</si>
  <si>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</si>
  <si>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</si>
  <si>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</si>
  <si>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</si>
  <si>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</si>
  <si>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</si>
  <si>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</si>
  <si>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</si>
  <si>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</si>
  <si>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</si>
  <si>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</si>
  <si>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</si>
  <si>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</si>
  <si>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</si>
  <si>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</si>
  <si>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</si>
  <si>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</si>
  <si>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</si>
  <si>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</si>
  <si>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</si>
  <si>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</si>
  <si>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</si>
  <si>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</si>
  <si>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</si>
  <si>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</si>
  <si>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</si>
  <si>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</si>
  <si>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</si>
  <si>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</si>
  <si>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</si>
  <si>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</si>
  <si>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</si>
  <si>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</si>
  <si>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</si>
  <si>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</si>
  <si>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</si>
  <si>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</si>
  <si>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</si>
  <si>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</si>
  <si>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</si>
  <si>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</si>
  <si>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</si>
  <si>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</si>
  <si>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</si>
  <si>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</si>
  <si>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</si>
  <si>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</si>
  <si>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</si>
  <si>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</si>
  <si>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</si>
  <si>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</si>
  <si>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</si>
  <si>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</si>
  <si>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</si>
  <si>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</si>
  <si>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</si>
  <si>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</si>
  <si>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</si>
  <si>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</si>
  <si>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</si>
  <si>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</si>
  <si>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</si>
  <si>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</si>
  <si>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</si>
  <si>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</si>
  <si>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</si>
  <si>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</si>
  <si>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</si>
  <si>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</si>
  <si>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</si>
  <si>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</si>
  <si>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</si>
  <si>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</si>
  <si>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</si>
  <si>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</si>
  <si>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</si>
  <si>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</si>
  <si>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</si>
  <si>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</si>
  <si>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</si>
  <si>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</si>
  <si>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</si>
  <si>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</si>
  <si>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</si>
  <si>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</si>
  <si>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</si>
  <si>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</si>
  <si>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</si>
  <si>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</si>
  <si>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</si>
  <si>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</si>
  <si>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</si>
  <si>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</si>
  <si>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</si>
  <si>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</si>
  <si>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</si>
  <si>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</si>
  <si>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</si>
  <si>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</si>
  <si>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</si>
  <si>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</si>
  <si>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</si>
  <si>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</si>
  <si>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</si>
  <si>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</si>
  <si>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</si>
  <si>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</si>
  <si>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</si>
  <si>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</si>
  <si>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</si>
  <si>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</si>
  <si>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</si>
  <si>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</si>
  <si>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</si>
  <si>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</si>
  <si>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</si>
  <si>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</si>
  <si>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</si>
  <si>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</si>
  <si>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</si>
  <si>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</si>
  <si>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</si>
  <si>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</si>
  <si>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</si>
  <si>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</si>
  <si>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</si>
  <si>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</si>
  <si>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</si>
  <si>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</si>
  <si>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</si>
  <si>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</si>
  <si>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</si>
  <si>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</si>
  <si>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</si>
  <si>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</si>
  <si>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</si>
  <si>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</si>
  <si>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</si>
  <si>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</si>
  <si>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</si>
  <si>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</si>
  <si>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</si>
  <si>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</si>
  <si>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</si>
  <si>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</si>
  <si>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</si>
  <si>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</si>
  <si>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</si>
  <si>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</si>
  <si>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</si>
  <si>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</si>
  <si>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</si>
  <si>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</si>
  <si>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</si>
  <si>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</si>
  <si>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</si>
  <si>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</si>
  <si>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</si>
  <si>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</si>
  <si>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</si>
  <si>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</si>
  <si>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</si>
  <si>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</si>
  <si>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</si>
  <si>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</si>
  <si>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</si>
  <si>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</si>
  <si>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</si>
  <si>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</si>
  <si>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</si>
  <si>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</si>
  <si>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</si>
  <si>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</si>
  <si>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</si>
  <si>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</si>
  <si>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</si>
  <si>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</si>
  <si>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</si>
  <si>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</si>
  <si>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</si>
  <si>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</si>
  <si>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</si>
  <si>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</si>
  <si>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</si>
  <si>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</si>
  <si>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</si>
  <si>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</si>
  <si>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</si>
  <si>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</si>
  <si>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</si>
  <si>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</si>
  <si>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</si>
  <si>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</si>
  <si>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</si>
  <si>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</si>
  <si>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</si>
  <si>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</si>
  <si>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</si>
  <si>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</si>
  <si>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</si>
  <si>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</si>
  <si>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</si>
  <si>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</si>
  <si>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</si>
  <si>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</si>
  <si>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</si>
  <si>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</si>
  <si>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</si>
  <si>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</si>
  <si>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</si>
  <si>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</si>
  <si>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</si>
  <si>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</si>
  <si>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</si>
  <si>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</si>
  <si>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</si>
  <si>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</si>
  <si>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</si>
  <si>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</si>
  <si>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</si>
  <si>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</si>
  <si>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</si>
  <si>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</si>
  <si>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</si>
  <si>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</si>
  <si>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</si>
  <si>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</si>
  <si>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</si>
  <si>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</si>
  <si>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</si>
  <si>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</si>
  <si>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</si>
  <si>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</si>
  <si>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</si>
  <si>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</si>
  <si>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</si>
  <si>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</si>
  <si>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</si>
  <si>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</si>
  <si>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</si>
  <si>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</si>
  <si>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</si>
  <si>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</si>
  <si>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</si>
  <si>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</si>
  <si>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</si>
  <si>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</si>
  <si>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</si>
  <si>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</si>
  <si>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</si>
  <si>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</si>
  <si>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</si>
  <si>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</si>
  <si>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</si>
  <si>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</si>
  <si>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</si>
  <si>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</si>
  <si>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</si>
  <si>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</si>
  <si>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</si>
  <si>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</si>
  <si>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</si>
  <si>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</si>
  <si>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</si>
  <si>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</si>
  <si>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</si>
  <si>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</si>
  <si>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</si>
  <si>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</si>
  <si>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</si>
  <si>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</si>
  <si>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</si>
  <si>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</si>
  <si>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</si>
  <si>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</si>
  <si>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</si>
  <si>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</si>
  <si>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</si>
  <si>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</si>
  <si>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</si>
  <si>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</si>
  <si>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</si>
  <si>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</si>
  <si>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</si>
  <si>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</si>
  <si>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</si>
  <si>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</si>
  <si>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</si>
  <si>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</si>
  <si>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</si>
  <si>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</si>
  <si>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</si>
  <si>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</si>
  <si>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</si>
  <si>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</si>
  <si>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</si>
  <si>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</si>
  <si>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</si>
  <si>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</si>
  <si>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</si>
  <si>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</si>
  <si>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</si>
  <si>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</si>
  <si>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</si>
  <si>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</si>
  <si>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</si>
  <si>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</si>
  <si>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</si>
  <si>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</si>
  <si>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</si>
  <si>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</si>
  <si>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</si>
  <si>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</si>
  <si>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</si>
  <si>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</si>
  <si>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</si>
  <si>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</si>
  <si>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</si>
  <si>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</si>
  <si>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</si>
  <si>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</si>
  <si>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</si>
  <si>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</si>
  <si>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</si>
  <si>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</si>
  <si>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</si>
  <si>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</si>
  <si>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</si>
  <si>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</si>
  <si>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</si>
  <si>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</si>
  <si>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</si>
  <si>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</si>
  <si>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</si>
  <si>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</si>
  <si>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</si>
  <si>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</si>
  <si>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</si>
  <si>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</si>
  <si>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</si>
  <si>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</si>
  <si>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</si>
  <si>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</si>
  <si>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</si>
  <si>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</si>
  <si>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</si>
  <si>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</si>
  <si>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</si>
  <si>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</si>
  <si>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</si>
  <si>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</si>
  <si>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</si>
  <si>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</si>
  <si>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</si>
  <si>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</si>
  <si>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</si>
  <si>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</si>
  <si>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</si>
  <si>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</si>
  <si>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</si>
  <si>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</si>
  <si>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</si>
  <si>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</si>
  <si>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</si>
  <si>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</si>
  <si>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</si>
  <si>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</si>
  <si>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</si>
  <si>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</si>
  <si>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</si>
  <si>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</si>
  <si>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</si>
  <si>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</si>
  <si>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</si>
  <si>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</si>
  <si>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</si>
  <si>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</si>
  <si>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</si>
  <si>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</si>
  <si>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</si>
  <si>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</si>
  <si>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</si>
  <si>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</si>
  <si>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</si>
  <si>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</si>
  <si>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</si>
  <si>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</si>
  <si>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</si>
  <si>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</si>
  <si>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</si>
  <si>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</si>
  <si>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</si>
  <si>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</si>
  <si>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</si>
  <si>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</si>
  <si>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</si>
  <si>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</si>
  <si>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</si>
  <si>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</si>
  <si>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</si>
  <si>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</si>
  <si>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</si>
  <si>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</si>
  <si>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</si>
  <si>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</si>
  <si>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</si>
  <si>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</si>
  <si>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</si>
  <si>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</si>
  <si>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</si>
  <si>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</si>
  <si>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</si>
  <si>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</si>
  <si>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</si>
  <si>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</si>
  <si>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</si>
  <si>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</si>
  <si>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</si>
  <si>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</si>
  <si>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</si>
  <si>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</si>
  <si>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</si>
  <si>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</si>
  <si>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</si>
  <si>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</si>
  <si>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</si>
  <si>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</si>
  <si>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</si>
  <si>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</si>
  <si>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</si>
  <si>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</si>
  <si>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</si>
  <si>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</si>
  <si>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</si>
  <si>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</si>
  <si>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</si>
  <si>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</si>
  <si>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</si>
  <si>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</si>
  <si>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</si>
  <si>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</si>
  <si>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</si>
  <si>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</si>
  <si>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</si>
  <si>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</si>
  <si>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</si>
  <si>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</si>
  <si>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</si>
  <si>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</si>
  <si>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</si>
  <si>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</si>
  <si>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</si>
  <si>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</si>
  <si>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</si>
  <si>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</si>
  <si>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</si>
  <si>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</si>
  <si>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</si>
  <si>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</si>
  <si>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</si>
  <si>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</si>
  <si>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</si>
  <si>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</si>
  <si>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</si>
  <si>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</si>
  <si>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</si>
  <si>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</si>
  <si>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</si>
  <si>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</si>
  <si>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</si>
  <si>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</si>
  <si>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</si>
  <si>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</si>
  <si>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</si>
  <si>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</si>
  <si>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</si>
  <si>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</si>
  <si>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</si>
  <si>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</si>
  <si>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</si>
  <si>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</si>
  <si>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</si>
  <si>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</si>
  <si>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</si>
  <si>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</si>
  <si>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</si>
  <si>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</si>
  <si>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</si>
  <si>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</si>
  <si>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</si>
  <si>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</si>
  <si>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</si>
  <si>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</si>
  <si>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</si>
  <si>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</si>
  <si>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</si>
  <si>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</si>
  <si>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</si>
  <si>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</si>
  <si>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</si>
  <si>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</si>
  <si>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</si>
  <si>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</si>
  <si>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</si>
  <si>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</si>
  <si>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</si>
  <si>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</si>
  <si>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</si>
  <si>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</si>
  <si>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</si>
  <si>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</si>
  <si>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</si>
  <si>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</si>
  <si>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</si>
  <si>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</si>
  <si>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</si>
  <si>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</si>
  <si>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</si>
  <si>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</si>
  <si>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</si>
  <si>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</si>
  <si>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</si>
  <si>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</si>
  <si>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</si>
  <si>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</si>
  <si>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</si>
  <si>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</si>
  <si>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</si>
  <si>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</si>
  <si>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</si>
  <si>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</si>
  <si>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</si>
  <si>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</si>
  <si>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</si>
  <si>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</si>
  <si>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</si>
  <si>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</si>
  <si>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</si>
  <si>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</si>
  <si>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</si>
  <si>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</si>
  <si>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</si>
  <si>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</si>
  <si>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</si>
  <si>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</si>
  <si>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</si>
  <si>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</si>
  <si>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</si>
  <si>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</si>
  <si>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</si>
  <si>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</si>
  <si>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</si>
  <si>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</si>
  <si>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</si>
  <si>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</si>
  <si>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</si>
  <si>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</si>
  <si>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</si>
  <si>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</si>
  <si>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</si>
  <si>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</si>
  <si>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</si>
  <si>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</si>
  <si>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</si>
  <si>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</si>
  <si>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</si>
  <si>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</si>
  <si>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</si>
  <si>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</si>
  <si>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</si>
  <si>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</si>
  <si>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</si>
  <si>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</si>
  <si>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</si>
  <si>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</si>
  <si>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</si>
  <si>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</si>
  <si>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</si>
  <si>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</si>
  <si>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</si>
  <si>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</si>
  <si>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</si>
  <si>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</si>
  <si>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</si>
  <si>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</si>
  <si>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</si>
  <si>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</si>
  <si>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</si>
  <si>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</si>
  <si>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</si>
  <si>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</si>
  <si>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</si>
  <si>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</si>
  <si>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</si>
  <si>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</si>
  <si>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</si>
  <si>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</si>
  <si>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</si>
  <si>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</si>
  <si>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</si>
  <si>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</si>
  <si>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</si>
  <si>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</si>
  <si>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</si>
  <si>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</si>
  <si>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</si>
  <si>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</si>
  <si>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</si>
  <si>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</si>
  <si>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</si>
  <si>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</si>
  <si>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</si>
  <si>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</si>
  <si>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</si>
  <si>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</si>
  <si>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</si>
  <si>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</si>
  <si>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</si>
  <si>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</si>
  <si>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</si>
  <si>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</si>
  <si>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</si>
  <si>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</si>
  <si>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</si>
  <si>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</si>
  <si>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</si>
  <si>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</si>
  <si>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</si>
  <si>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</si>
  <si>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</si>
  <si>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</si>
  <si>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</si>
  <si>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</si>
  <si>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</si>
  <si>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</si>
  <si>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</si>
  <si>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</si>
  <si>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</si>
  <si>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</si>
  <si>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</si>
  <si>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</si>
  <si>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</si>
  <si>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</si>
  <si>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</si>
  <si>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</si>
  <si>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</si>
  <si>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</si>
  <si>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</si>
  <si>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</si>
  <si>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</si>
  <si>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</si>
  <si>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</si>
  <si>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</si>
  <si>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</si>
  <si>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</si>
  <si>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</si>
  <si>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</si>
  <si>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</si>
  <si>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</si>
  <si>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</si>
  <si>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</si>
  <si>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</si>
  <si>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</si>
  <si>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</si>
  <si>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</si>
  <si>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</si>
  <si>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</si>
  <si>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</si>
  <si>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</si>
  <si>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</si>
  <si>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</si>
  <si>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</si>
  <si>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</si>
  <si>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</si>
  <si>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</si>
  <si>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</si>
  <si>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</si>
  <si>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</si>
  <si>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</si>
  <si>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</si>
  <si>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</si>
  <si>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</si>
  <si>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</si>
  <si>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</si>
  <si>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</si>
  <si>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</si>
  <si>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</si>
  <si>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</si>
  <si>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</si>
  <si>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</si>
  <si>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</si>
  <si>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</si>
  <si>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</si>
  <si>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</si>
  <si>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</si>
  <si>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</si>
  <si>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</si>
  <si>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</si>
  <si>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</si>
  <si>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</si>
  <si>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</si>
  <si>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</si>
  <si>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</si>
  <si>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</si>
  <si>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</si>
  <si>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</si>
  <si>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</si>
  <si>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</si>
  <si>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</si>
  <si>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</si>
  <si>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</si>
  <si>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</si>
  <si>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</si>
  <si>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</si>
  <si>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</si>
  <si>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</si>
  <si>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</si>
  <si>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</si>
  <si>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</si>
  <si>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</si>
  <si>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</si>
  <si>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</si>
  <si>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</si>
  <si>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</si>
  <si>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</si>
  <si>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</si>
  <si>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</si>
  <si>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</si>
  <si>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</si>
  <si>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</si>
  <si>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</si>
  <si>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</si>
  <si>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</si>
  <si>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</si>
  <si>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</si>
  <si>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</si>
  <si>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</si>
  <si>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</si>
  <si>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</si>
  <si>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</si>
  <si>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</si>
  <si>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</si>
  <si>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</si>
  <si>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</si>
  <si>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</si>
  <si>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</si>
  <si>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</si>
  <si>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</si>
  <si>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</si>
  <si>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</si>
  <si>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</si>
  <si>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</si>
  <si>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</si>
  <si>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</si>
  <si>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</si>
  <si>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</si>
  <si>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</si>
  <si>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</si>
  <si>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</si>
  <si>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</si>
  <si>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</si>
  <si>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</si>
  <si>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</si>
  <si>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</si>
  <si>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</si>
  <si>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</si>
  <si>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</si>
  <si>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</si>
  <si>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</si>
  <si>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</si>
  <si>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</si>
  <si>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</si>
  <si>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</si>
  <si>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</si>
  <si>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</si>
  <si>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</si>
  <si>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</si>
  <si>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</si>
  <si>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</si>
  <si>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</si>
  <si>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</si>
  <si>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</si>
  <si>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</si>
  <si>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</si>
  <si>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</si>
  <si>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</si>
  <si>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</si>
  <si>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</si>
  <si>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</si>
  <si>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</si>
  <si>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</si>
  <si>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</si>
  <si>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</si>
  <si>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</si>
  <si>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</si>
  <si>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</si>
  <si>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</si>
  <si>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</si>
  <si>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</si>
  <si>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</si>
  <si>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</si>
  <si>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</si>
  <si>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</si>
  <si>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</si>
  <si>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</si>
  <si>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</si>
  <si>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</si>
  <si>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</si>
  <si>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</si>
  <si>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</si>
  <si>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</si>
  <si>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</si>
  <si>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</si>
  <si>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</si>
  <si>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</si>
  <si>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</si>
  <si>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</si>
  <si>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</si>
  <si>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</si>
  <si>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</si>
  <si>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</si>
  <si>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</si>
  <si>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</si>
  <si>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</si>
  <si>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</si>
  <si>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</si>
  <si>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</si>
  <si>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</si>
  <si>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</si>
  <si>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</si>
  <si>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</si>
  <si>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</si>
  <si>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</si>
  <si>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</si>
  <si>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</si>
  <si>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</si>
  <si>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</si>
  <si>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</si>
  <si>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</si>
  <si>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</si>
  <si>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</si>
  <si>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</si>
  <si>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</si>
  <si>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</si>
  <si>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</si>
  <si>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</si>
  <si>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</si>
  <si>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</si>
  <si>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</si>
  <si>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</si>
  <si>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</si>
  <si>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</si>
  <si>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</si>
  <si>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</si>
  <si>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</si>
  <si>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</si>
  <si>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</si>
  <si>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</si>
  <si>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</si>
  <si>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</si>
  <si>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</si>
  <si>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</si>
  <si>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</si>
  <si>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</si>
  <si>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</si>
  <si>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</si>
  <si>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</si>
  <si>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</si>
  <si>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</si>
  <si>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</si>
  <si>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</si>
  <si>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</si>
  <si>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</si>
  <si>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</si>
  <si>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</si>
  <si>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</si>
  <si>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</si>
  <si>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</si>
  <si>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</si>
  <si>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</si>
  <si>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</si>
  <si>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</si>
  <si>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</si>
  <si>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</si>
  <si>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</si>
  <si>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</si>
  <si>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</si>
  <si>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</si>
  <si>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</si>
  <si>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</si>
  <si>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</si>
  <si>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</si>
  <si>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</si>
  <si>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</si>
  <si>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</si>
  <si>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</si>
  <si>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</si>
  <si>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</si>
  <si>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</si>
  <si>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</si>
  <si>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</si>
  <si>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</si>
  <si>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</si>
  <si>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</si>
  <si>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</si>
  <si>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</si>
  <si>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</si>
  <si>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</si>
  <si>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</si>
  <si>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</si>
  <si>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</si>
  <si>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</si>
  <si>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</si>
  <si>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</si>
  <si>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</si>
  <si>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</si>
  <si>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</si>
  <si>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</si>
  <si>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</si>
  <si>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</si>
  <si>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</si>
  <si>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</si>
  <si>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</si>
  <si>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</si>
  <si>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</si>
  <si>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</si>
  <si>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</si>
  <si>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</si>
  <si>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</si>
  <si>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</si>
  <si>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</si>
  <si>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</si>
  <si>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</si>
  <si>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</si>
  <si>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</si>
  <si>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</si>
  <si>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</si>
  <si>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</si>
  <si>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</si>
  <si>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</si>
  <si>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</si>
  <si>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</si>
  <si>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</si>
  <si>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</si>
  <si>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</si>
  <si>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</si>
  <si>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</si>
  <si>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</si>
  <si>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</si>
  <si>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</si>
  <si>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</si>
  <si>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</si>
  <si>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</si>
  <si>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</si>
  <si>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</si>
  <si>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</si>
  <si>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</si>
  <si>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</si>
  <si>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</si>
  <si>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</si>
  <si>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</si>
  <si>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</si>
  <si>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</si>
  <si>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</si>
  <si>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</si>
  <si>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</si>
  <si>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</si>
  <si>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</si>
  <si>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</si>
  <si>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</si>
  <si>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</si>
  <si>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</si>
  <si>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</si>
  <si>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</si>
  <si>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</si>
  <si>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</si>
  <si>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</si>
  <si>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</si>
  <si>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</si>
  <si>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</si>
  <si>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</si>
  <si>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</si>
  <si>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</si>
  <si>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</si>
  <si>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</si>
  <si>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</si>
  <si>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</si>
  <si>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</si>
  <si>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</si>
  <si>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</si>
  <si>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</si>
  <si>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</si>
  <si>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</si>
  <si>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</si>
  <si>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</si>
  <si>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</si>
  <si>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</si>
  <si>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</si>
  <si>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</si>
  <si>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</si>
  <si>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</si>
  <si>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</si>
  <si>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</si>
  <si>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</si>
  <si>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</si>
  <si>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</si>
  <si>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</si>
  <si>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</si>
  <si>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</si>
  <si>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</si>
  <si>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</si>
  <si>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</si>
  <si>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</si>
  <si>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</si>
  <si>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</si>
  <si>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</si>
  <si>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</si>
  <si>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</si>
  <si>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</si>
  <si>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</si>
  <si>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</si>
  <si>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</si>
  <si>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</si>
  <si>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</si>
  <si>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</si>
  <si>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</si>
  <si>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</si>
  <si>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</si>
  <si>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</si>
  <si>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</si>
  <si>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</si>
  <si>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</si>
  <si>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</si>
  <si>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</si>
  <si>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</si>
  <si>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</si>
  <si>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</si>
  <si>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</si>
  <si>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</si>
  <si>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</si>
  <si>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</si>
  <si>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</si>
  <si>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</si>
  <si>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</si>
  <si>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</si>
  <si>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</si>
  <si>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</si>
  <si>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</si>
  <si>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</si>
  <si>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</si>
  <si>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</si>
  <si>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</si>
  <si>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</si>
  <si>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</si>
  <si>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</si>
  <si>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</si>
  <si>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</si>
  <si>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</si>
  <si>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</si>
  <si>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</si>
  <si>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</si>
  <si>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</si>
  <si>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</si>
  <si>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</si>
  <si>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</si>
  <si>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</si>
  <si>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</si>
  <si>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</si>
  <si>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</si>
  <si>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</si>
  <si>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</si>
  <si>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</si>
  <si>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</si>
  <si>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</si>
  <si>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</si>
  <si>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</si>
  <si>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</si>
  <si>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</si>
  <si>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</si>
  <si>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</si>
  <si>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</si>
  <si>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</si>
  <si>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</si>
  <si>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</si>
  <si>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</si>
  <si>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</si>
  <si>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</si>
  <si>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</si>
  <si>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</si>
  <si>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</si>
  <si>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</si>
  <si>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</si>
  <si>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</si>
  <si>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</si>
  <si>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</si>
  <si>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</si>
  <si>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</si>
  <si>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</si>
  <si>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</si>
  <si>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</si>
  <si>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</si>
  <si>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</si>
  <si>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</si>
  <si>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</si>
  <si>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</si>
  <si>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</si>
  <si>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</si>
  <si>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</si>
  <si>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</si>
  <si>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</si>
  <si>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</si>
  <si>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</si>
  <si>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</si>
  <si>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</si>
  <si>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</si>
  <si>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</si>
  <si>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</si>
  <si>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</si>
  <si>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</si>
  <si>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</si>
  <si>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</si>
  <si>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</si>
  <si>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</si>
  <si>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</si>
  <si>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</si>
  <si>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</si>
  <si>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</si>
  <si>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</si>
  <si>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</si>
  <si>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</si>
  <si>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</si>
  <si>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</si>
  <si>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</si>
  <si>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</si>
  <si>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</si>
  <si>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</si>
  <si>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</si>
  <si>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</si>
  <si>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</si>
  <si>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</si>
  <si>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</si>
  <si>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</si>
  <si>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</si>
  <si>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</si>
  <si>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</si>
  <si>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</si>
  <si>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</si>
  <si>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</si>
  <si>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</si>
  <si>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</si>
  <si>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</si>
  <si>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</si>
  <si>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</si>
  <si>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</si>
  <si>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</si>
  <si>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</si>
  <si>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</si>
  <si>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</si>
  <si>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</si>
  <si>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</si>
  <si>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</si>
  <si>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</si>
  <si>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</si>
  <si>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</si>
  <si>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</si>
  <si>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</si>
  <si>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</si>
  <si>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</si>
  <si>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</si>
  <si>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</si>
  <si>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</si>
  <si>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</si>
  <si>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</si>
  <si>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</si>
  <si>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</si>
  <si>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</si>
  <si>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</si>
  <si>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</si>
  <si>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</si>
  <si>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</si>
  <si>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</si>
  <si>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</si>
  <si>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</si>
  <si>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</si>
  <si>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</si>
  <si>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</si>
  <si>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</si>
  <si>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</si>
  <si>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</si>
  <si>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</si>
  <si>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</si>
  <si>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</si>
  <si>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</si>
  <si>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</si>
  <si>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</si>
  <si>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</si>
  <si>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</si>
  <si>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</si>
  <si>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</si>
  <si>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</si>
  <si>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</si>
  <si>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</si>
  <si>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</si>
  <si>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</si>
  <si>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</si>
  <si>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</si>
  <si>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</si>
  <si>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</si>
  <si>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</si>
  <si>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</si>
  <si>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</si>
  <si>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</si>
  <si>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</si>
  <si>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</si>
  <si>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</si>
  <si>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</si>
  <si>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</si>
  <si>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</si>
  <si>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</si>
  <si>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</si>
  <si>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</si>
  <si>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</si>
  <si>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</si>
  <si>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</si>
  <si>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</si>
  <si>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</si>
  <si>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</si>
  <si>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</si>
  <si>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</si>
  <si>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</si>
  <si>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</si>
  <si>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</si>
  <si>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</si>
  <si>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</si>
  <si>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</si>
  <si>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</si>
  <si>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</si>
  <si>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</si>
  <si>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</si>
  <si>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</si>
  <si>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</si>
  <si>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</si>
  <si>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</si>
  <si>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</si>
  <si>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</si>
  <si>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</si>
  <si>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</si>
  <si>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</si>
  <si>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</si>
  <si>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</si>
  <si>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</si>
  <si>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</si>
  <si>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</si>
  <si>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</si>
  <si>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</si>
  <si>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</si>
  <si>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</si>
  <si>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</si>
  <si>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</si>
  <si>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</si>
  <si>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</si>
  <si>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</si>
  <si>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</si>
  <si>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</si>
  <si>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</si>
  <si>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</si>
  <si>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</si>
  <si>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</si>
  <si>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</si>
  <si>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</si>
  <si>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</si>
  <si>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</si>
  <si>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</si>
  <si>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</si>
  <si>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</si>
  <si>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</si>
  <si>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</si>
  <si>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</si>
  <si>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</si>
  <si>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</si>
  <si>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</si>
  <si>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</si>
  <si>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</si>
  <si>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</si>
  <si>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</si>
  <si>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</si>
  <si>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</si>
  <si>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</si>
  <si>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</si>
  <si>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</si>
  <si>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</si>
  <si>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</si>
  <si>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</si>
  <si>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</si>
  <si>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</si>
  <si>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</si>
  <si>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</si>
  <si>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</si>
  <si>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</si>
  <si>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</si>
  <si>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</si>
  <si>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</si>
  <si>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</si>
  <si>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</si>
  <si>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</si>
  <si>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</si>
  <si>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</si>
  <si>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</si>
  <si>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</si>
  <si>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</si>
  <si>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</si>
  <si>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</si>
  <si>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</si>
  <si>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</si>
  <si>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</si>
  <si>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</si>
  <si>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</si>
  <si>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</si>
  <si>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</si>
  <si>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</si>
  <si>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</si>
  <si>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</si>
  <si>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</si>
  <si>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</si>
  <si>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</si>
  <si>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</si>
  <si>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</si>
  <si>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</si>
  <si>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</si>
  <si>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</si>
  <si>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</si>
  <si>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</si>
  <si>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</si>
  <si>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</si>
  <si>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</si>
  <si>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</si>
  <si>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</si>
  <si>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</si>
  <si>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</si>
  <si>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</si>
  <si>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</si>
  <si>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</si>
  <si>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</si>
  <si>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</si>
  <si>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</si>
  <si>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</si>
  <si>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</si>
  <si>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</si>
  <si>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</si>
  <si>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</si>
  <si>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</si>
  <si>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</si>
  <si>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</si>
  <si>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</si>
  <si>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</si>
  <si>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</si>
  <si>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</si>
  <si>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</si>
  <si>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</si>
  <si>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</si>
  <si>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</si>
  <si>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</si>
  <si>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</si>
  <si>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</si>
  <si>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</si>
  <si>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</si>
  <si>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</si>
  <si>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</si>
  <si>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</si>
  <si>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</si>
  <si>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</si>
  <si>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</si>
  <si>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</si>
  <si>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</si>
  <si>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</si>
  <si>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</si>
  <si>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</si>
  <si>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</si>
  <si>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</si>
  <si>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</si>
  <si>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</si>
  <si>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</si>
  <si>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</si>
  <si>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</si>
  <si>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</si>
  <si>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</si>
  <si>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</si>
  <si>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</si>
  <si>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</si>
  <si>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</si>
  <si>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</si>
  <si>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</si>
  <si>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</si>
  <si>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</si>
  <si>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</si>
  <si>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</si>
  <si>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</si>
  <si>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</si>
  <si>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</si>
  <si>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</si>
  <si>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</si>
  <si>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</si>
  <si>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</si>
  <si>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</si>
  <si>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</si>
  <si>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</si>
  <si>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</si>
  <si>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</si>
  <si>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</si>
  <si>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</si>
  <si>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</si>
  <si>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</si>
  <si>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</si>
  <si>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</si>
  <si>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</si>
  <si>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</si>
  <si>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</si>
  <si>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</si>
  <si>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</si>
  <si>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</si>
  <si>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</si>
  <si>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</si>
  <si>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</si>
  <si>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</si>
  <si>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</si>
  <si>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</si>
  <si>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</si>
  <si>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</si>
  <si>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</si>
  <si>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</si>
  <si>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</si>
  <si>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</si>
  <si>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</si>
  <si>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</si>
  <si>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</si>
  <si>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</si>
  <si>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</si>
  <si>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</si>
  <si>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</si>
  <si>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</si>
  <si>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</si>
  <si>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</si>
  <si>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</si>
  <si>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</si>
  <si>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</si>
  <si>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</si>
  <si>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</si>
  <si>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</si>
  <si>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</si>
  <si>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</si>
  <si>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</si>
  <si>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</si>
  <si>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</si>
  <si>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</si>
  <si>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</si>
  <si>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</si>
  <si>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</si>
  <si>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</si>
  <si>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</si>
  <si>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</si>
  <si>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</si>
  <si>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</si>
  <si>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</si>
  <si>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</si>
  <si>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</si>
  <si>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</si>
  <si>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</si>
  <si>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</si>
  <si>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</si>
  <si>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</si>
  <si>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</si>
  <si>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</si>
  <si>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</si>
  <si>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</si>
  <si>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</si>
  <si>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</si>
  <si>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</si>
  <si>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</si>
  <si>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</si>
  <si>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</si>
  <si>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</si>
  <si>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</si>
  <si>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</si>
  <si>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</si>
  <si>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</si>
  <si>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</si>
  <si>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</si>
  <si>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</si>
  <si>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</si>
  <si>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</si>
  <si>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</si>
  <si>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</si>
  <si>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</si>
  <si>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</si>
  <si>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</si>
  <si>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</si>
  <si>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</si>
  <si>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</si>
  <si>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</si>
  <si>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</si>
  <si>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</si>
  <si>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</si>
  <si>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</si>
  <si>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</si>
  <si>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</si>
  <si>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</si>
  <si>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</si>
  <si>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</si>
  <si>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</si>
  <si>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</si>
  <si>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</si>
  <si>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</si>
  <si>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</si>
  <si>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</si>
  <si>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</si>
  <si>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</si>
  <si>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</si>
  <si>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</si>
  <si>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</si>
  <si>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</si>
  <si>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</si>
  <si>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</si>
  <si>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</si>
  <si>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</si>
  <si>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</si>
  <si>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</si>
  <si>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</si>
  <si>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</si>
  <si>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</si>
  <si>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</si>
  <si>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</si>
  <si>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</si>
  <si>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</si>
  <si>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</si>
  <si>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</si>
  <si>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</si>
  <si>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</si>
  <si>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</si>
  <si>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</si>
  <si>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</si>
  <si>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</si>
  <si>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</si>
  <si>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</si>
  <si>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</si>
  <si>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</si>
  <si>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</si>
  <si>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</si>
  <si>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</si>
  <si>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</si>
  <si>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</si>
  <si>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</si>
  <si>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</si>
  <si>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</si>
  <si>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</si>
  <si>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</si>
  <si>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</si>
  <si>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</si>
  <si>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</si>
  <si>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</si>
  <si>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</si>
  <si>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</si>
  <si>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</si>
  <si>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</si>
  <si>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</si>
  <si>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</si>
  <si>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</si>
  <si>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</si>
  <si>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</si>
  <si>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</si>
  <si>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</si>
  <si>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</si>
  <si>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</si>
  <si>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</si>
  <si>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</si>
  <si>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</si>
  <si>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</si>
  <si>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</si>
  <si>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</si>
  <si>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</si>
  <si>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</si>
  <si>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</si>
  <si>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</si>
  <si>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</si>
  <si>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</si>
  <si>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</si>
  <si>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</si>
  <si>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</si>
  <si>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</si>
  <si>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</si>
  <si>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</si>
  <si>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</si>
  <si>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</si>
  <si>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</si>
  <si>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</si>
  <si>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</si>
  <si>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</si>
  <si>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</si>
  <si>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</si>
  <si>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</si>
  <si>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</si>
  <si>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</si>
  <si>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</si>
  <si>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</si>
  <si>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</si>
  <si>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</si>
  <si>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</si>
  <si>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</si>
  <si>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</si>
  <si>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</si>
  <si>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</si>
  <si>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</si>
  <si>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</si>
  <si>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</si>
  <si>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</si>
  <si>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</si>
  <si>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</si>
  <si>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</si>
  <si>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</si>
  <si>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</si>
  <si>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</si>
  <si>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</si>
  <si>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</si>
  <si>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</si>
  <si>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</si>
  <si>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</si>
  <si>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</si>
  <si>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</si>
  <si>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</si>
  <si>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</si>
  <si>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</si>
  <si>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</si>
  <si>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</si>
  <si>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</si>
  <si>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</si>
  <si>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</si>
  <si>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</si>
  <si>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</si>
  <si>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</si>
  <si>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</si>
  <si>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</si>
  <si>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</si>
  <si>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</si>
  <si>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</si>
  <si>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</si>
  <si>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</si>
  <si>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</si>
  <si>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</si>
  <si>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</si>
  <si>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</si>
  <si>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</si>
  <si>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</si>
  <si>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</si>
  <si>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</si>
  <si>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</si>
  <si>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</si>
  <si>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</si>
  <si>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</si>
  <si>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</si>
  <si>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</si>
  <si>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</si>
  <si>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</si>
  <si>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</si>
  <si>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</si>
  <si>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</si>
  <si>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</si>
  <si>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</si>
  <si>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</si>
  <si>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</si>
  <si>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</si>
  <si>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</si>
  <si>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</si>
  <si>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</si>
  <si>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</si>
  <si>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</si>
  <si>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</si>
  <si>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</si>
  <si>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</si>
  <si>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</si>
  <si>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</si>
  <si>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</si>
  <si>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</si>
  <si>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</si>
  <si>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</si>
  <si>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</si>
  <si>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</si>
  <si>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</si>
  <si>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</si>
  <si>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</si>
  <si>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</si>
  <si>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</si>
  <si>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</si>
  <si>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</si>
  <si>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</si>
  <si>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</si>
  <si>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</si>
  <si>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</si>
  <si>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</si>
  <si>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</si>
  <si>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</si>
  <si>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</si>
  <si>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</si>
  <si>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</si>
  <si>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</si>
  <si>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</si>
  <si>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</si>
  <si>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</si>
  <si>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</si>
  <si>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</si>
  <si>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</si>
  <si>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</si>
  <si>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</si>
  <si>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</si>
  <si>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</si>
  <si>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</si>
  <si>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</si>
  <si>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</si>
  <si>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</si>
  <si>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</si>
  <si>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</si>
  <si>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</si>
  <si>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</si>
  <si>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</si>
  <si>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</si>
  <si>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</si>
  <si>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</si>
  <si>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</si>
  <si>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</si>
  <si>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</si>
  <si>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</si>
  <si>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</si>
  <si>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</si>
  <si>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</si>
  <si>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</si>
  <si>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</si>
  <si>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</si>
  <si>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</si>
  <si>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</si>
  <si>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</si>
  <si>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</si>
  <si>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</si>
  <si>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</si>
  <si>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</si>
  <si>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</si>
  <si>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</si>
  <si>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</si>
  <si>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</si>
  <si>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</si>
  <si>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</si>
  <si>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</si>
  <si>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</si>
  <si>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</si>
  <si>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</si>
  <si>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</si>
  <si>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</si>
  <si>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</si>
  <si>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</si>
  <si>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</si>
  <si>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</si>
  <si>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</si>
  <si>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</si>
  <si>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</si>
  <si>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</si>
  <si>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</si>
  <si>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</si>
  <si>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</si>
  <si>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</si>
  <si>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</si>
  <si>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</si>
  <si>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</si>
  <si>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</si>
  <si>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</si>
  <si>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</si>
  <si>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</si>
  <si>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</si>
  <si>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</si>
  <si>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</si>
  <si>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</si>
  <si>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</si>
  <si>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</si>
  <si>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</si>
  <si>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</si>
  <si>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</si>
  <si>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</si>
  <si>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</si>
  <si>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</si>
  <si>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</si>
  <si>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</si>
  <si>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</si>
  <si>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</si>
  <si>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</si>
  <si>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</si>
  <si>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</si>
  <si>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</si>
  <si>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</si>
  <si>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</si>
  <si>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</si>
  <si>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</si>
  <si>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</si>
  <si>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</si>
  <si>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</si>
  <si>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</si>
  <si>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</si>
  <si>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</si>
  <si>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</si>
  <si>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</si>
  <si>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</si>
  <si>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</si>
  <si>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</si>
  <si>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</si>
  <si>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</si>
  <si>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</si>
  <si>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</si>
  <si>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</si>
  <si>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</si>
  <si>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</si>
  <si>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</si>
  <si>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</si>
  <si>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</si>
  <si>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</si>
  <si>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</si>
  <si>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</si>
  <si>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</si>
  <si>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</si>
  <si>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</si>
  <si>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</si>
  <si>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</si>
  <si>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</si>
  <si>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</si>
  <si>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</si>
  <si>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</si>
  <si>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</si>
  <si>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</si>
  <si>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</si>
  <si>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</si>
  <si>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</si>
  <si>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</si>
  <si>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</si>
  <si>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</si>
  <si>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</si>
  <si>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</si>
  <si>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o</t>
    <phoneticPr fontId="2" type="noConversion"/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</si>
  <si>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</si>
  <si>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</si>
  <si>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</si>
  <si>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</si>
  <si>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</si>
  <si>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</si>
  <si>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</si>
  <si>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</si>
  <si>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</si>
  <si>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</si>
  <si>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</si>
  <si>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</si>
  <si>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</si>
  <si>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</si>
  <si>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</si>
  <si>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</si>
  <si>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</si>
  <si>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</si>
  <si>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</si>
  <si>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</si>
  <si>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</si>
  <si>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</si>
  <si>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</si>
  <si>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</si>
  <si>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</si>
  <si>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</si>
  <si>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</si>
  <si>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</si>
  <si>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</si>
  <si>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</si>
  <si>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애니오토(시흥)_260131_115912.xlsx</t>
  </si>
  <si>
    <t>조이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</si>
  <si>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</si>
  <si>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</si>
  <si>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</si>
  <si>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</si>
  <si>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</si>
  <si>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</si>
  <si>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혜광오토(부산)_260202_182025.xlsx</t>
  </si>
  <si>
    <t>조이오토(대구)_260203_185604.xlsx</t>
  </si>
  <si>
    <t>엠모터스(구미)</t>
    <phoneticPr fontId="2" type="noConversion"/>
  </si>
  <si>
    <t>Flange_F</t>
    <phoneticPr fontId="2" type="noConversion"/>
  </si>
  <si>
    <t>퀵버스</t>
    <phoneticPr fontId="2" type="noConversion"/>
  </si>
  <si>
    <t>VGSNAG3</t>
    <phoneticPr fontId="2" type="noConversion"/>
  </si>
  <si>
    <t>A7252709011-1</t>
    <phoneticPr fontId="2" type="noConversion"/>
  </si>
  <si>
    <t>애니오토(시흥)</t>
    <phoneticPr fontId="2" type="noConversion"/>
  </si>
  <si>
    <t>0CK_Sensor(2)</t>
    <phoneticPr fontId="2" type="noConversion"/>
  </si>
  <si>
    <t>0CK927263E</t>
    <phoneticPr fontId="2" type="noConversion"/>
  </si>
  <si>
    <t>유압센서 한계도달</t>
    <phoneticPr fontId="2" type="noConversion"/>
  </si>
  <si>
    <t>장현규</t>
  </si>
  <si>
    <t>o</t>
    <phoneticPr fontId="2" type="noConversion"/>
  </si>
  <si>
    <t>o</t>
    <phoneticPr fontId="2" type="noConversion"/>
  </si>
  <si>
    <t>태성오토</t>
  </si>
  <si>
    <t>스티어링 컬럼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</si>
  <si>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</si>
  <si>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</si>
  <si>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</si>
  <si>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</si>
  <si>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</si>
  <si>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로얄오토</t>
  </si>
  <si>
    <t>천동진</t>
  </si>
  <si>
    <t>제일오토(대구)_260205_092650.xlsx</t>
  </si>
  <si>
    <t>A7252703707</t>
  </si>
  <si>
    <t>코리아탑오토샵(대전)_260205_180522.xlsx</t>
  </si>
  <si>
    <t>메이븐오토미션(서울중랑구)_260205_180707.xlsx</t>
  </si>
  <si>
    <t>SJ모터스(부산)_260205_181022.xlsx</t>
  </si>
  <si>
    <t>TFK-0781</t>
    <phoneticPr fontId="2" type="noConversion"/>
  </si>
  <si>
    <t>로얄오토(대구)_260205_181113.xlsx</t>
  </si>
  <si>
    <t>TFK-0329</t>
    <phoneticPr fontId="2" type="noConversion"/>
  </si>
  <si>
    <t>제일오토(대구)_260205_181155.xlsx</t>
  </si>
  <si>
    <t>SJ</t>
  </si>
  <si>
    <t>제이오토(대구)_260206_172628.xlsx</t>
  </si>
  <si>
    <t>조이오토(대구)_260206_172659.xlsx</t>
  </si>
  <si>
    <t>케이(대전)</t>
  </si>
  <si>
    <t>010-4933-7879</t>
  </si>
  <si>
    <t>대전 서구 도산로 467</t>
  </si>
  <si>
    <t>조이오토(대구)_260206_172820.xlsx</t>
  </si>
  <si>
    <t>8HP70_EGS</t>
  </si>
  <si>
    <t>케이(대전)_260206_174005.xlsx</t>
  </si>
  <si>
    <t>케이</t>
  </si>
  <si>
    <t>조이오토(대구)_260207_113206.xlsx</t>
  </si>
  <si>
    <t>연화오토(대구)_260207_113234.xlsx</t>
  </si>
  <si>
    <t>코리아탑</t>
  </si>
  <si>
    <t>대경카마스터</t>
  </si>
  <si>
    <t>물건견적</t>
    <phoneticPr fontId="2" type="noConversion"/>
  </si>
  <si>
    <t>Wire Harness Kit</t>
  </si>
  <si>
    <t>현대오토(영천)_260209_225133.xlsx</t>
  </si>
  <si>
    <t>금성오토(광주)_260209_225300.xlsx</t>
  </si>
  <si>
    <t>하정오토(광주)_260209_225414.xlsx</t>
  </si>
  <si>
    <t>DAS_AUTO(부산)_260209_225516.xlsx</t>
  </si>
  <si>
    <t>하나오토(청주)_260209_225548.xlsx</t>
  </si>
  <si>
    <t>성민오토(대전)_260209_225614.xlsx</t>
  </si>
  <si>
    <t>성민오토(대전)_260209_225638.xlsx</t>
  </si>
  <si>
    <t>하정오토(광주)_260210_202733.xlsx</t>
  </si>
  <si>
    <t>한독오토(대구)_260210_202937.xlsx</t>
  </si>
  <si>
    <t>한국오토(일산)_260210_203033.xlsx</t>
  </si>
  <si>
    <t>성민오토(대전)_260210_203109.xlsx</t>
  </si>
  <si>
    <t>대명오토(서울서초)_260210_203132.xlsx</t>
  </si>
  <si>
    <t>대명오토(서울서초)_260210_203156.xlsx</t>
  </si>
  <si>
    <t>VGSNAG2_변속위치센서A</t>
  </si>
  <si>
    <t>엠모터스(구미)_260210_203231.xlsx</t>
  </si>
  <si>
    <t>스카이오토미션(천안)_260210_203258.xlsx</t>
  </si>
  <si>
    <t>대구오토(대구)_260210_203412.xlsx</t>
  </si>
  <si>
    <t>현금거래</t>
  </si>
  <si>
    <t>수표받음</t>
  </si>
  <si>
    <t>경원오토</t>
  </si>
  <si>
    <t>비앤비</t>
  </si>
  <si>
    <t>비앤비모터스</t>
  </si>
  <si>
    <t>현대오토(영천)_260211_153512.xlsx</t>
  </si>
  <si>
    <t>대한오토(포항)_260211_153531.xlsx</t>
  </si>
  <si>
    <t>새흰돌오토미션(전남순천)_260211_153554.xlsx</t>
  </si>
  <si>
    <t>하오르모터스(부산)_260211_153630.xlsx</t>
  </si>
  <si>
    <t>하정오토(광주)_260211_153725.xlsx</t>
  </si>
  <si>
    <t>마이스터(대구)_260211_181835.xlsx</t>
  </si>
  <si>
    <t>대구오토(대구)_260211_191923.xlsx</t>
  </si>
  <si>
    <t>K2 Piston</t>
  </si>
  <si>
    <t>금성오토(광주)_260212_192340.xlsx</t>
  </si>
  <si>
    <t>진홍오토(대구)_260212_192436.xlsx</t>
  </si>
  <si>
    <t>루모터스(동래점)_260212_192459.xlsx</t>
  </si>
  <si>
    <t>현진미션(남대구)_260212_192526.xlsx</t>
  </si>
  <si>
    <t>모토매니아(경기)</t>
  </si>
  <si>
    <t>010-9900-6293</t>
  </si>
  <si>
    <t>경기도 화성시 양감면 장승백이길4</t>
  </si>
  <si>
    <t>모토매니아(경기)_260212_192652.xlsx</t>
  </si>
  <si>
    <t>AZ제일오토미션(순천)_260212_192730.xlsx</t>
  </si>
  <si>
    <t>현금처리</t>
  </si>
  <si>
    <t>송현</t>
  </si>
  <si>
    <t>대명</t>
  </si>
  <si>
    <t>정인호오토샵(김천)_260213_113438.xlsx</t>
  </si>
  <si>
    <t>10R80-0017-OEM</t>
  </si>
  <si>
    <t>10R80_Solenoid</t>
    <phoneticPr fontId="2" type="noConversion"/>
  </si>
  <si>
    <t>신일오토(부산)_260213_172304.xlsx</t>
  </si>
  <si>
    <t>정인호오토샵(김천)_260213_172346.xlsx</t>
  </si>
  <si>
    <t>대성오토(일산)_260213_172443.xlsx</t>
  </si>
  <si>
    <t>진홍오토(대구)_260213_172517.xlsx</t>
  </si>
  <si>
    <t>문환규</t>
  </si>
  <si>
    <t>DAS_AUTO(부산)</t>
    <phoneticPr fontId="2" type="noConversion"/>
  </si>
  <si>
    <t>0HK_TCU</t>
    <phoneticPr fontId="2" type="noConversion"/>
  </si>
  <si>
    <t>0HK927156B</t>
    <phoneticPr fontId="2" type="noConversion"/>
  </si>
  <si>
    <t>0CK_Filter</t>
    <phoneticPr fontId="2" type="noConversion"/>
  </si>
  <si>
    <t>0DN325421</t>
    <phoneticPr fontId="2" type="noConversion"/>
  </si>
  <si>
    <t>전주오토(전주)</t>
    <phoneticPr fontId="2" type="noConversion"/>
  </si>
  <si>
    <t>MPS6_Clone</t>
    <phoneticPr fontId="2" type="noConversion"/>
  </si>
  <si>
    <t>대륙오토(대구)</t>
    <phoneticPr fontId="2" type="noConversion"/>
  </si>
  <si>
    <t>카드결재</t>
    <phoneticPr fontId="2" type="noConversion"/>
  </si>
  <si>
    <t>0B5 클러치</t>
    <phoneticPr fontId="2" type="noConversion"/>
  </si>
  <si>
    <t>부가세발행</t>
    <phoneticPr fontId="2" type="noConversion"/>
  </si>
  <si>
    <t xml:space="preserve">서울 GLS 차량 </t>
  </si>
  <si>
    <t>미르오토(대구)_260214_140534.xlsx</t>
  </si>
  <si>
    <t>0B5 클러치</t>
  </si>
  <si>
    <t>0BH_Valvebody</t>
    <phoneticPr fontId="2" type="noConversion"/>
  </si>
  <si>
    <t>윤마스터</t>
    <phoneticPr fontId="2" type="noConversion"/>
  </si>
  <si>
    <t>전진불가</t>
    <phoneticPr fontId="2" type="noConversion"/>
  </si>
  <si>
    <t>현진미션(남대구)</t>
    <phoneticPr fontId="2" type="noConversion"/>
  </si>
  <si>
    <t>이시아오토(대구)_260219_192050.xlsx</t>
  </si>
  <si>
    <t>TFK-0601</t>
    <phoneticPr fontId="2" type="noConversion"/>
  </si>
  <si>
    <t>ATC35L_Repair_Kit</t>
  </si>
  <si>
    <t>매드모터스(광주)_260219_192148.xlsx</t>
  </si>
  <si>
    <t>미르오토(대구)_260219_192214.xlsx</t>
  </si>
  <si>
    <t>서승민(대구)_260219_192235.xlsx</t>
  </si>
  <si>
    <t>김해오토(김해)_260219_192417.xlsx</t>
  </si>
  <si>
    <t>TFK-1900</t>
    <phoneticPr fontId="2" type="noConversion"/>
  </si>
  <si>
    <t>스카이오토미션(천안)_260219_192452.xlsx</t>
  </si>
  <si>
    <t>진영오토(남양주)_260220_180325.xlsx</t>
  </si>
  <si>
    <t>경남오토미션(창원)_260220_180426.xlsx</t>
  </si>
  <si>
    <t>매드모터스(광주)_260220_180451.xlsx</t>
  </si>
  <si>
    <t>루모터스(신평점)_260220_180513.xlsx</t>
  </si>
  <si>
    <t>미르오토(대구)_260220_180622.xlsx</t>
  </si>
  <si>
    <t>대륙오토(대구)_260220_180650.xlsx</t>
  </si>
  <si>
    <t>엠모터스(구미)_260220_180733.xlsx</t>
  </si>
  <si>
    <t>STC모터스(통영)_260220_180806.xlsx</t>
  </si>
  <si>
    <t>한국오토(일산)_260221_120012.xlsx</t>
  </si>
  <si>
    <t>o</t>
    <phoneticPr fontId="2" type="noConversion"/>
  </si>
  <si>
    <t>진홍</t>
  </si>
  <si>
    <t>부산비엔비(부산)_260223_094208.xlsx</t>
  </si>
  <si>
    <t>진영오토(남양주)_260223_165836.xlsx</t>
  </si>
  <si>
    <t>SJ모터스(부산)_260223_165921.xlsx</t>
  </si>
  <si>
    <t>마이스터(대구)_260223_165957.xlsx</t>
  </si>
  <si>
    <t>현진미션(남대구)_260223_170019.xlsx</t>
  </si>
  <si>
    <t>혜광오토(부산)_260223_170043.xlsx</t>
  </si>
  <si>
    <t>은현자동차공업소(용인)_260223_170115.xlsx</t>
  </si>
  <si>
    <t>TFK-07011209111300</t>
    <phoneticPr fontId="2" type="noConversion"/>
  </si>
  <si>
    <t>김해오토(김해)_260223_170153.xlsx</t>
  </si>
  <si>
    <t>경남오토미션(창원)_260223_170239.xlsx</t>
  </si>
  <si>
    <t>현진미션(남대구)_260223_170308.xlsx</t>
  </si>
  <si>
    <t>제일오토(대구)_260223_170340.xlsx</t>
  </si>
  <si>
    <t>금성</t>
  </si>
  <si>
    <t>0B5_CLONE</t>
  </si>
  <si>
    <t>이시아오토(대구)_260224_152904.xlsx</t>
  </si>
  <si>
    <t>그린카서비스(대전)_260224_153002.xlsx</t>
  </si>
  <si>
    <t>8R2927156F</t>
    <phoneticPr fontId="2" type="noConversion"/>
  </si>
  <si>
    <t>현대오토(전주)_260224_153046.xlsx</t>
  </si>
  <si>
    <t>로얄오토(대구)_260224_153113.xlsx</t>
  </si>
  <si>
    <t>진홍오토(대구)_260224_153136.xlsx</t>
  </si>
  <si>
    <t>미르오토(대구)_260224_181201.xlsx</t>
  </si>
  <si>
    <t>로얄</t>
  </si>
  <si>
    <t>이성옥</t>
  </si>
  <si>
    <t>제일</t>
  </si>
  <si>
    <t>진영오토(남양주)_260225_174553.xlsx</t>
  </si>
  <si>
    <t>공임</t>
  </si>
  <si>
    <t>성민오토(대전)_260225_174708.xlsx</t>
  </si>
  <si>
    <t>젠오토(구미)_260225_174734.xlsx</t>
  </si>
  <si>
    <t>오토랜드(방배)_260225_174816.xlsx</t>
  </si>
  <si>
    <t>준모터스(대구)_260225_174843.xlsx</t>
  </si>
  <si>
    <t>이장복</t>
  </si>
  <si>
    <t>유제건 딜러</t>
  </si>
  <si>
    <t>하정오토(광주)</t>
    <phoneticPr fontId="2" type="noConversion"/>
  </si>
  <si>
    <t>0B5_TCU</t>
    <phoneticPr fontId="2" type="noConversion"/>
  </si>
  <si>
    <t>927156K</t>
    <phoneticPr fontId="2" type="noConversion"/>
  </si>
  <si>
    <t>16.11.5012</t>
    <phoneticPr fontId="2" type="noConversion"/>
  </si>
  <si>
    <t>전주현대</t>
  </si>
  <si>
    <t>경남오토미션(창원)_260226_183711.xlsx</t>
  </si>
  <si>
    <t>대성오토(대구)_260226_183803.xlsx</t>
  </si>
  <si>
    <t>TFK-3317</t>
    <phoneticPr fontId="2" type="noConversion"/>
  </si>
  <si>
    <t>한국오토(일산)_260226_183836.xlsx</t>
  </si>
  <si>
    <t>태양모터스(대구)_260226_183944.xlsx</t>
  </si>
  <si>
    <t>서울오토(전주)_260226_184001.xlsx</t>
  </si>
  <si>
    <t>부산작업비</t>
  </si>
  <si>
    <t>0B5클러치</t>
  </si>
  <si>
    <t>대륙오토(대구)_260226_184108.xlsx</t>
  </si>
  <si>
    <t>현진미션(남대구)_260226_184132.xlsx</t>
  </si>
  <si>
    <t>웨스트모터스(대구)_260226_184245.xlsx</t>
  </si>
  <si>
    <t>한국오토(안양)_260226_184328.xlsx</t>
  </si>
  <si>
    <t>O</t>
    <phoneticPr fontId="2" type="noConversion"/>
  </si>
  <si>
    <t>에스티씨모터스</t>
  </si>
  <si>
    <t>현진미션(남대구)_260227_174632.xlsx</t>
  </si>
  <si>
    <t>8HP_Shaft_seasl</t>
  </si>
  <si>
    <t>다우수입차미션(경기)_260227_174748.xlsx</t>
  </si>
  <si>
    <t>전북특별자치도 남원시 금동 320</t>
  </si>
  <si>
    <t>서남모터스(남원)</t>
  </si>
  <si>
    <t>010-7176-6142</t>
  </si>
  <si>
    <t>서남모터스(남원)_260227_175006.xlsx</t>
  </si>
  <si>
    <t>경원자동변속기(창원)_260227_175636.xlsx</t>
  </si>
  <si>
    <t>조이오토(대구)_260227_175659.xlsx</t>
  </si>
  <si>
    <t>대덕오토(대전)_260227_175739.xlsx</t>
  </si>
  <si>
    <t>김분이</t>
  </si>
  <si>
    <t>o</t>
    <phoneticPr fontId="2" type="noConversion"/>
  </si>
  <si>
    <t>서울오토</t>
  </si>
  <si>
    <t>타이어김희진</t>
  </si>
  <si>
    <t>은현</t>
  </si>
  <si>
    <t>2026-02-28</t>
  </si>
  <si>
    <t>대구오토(대구)_260228_120236.xlsx</t>
  </si>
  <si>
    <t>한국오토(일산)_260228_120314.xlsx</t>
  </si>
  <si>
    <t>전주오토(전주)_260228_120344.xlsx</t>
  </si>
  <si>
    <t>24152333907</t>
  </si>
  <si>
    <t>스타렉스 오일</t>
  </si>
  <si>
    <t>24152333907</t>
    <phoneticPr fontId="2" type="noConversion"/>
  </si>
  <si>
    <t>미르오토(대구)_260228_120425.xlsx</t>
  </si>
  <si>
    <t>미르오토(대구)_260228_120425.xlsx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</si>
</sst>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76" fontId="0" fillId="0" borderId="5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0" fillId="0" borderId="0" xfId="0" applyNumberFormat="1">
      <alignment vertical="center"/>
    </xf>
    <xf numFmtId="187" fontId="0" fillId="0" borderId="0" xfId="0" applyNumberFormat="1">
      <alignment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4">
    <dxf>
      <fill>
        <patternFill>
          <bgColor rgb="FFFFC0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조이오토(대구)</c:v>
                </c:pt>
                <c:pt idx="2">
                  <c:v>대구오토(대구)</c:v>
                </c:pt>
                <c:pt idx="3">
                  <c:v>대륙오토(대구)</c:v>
                </c:pt>
                <c:pt idx="4">
                  <c:v>하정오토(광주)</c:v>
                </c:pt>
                <c:pt idx="5">
                  <c:v>제이오토(대구)</c:v>
                </c:pt>
                <c:pt idx="6">
                  <c:v>하나오토(청주)</c:v>
                </c:pt>
                <c:pt idx="7">
                  <c:v>혜광오토(부산)</c:v>
                </c:pt>
                <c:pt idx="8">
                  <c:v>JC모터스(과천)</c:v>
                </c:pt>
                <c:pt idx="9">
                  <c:v>한국오토(안양)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7270000</c:v>
                </c:pt>
                <c:pt idx="1">
                  <c:v>5400000</c:v>
                </c:pt>
                <c:pt idx="2">
                  <c:v>3190000</c:v>
                </c:pt>
                <c:pt idx="3">
                  <c:v>480000</c:v>
                </c:pt>
                <c:pt idx="4">
                  <c:v>1221000</c:v>
                </c:pt>
                <c:pt idx="5">
                  <c:v>450000</c:v>
                </c:pt>
                <c:pt idx="6">
                  <c:v>330000</c:v>
                </c:pt>
                <c:pt idx="7">
                  <c:v>2720000</c:v>
                </c:pt>
                <c:pt idx="8">
                  <c:v>0</c:v>
                </c:pt>
                <c:pt idx="9">
                  <c:v>2510000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조이오토(대구)</c:v>
                      </c:pt>
                      <c:pt idx="2">
                        <c:v>대구오토(대구)</c:v>
                      </c:pt>
                      <c:pt idx="3">
                        <c:v>대륙오토(대구)</c:v>
                      </c:pt>
                      <c:pt idx="4">
                        <c:v>하정오토(광주)</c:v>
                      </c:pt>
                      <c:pt idx="5">
                        <c:v>제이오토(대구)</c:v>
                      </c:pt>
                      <c:pt idx="6">
                        <c:v>하나오토(청주)</c:v>
                      </c:pt>
                      <c:pt idx="7">
                        <c:v>혜광오토(부산)</c:v>
                      </c:pt>
                      <c:pt idx="8">
                        <c:v>JC모터스(과천)</c:v>
                      </c:pt>
                      <c:pt idx="9">
                        <c:v>한국오토(안양)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3</c:v>
                      </c:pt>
                      <c:pt idx="2">
                        <c:v>9</c:v>
                      </c:pt>
                      <c:pt idx="3">
                        <c:v>53</c:v>
                      </c:pt>
                      <c:pt idx="4">
                        <c:v>41</c:v>
                      </c:pt>
                      <c:pt idx="5">
                        <c:v>54</c:v>
                      </c:pt>
                      <c:pt idx="6">
                        <c:v>56</c:v>
                      </c:pt>
                      <c:pt idx="7">
                        <c:v>13</c:v>
                      </c:pt>
                      <c:pt idx="8">
                        <c:v>62</c:v>
                      </c:pt>
                      <c:pt idx="9">
                        <c:v>18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80"/>
  <sheetViews>
    <sheetView tabSelected="1" topLeftCell="C4" workbookViewId="0">
      <selection activeCell="I4" sqref="I1:I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3572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  <row r="63" s="95" customFormat="1" hidden="1" x14ac:dyDescent="0.3"/>
    <row r="64" s="95" customFormat="1" hidden="1" x14ac:dyDescent="0.3"/>
    <row r="65" s="95" customFormat="1" hidden="1" x14ac:dyDescent="0.3"/>
    <row r="66" s="95" customFormat="1" hidden="1" x14ac:dyDescent="0.3"/>
    <row r="67" s="95" customFormat="1" hidden="1" x14ac:dyDescent="0.3"/>
    <row r="68" s="95" customFormat="1" hidden="1" x14ac:dyDescent="0.3"/>
    <row r="69" s="95" customFormat="1" hidden="1" x14ac:dyDescent="0.3"/>
    <row r="70" s="95" customFormat="1" hidden="1" x14ac:dyDescent="0.3"/>
    <row r="71" s="95" customFormat="1" hidden="1" x14ac:dyDescent="0.3"/>
    <row r="72" s="95" customFormat="1" hidden="1" x14ac:dyDescent="0.3"/>
    <row r="73" s="95" customFormat="1" hidden="1" x14ac:dyDescent="0.3"/>
    <row r="74" s="95" customFormat="1" hidden="1" x14ac:dyDescent="0.3"/>
    <row r="75" s="95" customFormat="1" hidden="1" x14ac:dyDescent="0.3"/>
    <row r="76" s="95" customFormat="1" hidden="1" x14ac:dyDescent="0.3"/>
    <row r="77" s="95" customFormat="1" hidden="1" x14ac:dyDescent="0.3"/>
    <row r="78" s="95" customFormat="1" hidden="1" x14ac:dyDescent="0.3"/>
    <row r="79" s="95" customFormat="1" hidden="1" x14ac:dyDescent="0.3"/>
    <row r="80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D19" sqref="AD1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9"/>
      <c r="B1" s="310"/>
      <c r="C1" s="310"/>
      <c r="D1" s="310"/>
      <c r="E1" s="310"/>
      <c r="F1" s="310"/>
      <c r="G1" s="31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1" t="s">
        <v>1192</v>
      </c>
      <c r="R1" s="311"/>
      <c r="S1" s="312"/>
      <c r="T1" s="312"/>
      <c r="U1" s="313"/>
    </row>
    <row r="2" spans="1:21" x14ac:dyDescent="0.3">
      <c r="A2" s="314" t="s">
        <v>65</v>
      </c>
      <c r="B2" s="315"/>
      <c r="C2" s="316" t="s">
        <v>2213</v>
      </c>
      <c r="D2" s="317"/>
      <c r="E2" s="317"/>
      <c r="F2" s="317"/>
      <c r="G2" s="318"/>
      <c r="H2" s="316" t="s">
        <v>77</v>
      </c>
      <c r="I2" s="317"/>
      <c r="J2" s="317"/>
      <c r="K2" s="317"/>
      <c r="L2" s="317"/>
      <c r="M2" s="317"/>
      <c r="N2" s="317"/>
      <c r="O2" s="318"/>
      <c r="P2" s="319" t="s">
        <v>63</v>
      </c>
      <c r="Q2" s="320"/>
      <c r="R2" s="320"/>
      <c r="S2" s="315"/>
      <c r="T2" s="321">
        <v>46081</v>
      </c>
      <c r="U2" s="322"/>
    </row>
    <row r="3" spans="1:21" ht="24.95" customHeight="1" x14ac:dyDescent="0.3">
      <c r="A3" s="332" t="s">
        <v>1162</v>
      </c>
      <c r="B3" s="37" t="s">
        <v>59</v>
      </c>
      <c r="C3" s="335" t="s">
        <v>1293</v>
      </c>
      <c r="D3" s="336"/>
      <c r="E3" s="336"/>
      <c r="F3" s="336"/>
      <c r="G3" s="336"/>
      <c r="H3" s="336"/>
      <c r="I3" s="336"/>
      <c r="J3" s="337"/>
      <c r="K3" s="338" t="s">
        <v>1163</v>
      </c>
      <c r="L3" s="37" t="s">
        <v>59</v>
      </c>
      <c r="M3" s="341" t="s">
        <v>964</v>
      </c>
      <c r="N3" s="342"/>
      <c r="O3" s="342"/>
      <c r="P3" s="342"/>
      <c r="Q3" s="342"/>
      <c r="R3" s="342"/>
      <c r="S3" s="342"/>
      <c r="T3" s="342"/>
      <c r="U3" s="343"/>
    </row>
    <row r="4" spans="1:21" ht="24.95" customHeight="1" x14ac:dyDescent="0.3">
      <c r="A4" s="333"/>
      <c r="B4" s="37" t="s">
        <v>61</v>
      </c>
      <c r="C4" s="344"/>
      <c r="D4" s="345"/>
      <c r="E4" s="345"/>
      <c r="F4" s="345"/>
      <c r="G4" s="345"/>
      <c r="H4" s="345"/>
      <c r="I4" s="345"/>
      <c r="J4" s="346"/>
      <c r="K4" s="339"/>
      <c r="L4" s="37" t="s">
        <v>61</v>
      </c>
      <c r="M4" s="323" t="s">
        <v>962</v>
      </c>
      <c r="N4" s="324"/>
      <c r="O4" s="324"/>
      <c r="P4" s="324"/>
      <c r="Q4" s="324"/>
      <c r="R4" s="325"/>
      <c r="S4" s="38" t="s">
        <v>62</v>
      </c>
      <c r="T4" s="323" t="s">
        <v>73</v>
      </c>
      <c r="U4" s="326"/>
    </row>
    <row r="5" spans="1:21" ht="24.95" customHeight="1" x14ac:dyDescent="0.3">
      <c r="A5" s="333"/>
      <c r="B5" s="38" t="s">
        <v>10</v>
      </c>
      <c r="C5" s="323" t="s">
        <v>21</v>
      </c>
      <c r="D5" s="324"/>
      <c r="E5" s="324"/>
      <c r="F5" s="324"/>
      <c r="G5" s="324"/>
      <c r="H5" s="324"/>
      <c r="I5" s="324"/>
      <c r="J5" s="325"/>
      <c r="K5" s="339"/>
      <c r="L5" s="38" t="s">
        <v>10</v>
      </c>
      <c r="M5" s="323" t="s">
        <v>74</v>
      </c>
      <c r="N5" s="324"/>
      <c r="O5" s="324"/>
      <c r="P5" s="324"/>
      <c r="Q5" s="324"/>
      <c r="R5" s="324"/>
      <c r="S5" s="324"/>
      <c r="T5" s="324"/>
      <c r="U5" s="326"/>
    </row>
    <row r="6" spans="1:21" ht="24.95" customHeight="1" x14ac:dyDescent="0.3">
      <c r="A6" s="334"/>
      <c r="B6" s="38" t="s">
        <v>75</v>
      </c>
      <c r="C6" s="323" t="s">
        <v>20</v>
      </c>
      <c r="D6" s="324"/>
      <c r="E6" s="324"/>
      <c r="F6" s="324"/>
      <c r="G6" s="324"/>
      <c r="H6" s="324"/>
      <c r="I6" s="324"/>
      <c r="J6" s="325"/>
      <c r="K6" s="340"/>
      <c r="L6" s="38" t="s">
        <v>75</v>
      </c>
      <c r="M6" s="323" t="s">
        <v>66</v>
      </c>
      <c r="N6" s="324"/>
      <c r="O6" s="324"/>
      <c r="P6" s="324"/>
      <c r="Q6" s="324"/>
      <c r="R6" s="325"/>
      <c r="S6" s="38" t="s">
        <v>22</v>
      </c>
      <c r="T6" s="323" t="s">
        <v>25</v>
      </c>
      <c r="U6" s="326"/>
    </row>
    <row r="7" spans="1:21" ht="15.75" customHeight="1" x14ac:dyDescent="0.3">
      <c r="A7" s="327" t="s">
        <v>70</v>
      </c>
      <c r="B7" s="328"/>
      <c r="C7" s="328"/>
      <c r="D7" s="328"/>
      <c r="E7" s="329"/>
      <c r="F7" s="330" t="s">
        <v>44</v>
      </c>
      <c r="G7" s="328"/>
      <c r="H7" s="328"/>
      <c r="I7" s="329"/>
      <c r="J7" s="330" t="s">
        <v>42</v>
      </c>
      <c r="K7" s="328"/>
      <c r="L7" s="328"/>
      <c r="M7" s="328"/>
      <c r="N7" s="329"/>
      <c r="O7" s="328" t="s">
        <v>50</v>
      </c>
      <c r="P7" s="329"/>
      <c r="Q7" s="330" t="s">
        <v>69</v>
      </c>
      <c r="R7" s="328"/>
      <c r="S7" s="329"/>
      <c r="T7" s="330" t="s">
        <v>68</v>
      </c>
      <c r="U7" s="331"/>
    </row>
    <row r="8" spans="1:21" ht="15.6" customHeight="1" x14ac:dyDescent="0.3">
      <c r="A8" s="356" t="s">
        <v>1808</v>
      </c>
      <c r="B8" s="357"/>
      <c r="C8" s="357"/>
      <c r="D8" s="357"/>
      <c r="E8" s="358"/>
      <c r="F8" s="359" t="s">
        <v>5183</v>
      </c>
      <c r="G8" s="360"/>
      <c r="H8" s="360"/>
      <c r="I8" s="361"/>
      <c r="J8" s="367">
        <v>50000</v>
      </c>
      <c r="K8" s="367"/>
      <c r="L8" s="367"/>
      <c r="M8" s="367"/>
      <c r="N8" s="367"/>
      <c r="O8" s="368">
        <v>1</v>
      </c>
      <c r="P8" s="368"/>
      <c r="Q8" s="362"/>
      <c r="R8" s="363"/>
      <c r="S8" s="364"/>
      <c r="T8" s="365">
        <v>50000</v>
      </c>
      <c r="U8" s="366"/>
    </row>
    <row r="9" spans="1:21" ht="15.6" customHeight="1" x14ac:dyDescent="0.3">
      <c r="A9" s="347" t="s">
        <v>5182</v>
      </c>
      <c r="B9" s="348"/>
      <c r="C9" s="348"/>
      <c r="D9" s="348"/>
      <c r="E9" s="349"/>
      <c r="F9" s="350"/>
      <c r="G9" s="348"/>
      <c r="H9" s="348"/>
      <c r="I9" s="349"/>
      <c r="J9" s="369">
        <v>40000</v>
      </c>
      <c r="K9" s="369"/>
      <c r="L9" s="369"/>
      <c r="M9" s="369"/>
      <c r="N9" s="369"/>
      <c r="O9" s="370">
        <v>1</v>
      </c>
      <c r="P9" s="370"/>
      <c r="Q9" s="351"/>
      <c r="R9" s="352"/>
      <c r="S9" s="353"/>
      <c r="T9" s="354">
        <v>40000</v>
      </c>
      <c r="U9" s="355"/>
    </row>
    <row r="10" spans="1:21" ht="15.6" customHeight="1" x14ac:dyDescent="0.3">
      <c r="A10" s="347"/>
      <c r="B10" s="348"/>
      <c r="C10" s="348"/>
      <c r="D10" s="348"/>
      <c r="E10" s="349"/>
      <c r="F10" s="350"/>
      <c r="G10" s="348"/>
      <c r="H10" s="348"/>
      <c r="I10" s="349"/>
      <c r="J10" s="369"/>
      <c r="K10" s="369"/>
      <c r="L10" s="369"/>
      <c r="M10" s="369"/>
      <c r="N10" s="369"/>
      <c r="O10" s="370"/>
      <c r="P10" s="370"/>
      <c r="Q10" s="351"/>
      <c r="R10" s="352"/>
      <c r="S10" s="353"/>
      <c r="T10" s="354"/>
      <c r="U10" s="355"/>
    </row>
    <row r="11" spans="1:21" ht="15.6" customHeight="1" x14ac:dyDescent="0.3">
      <c r="A11" s="347"/>
      <c r="B11" s="348"/>
      <c r="C11" s="348"/>
      <c r="D11" s="348"/>
      <c r="E11" s="349"/>
      <c r="F11" s="350"/>
      <c r="G11" s="348"/>
      <c r="H11" s="348"/>
      <c r="I11" s="349"/>
      <c r="J11" s="369"/>
      <c r="K11" s="369"/>
      <c r="L11" s="369"/>
      <c r="M11" s="369"/>
      <c r="N11" s="369"/>
      <c r="O11" s="370"/>
      <c r="P11" s="370"/>
      <c r="Q11" s="351"/>
      <c r="R11" s="352"/>
      <c r="S11" s="353"/>
      <c r="T11" s="354"/>
      <c r="U11" s="355"/>
    </row>
    <row r="12" spans="1:21" ht="15.6" customHeight="1" x14ac:dyDescent="0.3">
      <c r="A12" s="347"/>
      <c r="B12" s="348"/>
      <c r="C12" s="348"/>
      <c r="D12" s="348"/>
      <c r="E12" s="349"/>
      <c r="F12" s="350"/>
      <c r="G12" s="348"/>
      <c r="H12" s="348"/>
      <c r="I12" s="349"/>
      <c r="J12" s="369"/>
      <c r="K12" s="369"/>
      <c r="L12" s="369"/>
      <c r="M12" s="369"/>
      <c r="N12" s="369"/>
      <c r="O12" s="370"/>
      <c r="P12" s="370"/>
      <c r="Q12" s="351"/>
      <c r="R12" s="352"/>
      <c r="S12" s="353"/>
      <c r="T12" s="354"/>
      <c r="U12" s="355"/>
    </row>
    <row r="13" spans="1:21" ht="15.6" customHeight="1" x14ac:dyDescent="0.3">
      <c r="A13" s="347"/>
      <c r="B13" s="348"/>
      <c r="C13" s="348"/>
      <c r="D13" s="348"/>
      <c r="E13" s="349"/>
      <c r="F13" s="350"/>
      <c r="G13" s="348"/>
      <c r="H13" s="348"/>
      <c r="I13" s="349"/>
      <c r="J13" s="369"/>
      <c r="K13" s="369"/>
      <c r="L13" s="369"/>
      <c r="M13" s="369"/>
      <c r="N13" s="369"/>
      <c r="O13" s="370"/>
      <c r="P13" s="370"/>
      <c r="Q13" s="351"/>
      <c r="R13" s="352"/>
      <c r="S13" s="353"/>
      <c r="T13" s="354"/>
      <c r="U13" s="355"/>
    </row>
    <row r="14" spans="1:21" ht="15.6" customHeight="1" x14ac:dyDescent="0.3">
      <c r="A14" s="347"/>
      <c r="B14" s="348"/>
      <c r="C14" s="348"/>
      <c r="D14" s="348"/>
      <c r="E14" s="349"/>
      <c r="F14" s="350"/>
      <c r="G14" s="348"/>
      <c r="H14" s="348"/>
      <c r="I14" s="349"/>
      <c r="J14" s="369"/>
      <c r="K14" s="369"/>
      <c r="L14" s="369"/>
      <c r="M14" s="369"/>
      <c r="N14" s="369"/>
      <c r="O14" s="370"/>
      <c r="P14" s="370"/>
      <c r="Q14" s="351"/>
      <c r="R14" s="352"/>
      <c r="S14" s="353"/>
      <c r="T14" s="354"/>
      <c r="U14" s="355"/>
    </row>
    <row r="15" spans="1:21" ht="15.6" customHeight="1" thickBot="1" x14ac:dyDescent="0.35">
      <c r="A15" s="371"/>
      <c r="B15" s="372"/>
      <c r="C15" s="372"/>
      <c r="D15" s="372"/>
      <c r="E15" s="373"/>
      <c r="F15" s="374"/>
      <c r="G15" s="372"/>
      <c r="H15" s="372"/>
      <c r="I15" s="373"/>
      <c r="J15" s="380"/>
      <c r="K15" s="380"/>
      <c r="L15" s="380"/>
      <c r="M15" s="380"/>
      <c r="N15" s="380"/>
      <c r="O15" s="381"/>
      <c r="P15" s="381"/>
      <c r="Q15" s="375"/>
      <c r="R15" s="376"/>
      <c r="S15" s="377"/>
      <c r="T15" s="378"/>
      <c r="U15" s="379"/>
    </row>
    <row r="16" spans="1:21" ht="15" customHeight="1" thickTop="1" x14ac:dyDescent="0.3">
      <c r="A16" s="382" t="s">
        <v>2307</v>
      </c>
      <c r="B16" s="383"/>
      <c r="C16" s="383"/>
      <c r="D16" s="383"/>
      <c r="E16" s="384"/>
      <c r="F16" s="391"/>
      <c r="G16" s="392"/>
      <c r="H16" s="392"/>
      <c r="I16" s="392"/>
      <c r="J16" s="392"/>
      <c r="K16" s="392"/>
      <c r="L16" s="392"/>
      <c r="M16" s="392"/>
      <c r="N16" s="392"/>
      <c r="O16" s="392"/>
      <c r="P16" s="392"/>
      <c r="Q16" s="392"/>
      <c r="R16" s="392"/>
      <c r="S16" s="392"/>
      <c r="T16" s="392"/>
      <c r="U16" s="393"/>
    </row>
    <row r="17" spans="1:21" ht="15" customHeight="1" x14ac:dyDescent="0.3">
      <c r="A17" s="385"/>
      <c r="B17" s="386"/>
      <c r="C17" s="386"/>
      <c r="D17" s="386"/>
      <c r="E17" s="387"/>
      <c r="F17" s="394"/>
      <c r="G17" s="395"/>
      <c r="H17" s="395"/>
      <c r="I17" s="395"/>
      <c r="J17" s="395"/>
      <c r="K17" s="395"/>
      <c r="L17" s="395"/>
      <c r="M17" s="395"/>
      <c r="N17" s="395"/>
      <c r="O17" s="395"/>
      <c r="P17" s="395"/>
      <c r="Q17" s="395"/>
      <c r="R17" s="395"/>
      <c r="S17" s="395"/>
      <c r="T17" s="395"/>
      <c r="U17" s="396"/>
    </row>
    <row r="18" spans="1:21" ht="15" customHeight="1" x14ac:dyDescent="0.3">
      <c r="A18" s="385"/>
      <c r="B18" s="386"/>
      <c r="C18" s="386"/>
      <c r="D18" s="386"/>
      <c r="E18" s="387"/>
      <c r="F18" s="394"/>
      <c r="G18" s="395"/>
      <c r="H18" s="395"/>
      <c r="I18" s="395"/>
      <c r="J18" s="395"/>
      <c r="K18" s="395"/>
      <c r="L18" s="395"/>
      <c r="M18" s="395"/>
      <c r="N18" s="395"/>
      <c r="O18" s="395"/>
      <c r="P18" s="395"/>
      <c r="Q18" s="395"/>
      <c r="R18" s="395"/>
      <c r="S18" s="395"/>
      <c r="T18" s="395"/>
      <c r="U18" s="396"/>
    </row>
    <row r="19" spans="1:21" ht="15" customHeight="1" x14ac:dyDescent="0.3">
      <c r="A19" s="388"/>
      <c r="B19" s="389"/>
      <c r="C19" s="389"/>
      <c r="D19" s="389"/>
      <c r="E19" s="390"/>
      <c r="F19" s="397"/>
      <c r="G19" s="398"/>
      <c r="H19" s="398"/>
      <c r="I19" s="398"/>
      <c r="J19" s="398"/>
      <c r="K19" s="398"/>
      <c r="L19" s="398"/>
      <c r="M19" s="398"/>
      <c r="N19" s="398"/>
      <c r="O19" s="398"/>
      <c r="P19" s="398"/>
      <c r="Q19" s="398"/>
      <c r="R19" s="398"/>
      <c r="S19" s="398"/>
      <c r="T19" s="398"/>
      <c r="U19" s="399"/>
    </row>
    <row r="20" spans="1:21" ht="20.100000000000001" customHeight="1" x14ac:dyDescent="0.3">
      <c r="A20" s="327" t="s">
        <v>80</v>
      </c>
      <c r="B20" s="328"/>
      <c r="C20" s="328"/>
      <c r="D20" s="328"/>
      <c r="E20" s="328"/>
      <c r="F20" s="406">
        <v>7180000</v>
      </c>
      <c r="G20" s="406"/>
      <c r="H20" s="406"/>
      <c r="I20" s="407"/>
      <c r="J20" s="402">
        <f>SUM(J8:N19)</f>
        <v>90000</v>
      </c>
      <c r="K20" s="403"/>
      <c r="L20" s="403"/>
      <c r="M20" s="403"/>
      <c r="N20" s="404"/>
      <c r="O20" s="440">
        <f>SUM(O8:P19)</f>
        <v>2</v>
      </c>
      <c r="P20" s="440"/>
      <c r="Q20" s="405">
        <f>SUM(Q8:S19)</f>
        <v>0</v>
      </c>
      <c r="R20" s="406"/>
      <c r="S20" s="407"/>
      <c r="T20" s="406">
        <f>SUM(T8:U15)</f>
        <v>90000</v>
      </c>
      <c r="U20" s="408"/>
    </row>
    <row r="21" spans="1:21" ht="20.100000000000001" customHeight="1" thickBot="1" x14ac:dyDescent="0.35">
      <c r="A21" s="430" t="s">
        <v>90</v>
      </c>
      <c r="B21" s="431"/>
      <c r="C21" s="431"/>
      <c r="D21" s="431"/>
      <c r="E21" s="431"/>
      <c r="F21" s="432">
        <f>F20+T20</f>
        <v>7270000</v>
      </c>
      <c r="G21" s="432"/>
      <c r="H21" s="432"/>
      <c r="I21" s="433"/>
      <c r="J21" s="434" t="s">
        <v>965</v>
      </c>
      <c r="K21" s="431"/>
      <c r="L21" s="400" t="str">
        <f>T4</f>
        <v>장효주</v>
      </c>
      <c r="M21" s="400"/>
      <c r="N21" s="400"/>
      <c r="O21" s="434" t="s">
        <v>64</v>
      </c>
      <c r="P21" s="431"/>
      <c r="Q21" s="400" t="str">
        <f>C3</f>
        <v>미르오토(대구)</v>
      </c>
      <c r="R21" s="400"/>
      <c r="S21" s="400"/>
      <c r="T21" s="400"/>
      <c r="U21" s="401"/>
    </row>
    <row r="22" spans="1:21" ht="20.100000000000001" customHeight="1" x14ac:dyDescent="0.3">
      <c r="A22" s="441" t="s">
        <v>5185</v>
      </c>
      <c r="B22" s="441"/>
      <c r="C22" s="441"/>
      <c r="D22" s="441"/>
      <c r="E22" s="441"/>
      <c r="F22" s="441"/>
      <c r="G22" s="441"/>
      <c r="H22" s="441"/>
      <c r="I22" s="441"/>
      <c r="J22" s="441"/>
      <c r="K22" s="441"/>
      <c r="L22" s="441"/>
      <c r="M22" s="441"/>
      <c r="N22" s="441"/>
      <c r="O22" s="441"/>
      <c r="P22" s="441"/>
      <c r="Q22" s="441"/>
      <c r="R22" s="441"/>
      <c r="S22" s="441"/>
      <c r="T22" s="441"/>
      <c r="U22" s="441"/>
    </row>
    <row r="23" spans="1:21" ht="20.100000000000001" customHeight="1" thickBot="1" x14ac:dyDescent="0.35">
      <c r="A23" s="442"/>
      <c r="B23" s="442"/>
      <c r="C23" s="442"/>
      <c r="D23" s="442"/>
      <c r="E23" s="442"/>
      <c r="F23" s="442"/>
      <c r="G23" s="442"/>
      <c r="H23" s="442"/>
      <c r="I23" s="442"/>
      <c r="J23" s="442"/>
      <c r="K23" s="442"/>
      <c r="L23" s="442"/>
      <c r="M23" s="442"/>
      <c r="N23" s="442"/>
      <c r="O23" s="442"/>
      <c r="P23" s="442"/>
      <c r="Q23" s="442"/>
      <c r="R23" s="442"/>
      <c r="S23" s="442"/>
      <c r="T23" s="442"/>
      <c r="U23" s="442"/>
    </row>
    <row r="24" spans="1:21" ht="24" customHeight="1" thickBot="1" x14ac:dyDescent="0.3">
      <c r="A24" s="309"/>
      <c r="B24" s="310"/>
      <c r="C24" s="310"/>
      <c r="D24" s="310"/>
      <c r="E24" s="310"/>
      <c r="F24" s="310"/>
      <c r="G24" s="310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1" t="s">
        <v>1192</v>
      </c>
      <c r="R24" s="311"/>
      <c r="S24" s="443">
        <f>S1</f>
        <v>0</v>
      </c>
      <c r="T24" s="443"/>
      <c r="U24" s="444"/>
    </row>
    <row r="25" spans="1:21" x14ac:dyDescent="0.3">
      <c r="A25" s="314" t="s">
        <v>65</v>
      </c>
      <c r="B25" s="315"/>
      <c r="C25" s="316" t="str">
        <f>C2</f>
        <v>카카오뱅크 3333181865047</v>
      </c>
      <c r="D25" s="317"/>
      <c r="E25" s="317"/>
      <c r="F25" s="317"/>
      <c r="G25" s="318"/>
      <c r="H25" s="316" t="s">
        <v>76</v>
      </c>
      <c r="I25" s="317"/>
      <c r="J25" s="317"/>
      <c r="K25" s="317"/>
      <c r="L25" s="317"/>
      <c r="M25" s="317"/>
      <c r="N25" s="317"/>
      <c r="O25" s="318"/>
      <c r="P25" s="319" t="s">
        <v>63</v>
      </c>
      <c r="Q25" s="320"/>
      <c r="R25" s="320"/>
      <c r="S25" s="315"/>
      <c r="T25" s="321">
        <f>T2</f>
        <v>46081</v>
      </c>
      <c r="U25" s="322"/>
    </row>
    <row r="26" spans="1:21" ht="24.95" customHeight="1" x14ac:dyDescent="0.3">
      <c r="A26" s="332" t="s">
        <v>1162</v>
      </c>
      <c r="B26" s="37" t="s">
        <v>59</v>
      </c>
      <c r="C26" s="335" t="str">
        <f>C3</f>
        <v>미르오토(대구)</v>
      </c>
      <c r="D26" s="336"/>
      <c r="E26" s="336"/>
      <c r="F26" s="336"/>
      <c r="G26" s="336"/>
      <c r="H26" s="336"/>
      <c r="I26" s="336"/>
      <c r="J26" s="337"/>
      <c r="K26" s="338" t="s">
        <v>1163</v>
      </c>
      <c r="L26" s="37" t="s">
        <v>59</v>
      </c>
      <c r="M26" s="341" t="s">
        <v>964</v>
      </c>
      <c r="N26" s="342"/>
      <c r="O26" s="342"/>
      <c r="P26" s="342"/>
      <c r="Q26" s="342"/>
      <c r="R26" s="342"/>
      <c r="S26" s="342"/>
      <c r="T26" s="342"/>
      <c r="U26" s="343"/>
    </row>
    <row r="27" spans="1:21" ht="24.95" customHeight="1" x14ac:dyDescent="0.3">
      <c r="A27" s="333"/>
      <c r="B27" s="37" t="s">
        <v>61</v>
      </c>
      <c r="C27" s="409">
        <f>C4</f>
        <v>0</v>
      </c>
      <c r="D27" s="410"/>
      <c r="E27" s="410"/>
      <c r="F27" s="410"/>
      <c r="G27" s="410"/>
      <c r="H27" s="410"/>
      <c r="I27" s="410"/>
      <c r="J27" s="411"/>
      <c r="K27" s="339"/>
      <c r="L27" s="37" t="s">
        <v>61</v>
      </c>
      <c r="M27" s="323" t="s">
        <v>962</v>
      </c>
      <c r="N27" s="324"/>
      <c r="O27" s="324"/>
      <c r="P27" s="324"/>
      <c r="Q27" s="324"/>
      <c r="R27" s="325"/>
      <c r="S27" s="38" t="s">
        <v>62</v>
      </c>
      <c r="T27" s="323" t="s">
        <v>73</v>
      </c>
      <c r="U27" s="326"/>
    </row>
    <row r="28" spans="1:21" ht="24.95" customHeight="1" x14ac:dyDescent="0.3">
      <c r="A28" s="333"/>
      <c r="B28" s="38" t="s">
        <v>10</v>
      </c>
      <c r="C28" s="323" t="str">
        <f>C5</f>
        <v>대구 서구 가르뱅이로10길 3-5</v>
      </c>
      <c r="D28" s="324"/>
      <c r="E28" s="324"/>
      <c r="F28" s="324"/>
      <c r="G28" s="324"/>
      <c r="H28" s="324"/>
      <c r="I28" s="324"/>
      <c r="J28" s="325"/>
      <c r="K28" s="339"/>
      <c r="L28" s="38" t="s">
        <v>10</v>
      </c>
      <c r="M28" s="323" t="s">
        <v>74</v>
      </c>
      <c r="N28" s="324"/>
      <c r="O28" s="324"/>
      <c r="P28" s="324"/>
      <c r="Q28" s="324"/>
      <c r="R28" s="324"/>
      <c r="S28" s="324"/>
      <c r="T28" s="324"/>
      <c r="U28" s="326"/>
    </row>
    <row r="29" spans="1:21" ht="24.95" customHeight="1" x14ac:dyDescent="0.3">
      <c r="A29" s="334"/>
      <c r="B29" s="38" t="s">
        <v>75</v>
      </c>
      <c r="C29" s="323" t="str">
        <f>C6</f>
        <v>010-6859-2065</v>
      </c>
      <c r="D29" s="324"/>
      <c r="E29" s="324"/>
      <c r="F29" s="324"/>
      <c r="G29" s="324"/>
      <c r="H29" s="324"/>
      <c r="I29" s="324"/>
      <c r="J29" s="325"/>
      <c r="K29" s="340"/>
      <c r="L29" s="38" t="s">
        <v>75</v>
      </c>
      <c r="M29" s="323" t="s">
        <v>66</v>
      </c>
      <c r="N29" s="324"/>
      <c r="O29" s="324"/>
      <c r="P29" s="324"/>
      <c r="Q29" s="324"/>
      <c r="R29" s="325"/>
      <c r="S29" s="38" t="s">
        <v>22</v>
      </c>
      <c r="T29" s="323" t="str">
        <f>T6</f>
        <v>대구</v>
      </c>
      <c r="U29" s="326"/>
    </row>
    <row r="30" spans="1:21" ht="15.6" customHeight="1" x14ac:dyDescent="0.3">
      <c r="A30" s="327" t="s">
        <v>70</v>
      </c>
      <c r="B30" s="328"/>
      <c r="C30" s="328"/>
      <c r="D30" s="328"/>
      <c r="E30" s="329"/>
      <c r="F30" s="330" t="s">
        <v>44</v>
      </c>
      <c r="G30" s="328"/>
      <c r="H30" s="328"/>
      <c r="I30" s="329"/>
      <c r="J30" s="330" t="s">
        <v>42</v>
      </c>
      <c r="K30" s="328"/>
      <c r="L30" s="328"/>
      <c r="M30" s="328"/>
      <c r="N30" s="329"/>
      <c r="O30" s="328" t="s">
        <v>50</v>
      </c>
      <c r="P30" s="329"/>
      <c r="Q30" s="330" t="s">
        <v>69</v>
      </c>
      <c r="R30" s="328"/>
      <c r="S30" s="329"/>
      <c r="T30" s="330" t="s">
        <v>68</v>
      </c>
      <c r="U30" s="331"/>
    </row>
    <row r="31" spans="1:21" ht="15.6" customHeight="1" x14ac:dyDescent="0.3">
      <c r="A31" s="417" t="str">
        <f>A8</f>
        <v>6HP_Oilpan</v>
      </c>
      <c r="B31" s="418"/>
      <c r="C31" s="418"/>
      <c r="D31" s="418"/>
      <c r="E31" s="418"/>
      <c r="F31" s="418" t="str">
        <f>F8</f>
        <v>24152333907</v>
      </c>
      <c r="G31" s="418"/>
      <c r="H31" s="418"/>
      <c r="I31" s="418"/>
      <c r="J31" s="422">
        <f>J8</f>
        <v>50000</v>
      </c>
      <c r="K31" s="422"/>
      <c r="L31" s="422"/>
      <c r="M31" s="422"/>
      <c r="N31" s="422"/>
      <c r="O31" s="422">
        <f>O8</f>
        <v>1</v>
      </c>
      <c r="P31" s="422"/>
      <c r="Q31" s="419">
        <f>Q8</f>
        <v>0</v>
      </c>
      <c r="R31" s="419"/>
      <c r="S31" s="419"/>
      <c r="T31" s="420">
        <f>T8</f>
        <v>50000</v>
      </c>
      <c r="U31" s="421"/>
    </row>
    <row r="32" spans="1:21" ht="15.6" customHeight="1" x14ac:dyDescent="0.3">
      <c r="A32" s="412" t="str">
        <f t="shared" ref="A32:A38" si="0">A9</f>
        <v>스타렉스 오일</v>
      </c>
      <c r="B32" s="413"/>
      <c r="C32" s="413"/>
      <c r="D32" s="413"/>
      <c r="E32" s="413"/>
      <c r="F32" s="413">
        <f t="shared" ref="F32:F38" si="1">F9</f>
        <v>0</v>
      </c>
      <c r="G32" s="413"/>
      <c r="H32" s="413"/>
      <c r="I32" s="413"/>
      <c r="J32" s="423">
        <f t="shared" ref="J32:J38" si="2">J9</f>
        <v>40000</v>
      </c>
      <c r="K32" s="423"/>
      <c r="L32" s="423"/>
      <c r="M32" s="423"/>
      <c r="N32" s="423"/>
      <c r="O32" s="423">
        <f t="shared" ref="O32:O38" si="3">O9</f>
        <v>1</v>
      </c>
      <c r="P32" s="423"/>
      <c r="Q32" s="414">
        <f t="shared" ref="Q32:Q38" si="4">Q9</f>
        <v>0</v>
      </c>
      <c r="R32" s="414"/>
      <c r="S32" s="414"/>
      <c r="T32" s="415">
        <f t="shared" ref="T32:T38" si="5">T9</f>
        <v>40000</v>
      </c>
      <c r="U32" s="416"/>
    </row>
    <row r="33" spans="1:21" ht="15.6" customHeight="1" x14ac:dyDescent="0.3">
      <c r="A33" s="412">
        <f t="shared" si="0"/>
        <v>0</v>
      </c>
      <c r="B33" s="413"/>
      <c r="C33" s="413"/>
      <c r="D33" s="413"/>
      <c r="E33" s="413"/>
      <c r="F33" s="413">
        <f t="shared" si="1"/>
        <v>0</v>
      </c>
      <c r="G33" s="413"/>
      <c r="H33" s="413"/>
      <c r="I33" s="413"/>
      <c r="J33" s="423">
        <f t="shared" si="2"/>
        <v>0</v>
      </c>
      <c r="K33" s="423"/>
      <c r="L33" s="423"/>
      <c r="M33" s="423"/>
      <c r="N33" s="423"/>
      <c r="O33" s="423">
        <f t="shared" si="3"/>
        <v>0</v>
      </c>
      <c r="P33" s="423"/>
      <c r="Q33" s="414">
        <f t="shared" si="4"/>
        <v>0</v>
      </c>
      <c r="R33" s="414"/>
      <c r="S33" s="414"/>
      <c r="T33" s="415">
        <f t="shared" si="5"/>
        <v>0</v>
      </c>
      <c r="U33" s="416"/>
    </row>
    <row r="34" spans="1:21" ht="15.6" customHeight="1" x14ac:dyDescent="0.3">
      <c r="A34" s="412">
        <f t="shared" si="0"/>
        <v>0</v>
      </c>
      <c r="B34" s="413"/>
      <c r="C34" s="413"/>
      <c r="D34" s="413"/>
      <c r="E34" s="413"/>
      <c r="F34" s="413">
        <f t="shared" si="1"/>
        <v>0</v>
      </c>
      <c r="G34" s="413"/>
      <c r="H34" s="413"/>
      <c r="I34" s="413"/>
      <c r="J34" s="423">
        <f t="shared" si="2"/>
        <v>0</v>
      </c>
      <c r="K34" s="423"/>
      <c r="L34" s="423"/>
      <c r="M34" s="423"/>
      <c r="N34" s="423"/>
      <c r="O34" s="423">
        <f t="shared" si="3"/>
        <v>0</v>
      </c>
      <c r="P34" s="423"/>
      <c r="Q34" s="414">
        <f t="shared" si="4"/>
        <v>0</v>
      </c>
      <c r="R34" s="414"/>
      <c r="S34" s="414"/>
      <c r="T34" s="415">
        <f t="shared" si="5"/>
        <v>0</v>
      </c>
      <c r="U34" s="416"/>
    </row>
    <row r="35" spans="1:21" ht="15.6" customHeight="1" x14ac:dyDescent="0.3">
      <c r="A35" s="412">
        <f t="shared" si="0"/>
        <v>0</v>
      </c>
      <c r="B35" s="413"/>
      <c r="C35" s="413"/>
      <c r="D35" s="413"/>
      <c r="E35" s="413"/>
      <c r="F35" s="413">
        <f t="shared" si="1"/>
        <v>0</v>
      </c>
      <c r="G35" s="413"/>
      <c r="H35" s="413"/>
      <c r="I35" s="413"/>
      <c r="J35" s="423">
        <f t="shared" si="2"/>
        <v>0</v>
      </c>
      <c r="K35" s="423"/>
      <c r="L35" s="423"/>
      <c r="M35" s="423"/>
      <c r="N35" s="423"/>
      <c r="O35" s="423">
        <f t="shared" si="3"/>
        <v>0</v>
      </c>
      <c r="P35" s="423"/>
      <c r="Q35" s="414">
        <f t="shared" si="4"/>
        <v>0</v>
      </c>
      <c r="R35" s="414"/>
      <c r="S35" s="414"/>
      <c r="T35" s="415">
        <f t="shared" si="5"/>
        <v>0</v>
      </c>
      <c r="U35" s="416"/>
    </row>
    <row r="36" spans="1:21" ht="15.6" customHeight="1" x14ac:dyDescent="0.3">
      <c r="A36" s="412">
        <f t="shared" si="0"/>
        <v>0</v>
      </c>
      <c r="B36" s="413"/>
      <c r="C36" s="413"/>
      <c r="D36" s="413"/>
      <c r="E36" s="413"/>
      <c r="F36" s="413">
        <f t="shared" si="1"/>
        <v>0</v>
      </c>
      <c r="G36" s="413"/>
      <c r="H36" s="413"/>
      <c r="I36" s="413"/>
      <c r="J36" s="423">
        <f t="shared" si="2"/>
        <v>0</v>
      </c>
      <c r="K36" s="423"/>
      <c r="L36" s="423"/>
      <c r="M36" s="423"/>
      <c r="N36" s="423"/>
      <c r="O36" s="423">
        <f t="shared" si="3"/>
        <v>0</v>
      </c>
      <c r="P36" s="423"/>
      <c r="Q36" s="414">
        <f t="shared" si="4"/>
        <v>0</v>
      </c>
      <c r="R36" s="414"/>
      <c r="S36" s="414"/>
      <c r="T36" s="415">
        <f t="shared" si="5"/>
        <v>0</v>
      </c>
      <c r="U36" s="416"/>
    </row>
    <row r="37" spans="1:21" ht="15.6" customHeight="1" x14ac:dyDescent="0.3">
      <c r="A37" s="412">
        <f t="shared" si="0"/>
        <v>0</v>
      </c>
      <c r="B37" s="413"/>
      <c r="C37" s="413"/>
      <c r="D37" s="413"/>
      <c r="E37" s="413"/>
      <c r="F37" s="413">
        <f t="shared" si="1"/>
        <v>0</v>
      </c>
      <c r="G37" s="413"/>
      <c r="H37" s="413"/>
      <c r="I37" s="413"/>
      <c r="J37" s="423">
        <f t="shared" si="2"/>
        <v>0</v>
      </c>
      <c r="K37" s="423"/>
      <c r="L37" s="423"/>
      <c r="M37" s="423"/>
      <c r="N37" s="423"/>
      <c r="O37" s="423">
        <f t="shared" si="3"/>
        <v>0</v>
      </c>
      <c r="P37" s="423"/>
      <c r="Q37" s="414">
        <f t="shared" si="4"/>
        <v>0</v>
      </c>
      <c r="R37" s="414"/>
      <c r="S37" s="414"/>
      <c r="T37" s="415">
        <f t="shared" si="5"/>
        <v>0</v>
      </c>
      <c r="U37" s="416"/>
    </row>
    <row r="38" spans="1:21" ht="15.6" customHeight="1" thickBot="1" x14ac:dyDescent="0.35">
      <c r="A38" s="424">
        <f t="shared" si="0"/>
        <v>0</v>
      </c>
      <c r="B38" s="425"/>
      <c r="C38" s="425"/>
      <c r="D38" s="425"/>
      <c r="E38" s="425"/>
      <c r="F38" s="425">
        <f t="shared" si="1"/>
        <v>0</v>
      </c>
      <c r="G38" s="425"/>
      <c r="H38" s="425"/>
      <c r="I38" s="425"/>
      <c r="J38" s="429">
        <f t="shared" si="2"/>
        <v>0</v>
      </c>
      <c r="K38" s="429"/>
      <c r="L38" s="429"/>
      <c r="M38" s="429"/>
      <c r="N38" s="429"/>
      <c r="O38" s="429">
        <f t="shared" si="3"/>
        <v>0</v>
      </c>
      <c r="P38" s="429"/>
      <c r="Q38" s="426">
        <f t="shared" si="4"/>
        <v>0</v>
      </c>
      <c r="R38" s="426"/>
      <c r="S38" s="426"/>
      <c r="T38" s="427">
        <f t="shared" si="5"/>
        <v>0</v>
      </c>
      <c r="U38" s="428"/>
    </row>
    <row r="39" spans="1:21" ht="15" customHeight="1" thickTop="1" x14ac:dyDescent="0.3">
      <c r="A39" s="382" t="s">
        <v>2307</v>
      </c>
      <c r="B39" s="383"/>
      <c r="C39" s="383"/>
      <c r="D39" s="383"/>
      <c r="E39" s="384"/>
      <c r="F39" s="391">
        <f>F16</f>
        <v>0</v>
      </c>
      <c r="G39" s="392"/>
      <c r="H39" s="392"/>
      <c r="I39" s="392"/>
      <c r="J39" s="392"/>
      <c r="K39" s="392"/>
      <c r="L39" s="392"/>
      <c r="M39" s="392"/>
      <c r="N39" s="392"/>
      <c r="O39" s="392"/>
      <c r="P39" s="392"/>
      <c r="Q39" s="392"/>
      <c r="R39" s="392"/>
      <c r="S39" s="392"/>
      <c r="T39" s="392"/>
      <c r="U39" s="393"/>
    </row>
    <row r="40" spans="1:21" ht="15" customHeight="1" x14ac:dyDescent="0.3">
      <c r="A40" s="385"/>
      <c r="B40" s="386"/>
      <c r="C40" s="386"/>
      <c r="D40" s="386"/>
      <c r="E40" s="387"/>
      <c r="F40" s="394"/>
      <c r="G40" s="395"/>
      <c r="H40" s="395"/>
      <c r="I40" s="395"/>
      <c r="J40" s="395"/>
      <c r="K40" s="395"/>
      <c r="L40" s="395"/>
      <c r="M40" s="395"/>
      <c r="N40" s="395"/>
      <c r="O40" s="395"/>
      <c r="P40" s="395"/>
      <c r="Q40" s="395"/>
      <c r="R40" s="395"/>
      <c r="S40" s="395"/>
      <c r="T40" s="395"/>
      <c r="U40" s="396"/>
    </row>
    <row r="41" spans="1:21" ht="15" customHeight="1" x14ac:dyDescent="0.3">
      <c r="A41" s="385"/>
      <c r="B41" s="386"/>
      <c r="C41" s="386"/>
      <c r="D41" s="386"/>
      <c r="E41" s="387"/>
      <c r="F41" s="394"/>
      <c r="G41" s="395"/>
      <c r="H41" s="395"/>
      <c r="I41" s="395"/>
      <c r="J41" s="395"/>
      <c r="K41" s="395"/>
      <c r="L41" s="395"/>
      <c r="M41" s="395"/>
      <c r="N41" s="395"/>
      <c r="O41" s="395"/>
      <c r="P41" s="395"/>
      <c r="Q41" s="395"/>
      <c r="R41" s="395"/>
      <c r="S41" s="395"/>
      <c r="T41" s="395"/>
      <c r="U41" s="396"/>
    </row>
    <row r="42" spans="1:21" ht="15" customHeight="1" x14ac:dyDescent="0.3">
      <c r="A42" s="388"/>
      <c r="B42" s="389"/>
      <c r="C42" s="389"/>
      <c r="D42" s="389"/>
      <c r="E42" s="390"/>
      <c r="F42" s="397"/>
      <c r="G42" s="398"/>
      <c r="H42" s="398"/>
      <c r="I42" s="398"/>
      <c r="J42" s="398"/>
      <c r="K42" s="398"/>
      <c r="L42" s="398"/>
      <c r="M42" s="398"/>
      <c r="N42" s="398"/>
      <c r="O42" s="398"/>
      <c r="P42" s="398"/>
      <c r="Q42" s="398"/>
      <c r="R42" s="398"/>
      <c r="S42" s="398"/>
      <c r="T42" s="398"/>
      <c r="U42" s="399"/>
    </row>
    <row r="43" spans="1:21" ht="20.100000000000001" customHeight="1" x14ac:dyDescent="0.3">
      <c r="A43" s="327" t="s">
        <v>80</v>
      </c>
      <c r="B43" s="328"/>
      <c r="C43" s="328"/>
      <c r="D43" s="328"/>
      <c r="E43" s="328"/>
      <c r="F43" s="406">
        <f>F20</f>
        <v>7180000</v>
      </c>
      <c r="G43" s="406"/>
      <c r="H43" s="406"/>
      <c r="I43" s="407"/>
      <c r="J43" s="402">
        <f>J20</f>
        <v>90000</v>
      </c>
      <c r="K43" s="403"/>
      <c r="L43" s="403"/>
      <c r="M43" s="403"/>
      <c r="N43" s="404"/>
      <c r="O43" s="440">
        <f>O20</f>
        <v>2</v>
      </c>
      <c r="P43" s="440"/>
      <c r="Q43" s="405">
        <f>Q20</f>
        <v>0</v>
      </c>
      <c r="R43" s="406"/>
      <c r="S43" s="406"/>
      <c r="T43" s="406">
        <f>T20</f>
        <v>90000</v>
      </c>
      <c r="U43" s="408"/>
    </row>
    <row r="44" spans="1:21" ht="20.100000000000001" customHeight="1" thickBot="1" x14ac:dyDescent="0.35">
      <c r="A44" s="430" t="s">
        <v>90</v>
      </c>
      <c r="B44" s="431"/>
      <c r="C44" s="431"/>
      <c r="D44" s="431"/>
      <c r="E44" s="431"/>
      <c r="F44" s="432">
        <f>F21</f>
        <v>7270000</v>
      </c>
      <c r="G44" s="432"/>
      <c r="H44" s="432"/>
      <c r="I44" s="433"/>
      <c r="J44" s="434" t="s">
        <v>965</v>
      </c>
      <c r="K44" s="431"/>
      <c r="L44" s="435" t="str">
        <f>T27</f>
        <v>장효주</v>
      </c>
      <c r="M44" s="435"/>
      <c r="N44" s="435"/>
      <c r="O44" s="434" t="s">
        <v>64</v>
      </c>
      <c r="P44" s="436"/>
      <c r="Q44" s="437" t="str">
        <f>Q21</f>
        <v>미르오토(대구)</v>
      </c>
      <c r="R44" s="438"/>
      <c r="S44" s="438"/>
      <c r="T44" s="438"/>
      <c r="U44" s="439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I12" sqref="I1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 t="e">
        <f>SUM(#REF!)</f>
        <v>#REF!</v>
      </c>
      <c r="H1" s="107" t="e">
        <f>SUM(#REF!)</f>
        <v>#REF!</v>
      </c>
      <c r="I1" s="107" t="e">
        <f>SUM(#REF!)</f>
        <v>#REF!</v>
      </c>
      <c r="J1" s="107" t="e">
        <f>SUM(#REF!)</f>
        <v>#REF!</v>
      </c>
      <c r="K1" s="108" t="s">
        <v>4</v>
      </c>
      <c r="L1" s="96">
        <v>3</v>
      </c>
    </row>
    <row r="2" spans="1:12" x14ac:dyDescent="0.3">
      <c r="A2" s="47">
        <v>1</v>
      </c>
      <c r="B2" s="47" t="s">
        <v>5177</v>
      </c>
      <c r="C2" s="47" t="s">
        <v>1390</v>
      </c>
      <c r="D2" s="290" t="s">
        <v>5181</v>
      </c>
      <c r="E2" t="s">
        <v>1540</v>
      </c>
      <c r="F2" s="290" t="s">
        <v>5181</v>
      </c>
      <c r="G2">
        <v>50000</v>
      </c>
      <c r="H2">
        <v>1</v>
      </c>
      <c r="I2" s="226"/>
      <c r="J2" s="226">
        <v>50000</v>
      </c>
    </row>
    <row r="3" spans="1:12" x14ac:dyDescent="0.3">
      <c r="A3" s="47">
        <v>2</v>
      </c>
      <c r="B3" s="47" t="s">
        <v>5177</v>
      </c>
      <c r="C3" s="47" t="s">
        <v>1390</v>
      </c>
      <c r="E3" t="s">
        <v>5182</v>
      </c>
      <c r="G3">
        <v>40000</v>
      </c>
      <c r="H3">
        <v>1</v>
      </c>
      <c r="I3" s="226"/>
      <c r="J3" s="226">
        <v>40000</v>
      </c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5" t="s">
        <v>49</v>
      </c>
      <c r="C4" s="446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7" t="s">
        <v>87</v>
      </c>
      <c r="C28" s="448"/>
      <c r="D28" s="448"/>
      <c r="E28" s="449"/>
      <c r="F28" s="448"/>
      <c r="G28" s="448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3" t="s">
        <v>1549</v>
      </c>
      <c r="F6" s="453"/>
      <c r="G6" s="453"/>
      <c r="H6" s="453"/>
      <c r="I6" s="453"/>
      <c r="J6" s="453"/>
      <c r="K6" s="453"/>
    </row>
    <row r="7" spans="5:11" x14ac:dyDescent="0.3"/>
    <row r="8" spans="5:11" x14ac:dyDescent="0.3"/>
    <row r="9" spans="5:11" x14ac:dyDescent="0.3">
      <c r="G9" s="450"/>
      <c r="H9" s="450"/>
      <c r="I9" s="450"/>
      <c r="J9" s="450"/>
    </row>
    <row r="10" spans="5:11" ht="33" customHeight="1" x14ac:dyDescent="0.3">
      <c r="F10" s="117"/>
      <c r="G10" s="451"/>
      <c r="H10" s="452"/>
      <c r="I10" s="452"/>
      <c r="J10" s="452"/>
    </row>
    <row r="11" spans="5:11" x14ac:dyDescent="0.3"/>
    <row r="12" spans="5:11" ht="32.25" customHeight="1" x14ac:dyDescent="0.3">
      <c r="F12" s="118"/>
      <c r="G12" s="451" t="s">
        <v>1550</v>
      </c>
      <c r="H12" s="452"/>
      <c r="I12" s="452"/>
      <c r="J12" s="452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161"/>
  <sheetViews>
    <sheetView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N2" sqref="N2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20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3162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4345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4346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4345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4346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4346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4346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4346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3647</v>
      </c>
      <c r="E196" s="292" t="s">
        <v>1850</v>
      </c>
      <c r="F196" s="269" t="s">
        <v>3647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4346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4346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4346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3647</v>
      </c>
      <c r="E236" s="292" t="s">
        <v>1850</v>
      </c>
      <c r="F236" s="269" t="s">
        <v>3647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4346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4346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4346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4346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4346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4346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4346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4346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4004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4004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4004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4004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4004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3468</v>
      </c>
      <c r="E1430" s="292" t="s">
        <v>3469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3468</v>
      </c>
      <c r="E1431" s="292" t="s">
        <v>3470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3468</v>
      </c>
      <c r="E1432" s="292" t="s">
        <v>3471</v>
      </c>
      <c r="F1432" s="269" t="s">
        <v>3472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3468</v>
      </c>
      <c r="E1433" s="292" t="s">
        <v>3473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3468</v>
      </c>
      <c r="E1434" s="292" t="s">
        <v>3474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3468</v>
      </c>
      <c r="E1453" s="292" t="s">
        <v>3475</v>
      </c>
      <c r="F1453" s="269" t="s">
        <v>3476</v>
      </c>
      <c r="G1453" s="265">
        <v>800000</v>
      </c>
      <c r="H1453" s="269">
        <v>1</v>
      </c>
      <c r="K1453" s="265">
        <v>800000</v>
      </c>
      <c r="M1453" s="269" t="s">
        <v>3477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3595</v>
      </c>
      <c r="E1490" s="292" t="s">
        <v>3596</v>
      </c>
      <c r="F1490" s="269" t="s">
        <v>3597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3595</v>
      </c>
      <c r="E1493" s="292" t="s">
        <v>3598</v>
      </c>
      <c r="G1493" s="265">
        <v>150000</v>
      </c>
      <c r="H1493" s="269">
        <v>1</v>
      </c>
      <c r="J1493" s="266" t="s">
        <v>3599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4004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3453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3455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3457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3463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3503</v>
      </c>
      <c r="E1567" s="292" t="s">
        <v>3504</v>
      </c>
      <c r="G1567" s="265">
        <v>1100000</v>
      </c>
      <c r="H1567" s="269">
        <v>1</v>
      </c>
      <c r="J1567" s="266" t="s">
        <v>3505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3491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3641</v>
      </c>
      <c r="E1578" s="292" t="s">
        <v>3643</v>
      </c>
      <c r="F1578" s="269" t="s">
        <v>3644</v>
      </c>
      <c r="G1578" s="265">
        <v>150000</v>
      </c>
      <c r="H1578" s="269">
        <v>1</v>
      </c>
      <c r="K1578" s="265">
        <v>150000</v>
      </c>
      <c r="M1578" s="292" t="s">
        <v>3645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3490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3487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3487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3514</v>
      </c>
      <c r="F1608" s="269" t="s">
        <v>3513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3525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3528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3530</v>
      </c>
      <c r="E1623" s="292" t="s">
        <v>3531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3528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3534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3543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3546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3555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3565</v>
      </c>
      <c r="F1675" s="269" t="s">
        <v>3575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3577</v>
      </c>
      <c r="F1683" s="269" t="s">
        <v>3576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3574</v>
      </c>
      <c r="F1685" s="269" t="s">
        <v>3573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3565</v>
      </c>
      <c r="F1686" s="269" t="s">
        <v>3575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3607</v>
      </c>
      <c r="E1692" s="292" t="s">
        <v>3608</v>
      </c>
      <c r="F1692" s="269" t="s">
        <v>3609</v>
      </c>
      <c r="G1692" s="265">
        <v>350000</v>
      </c>
      <c r="H1692" s="269">
        <v>2</v>
      </c>
      <c r="J1692" s="266" t="s">
        <v>3610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3555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3565</v>
      </c>
      <c r="F1701" s="269" t="s">
        <v>3575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3693</v>
      </c>
      <c r="E1714" s="292" t="s">
        <v>3694</v>
      </c>
      <c r="F1714" s="269" t="s">
        <v>3695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3629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3565</v>
      </c>
      <c r="F1732" s="269" t="s">
        <v>3575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3641</v>
      </c>
      <c r="E1746" s="292" t="s">
        <v>3642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3640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3565</v>
      </c>
      <c r="F1749" s="269" t="s">
        <v>3575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3703</v>
      </c>
      <c r="E1768" s="292">
        <v>2703900</v>
      </c>
      <c r="F1768" s="269" t="s">
        <v>3704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3703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3706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3706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3712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3716</v>
      </c>
      <c r="H1775" s="269">
        <v>1</v>
      </c>
      <c r="K1775" s="265">
        <v>0</v>
      </c>
      <c r="M1775" s="292" t="s">
        <v>3717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3725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3730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3732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3734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4208</v>
      </c>
      <c r="D1791" s="295" t="s">
        <v>4073</v>
      </c>
      <c r="E1791" s="292" t="s">
        <v>4209</v>
      </c>
      <c r="F1791" s="269" t="s">
        <v>4210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4208</v>
      </c>
      <c r="D1792" s="295" t="s">
        <v>4073</v>
      </c>
      <c r="E1792" s="292" t="s">
        <v>4211</v>
      </c>
      <c r="F1792" s="269" t="s">
        <v>4212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4208</v>
      </c>
      <c r="D1793" s="295" t="s">
        <v>4073</v>
      </c>
      <c r="E1793" s="292" t="s">
        <v>4213</v>
      </c>
      <c r="F1793" s="269" t="s">
        <v>4214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3751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3760</v>
      </c>
      <c r="E1810" s="292" t="s">
        <v>3761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3760</v>
      </c>
      <c r="E1811" s="292" t="s">
        <v>3762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3758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3759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3763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3764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3765</v>
      </c>
      <c r="E1819" s="292" t="s">
        <v>3766</v>
      </c>
      <c r="F1819" s="269" t="s">
        <v>3767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3794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3796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3796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3798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3805</v>
      </c>
      <c r="F1834" s="269" t="s">
        <v>3804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3799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3809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3812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3799</v>
      </c>
      <c r="E1838" s="292" t="s">
        <v>3813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3814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3815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3816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3822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3829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3830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3832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3612</v>
      </c>
      <c r="F1855" s="269" t="s">
        <v>3611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4072</v>
      </c>
      <c r="D1856" s="295" t="s">
        <v>4073</v>
      </c>
      <c r="E1856" s="292" t="s">
        <v>4074</v>
      </c>
      <c r="F1856" s="269" t="s">
        <v>4075</v>
      </c>
      <c r="G1856" s="265">
        <v>250000</v>
      </c>
      <c r="H1856" s="269">
        <v>1</v>
      </c>
      <c r="K1856" s="265">
        <v>0</v>
      </c>
      <c r="M1856" s="301" t="s">
        <v>3837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3796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3847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3848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3796</v>
      </c>
      <c r="E1870" s="292" t="s">
        <v>3849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3850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3851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3860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3858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3862</v>
      </c>
    </row>
    <row r="1880" spans="1:15" x14ac:dyDescent="0.3">
      <c r="A1880" s="271">
        <v>1879</v>
      </c>
      <c r="B1880" s="264">
        <v>45943</v>
      </c>
      <c r="C1880" s="292" t="s">
        <v>3864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4198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4197</v>
      </c>
    </row>
    <row r="1884" spans="1:15" x14ac:dyDescent="0.3">
      <c r="A1884" s="271">
        <v>1883</v>
      </c>
      <c r="B1884" s="264">
        <v>45943</v>
      </c>
      <c r="C1884" s="292" t="s">
        <v>3870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3870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3873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3870</v>
      </c>
      <c r="E1888" s="292" t="s">
        <v>3874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3875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3876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3877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3864</v>
      </c>
      <c r="E1892" s="292" t="s">
        <v>3878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4044</v>
      </c>
      <c r="E1894" s="292" t="s">
        <v>4045</v>
      </c>
      <c r="F1894" s="269" t="s">
        <v>4046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4044</v>
      </c>
      <c r="E1895" s="292" t="s">
        <v>4047</v>
      </c>
      <c r="F1895" s="269" t="s">
        <v>4048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3884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3507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3892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3895</v>
      </c>
      <c r="F1909" s="269" t="s">
        <v>3894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3898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4197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4197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4197</v>
      </c>
    </row>
    <row r="1915" spans="1:15" x14ac:dyDescent="0.3">
      <c r="A1915" s="58">
        <v>1915</v>
      </c>
      <c r="B1915" s="264">
        <v>45945</v>
      </c>
      <c r="C1915" s="292" t="s">
        <v>3994</v>
      </c>
      <c r="E1915" s="292" t="s">
        <v>3995</v>
      </c>
      <c r="G1915" s="265">
        <v>1100000</v>
      </c>
      <c r="H1915" s="269">
        <v>1</v>
      </c>
      <c r="J1915" s="266" t="s">
        <v>3505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3994</v>
      </c>
      <c r="E1916" s="292" t="s">
        <v>3996</v>
      </c>
      <c r="F1916" s="269" t="s">
        <v>3997</v>
      </c>
      <c r="G1916" s="265">
        <v>1000000</v>
      </c>
      <c r="H1916" s="269">
        <v>1</v>
      </c>
      <c r="J1916" s="266" t="s">
        <v>3998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3901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3909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3911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3912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3901</v>
      </c>
      <c r="E1929" s="292" t="s">
        <v>3913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3914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3796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3925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3927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3848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3796</v>
      </c>
      <c r="E1938" s="292" t="s">
        <v>3928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3914</v>
      </c>
      <c r="E1939" s="292" t="s">
        <v>3929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3912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3930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3932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3934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3938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3938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3999</v>
      </c>
      <c r="E1954" s="292" t="s">
        <v>4000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3943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3938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3884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3947</v>
      </c>
      <c r="E1960" s="292" t="s">
        <v>3946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3950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3954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3957</v>
      </c>
      <c r="F1970" s="269" t="s">
        <v>3956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3901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3901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3901</v>
      </c>
      <c r="E1974" s="292" t="s">
        <v>3962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4088</v>
      </c>
      <c r="E1976" s="292" t="s">
        <v>4089</v>
      </c>
      <c r="F1976" s="269" t="s">
        <v>4090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3947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3967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3969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3932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3983</v>
      </c>
      <c r="F1991" s="269" t="s">
        <v>3982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4197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3991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3967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3969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4126</v>
      </c>
      <c r="D2026" s="295" t="s">
        <v>4073</v>
      </c>
      <c r="E2026" s="292" t="s">
        <v>4127</v>
      </c>
      <c r="F2026" s="269" t="s">
        <v>4128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4110</v>
      </c>
      <c r="D2027" s="295" t="s">
        <v>4073</v>
      </c>
      <c r="E2027" s="292" t="s">
        <v>4113</v>
      </c>
      <c r="F2027" s="269" t="s">
        <v>4114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4054</v>
      </c>
      <c r="E2030" s="292" t="s">
        <v>4055</v>
      </c>
      <c r="F2030" s="269" t="s">
        <v>4056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3901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4036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4032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3932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4028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4028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4028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4028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4028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4049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4032</v>
      </c>
      <c r="E2049" s="292" t="s">
        <v>4050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4028</v>
      </c>
      <c r="E2050" s="292" t="s">
        <v>4051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3932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3932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4057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4197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4197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4057</v>
      </c>
      <c r="E2072" s="292" t="s">
        <v>4070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3612</v>
      </c>
      <c r="F2077" s="269" t="s">
        <v>3611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4076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4110</v>
      </c>
      <c r="E2082" s="292" t="s">
        <v>4111</v>
      </c>
      <c r="F2082" s="269" t="s">
        <v>4112</v>
      </c>
      <c r="G2082" s="265">
        <v>1100000</v>
      </c>
      <c r="H2082" s="269">
        <v>1</v>
      </c>
      <c r="J2082" s="266" t="s">
        <v>3505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4076</v>
      </c>
      <c r="E2087" s="292" t="s">
        <v>4087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3911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4138</v>
      </c>
      <c r="D2090" s="295" t="s">
        <v>4073</v>
      </c>
      <c r="E2090" s="292" t="s">
        <v>4127</v>
      </c>
      <c r="F2090" s="269" t="s">
        <v>4128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4096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4097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3507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4032</v>
      </c>
      <c r="E2102" s="292" t="s">
        <v>3209</v>
      </c>
      <c r="F2102" s="269" t="s">
        <v>3507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4032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4197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4197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4197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4109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4011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4117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4121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4118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4119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4032</v>
      </c>
      <c r="E2120" s="292" t="s">
        <v>4120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4172</v>
      </c>
      <c r="D2121" s="295" t="s">
        <v>4073</v>
      </c>
      <c r="E2121" s="292" t="s">
        <v>4173</v>
      </c>
      <c r="F2121" s="269" t="s">
        <v>4174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4130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4176</v>
      </c>
      <c r="D2128" s="295" t="s">
        <v>4073</v>
      </c>
      <c r="E2128" s="292" t="s">
        <v>4177</v>
      </c>
      <c r="F2128" s="269" t="s">
        <v>4178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4140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4141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3912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4142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4130</v>
      </c>
      <c r="E2134" s="292" t="s">
        <v>4143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4144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3764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3759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4145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4559</v>
      </c>
    </row>
    <row r="2140" spans="1:14" x14ac:dyDescent="0.3">
      <c r="A2140" s="58">
        <v>2140</v>
      </c>
      <c r="B2140" s="264">
        <v>45964</v>
      </c>
      <c r="C2140" s="292" t="s">
        <v>4714</v>
      </c>
      <c r="D2140" s="295" t="s">
        <v>4073</v>
      </c>
      <c r="E2140" s="292" t="s">
        <v>4717</v>
      </c>
      <c r="F2140" s="269" t="s">
        <v>4718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4559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4559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3882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4559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4559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4559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4559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4559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4559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3647</v>
      </c>
      <c r="G2148" s="265">
        <v>1200000</v>
      </c>
      <c r="H2148" s="269">
        <v>1</v>
      </c>
      <c r="K2148" s="265">
        <v>1200000</v>
      </c>
      <c r="N2148" t="s">
        <v>4559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4156</v>
      </c>
      <c r="L2149" s="265">
        <v>-300000</v>
      </c>
      <c r="N2149" t="s">
        <v>4559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4157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4158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4159</v>
      </c>
      <c r="L2152" s="265">
        <v>-1760000</v>
      </c>
    </row>
    <row r="2153" spans="1:14" ht="33" x14ac:dyDescent="0.3">
      <c r="A2153" s="58">
        <v>2153</v>
      </c>
      <c r="B2153" s="264">
        <v>45965</v>
      </c>
      <c r="C2153" s="292" t="s">
        <v>2248</v>
      </c>
      <c r="D2153" s="295" t="s">
        <v>4162</v>
      </c>
      <c r="E2153" s="292" t="s">
        <v>4160</v>
      </c>
      <c r="F2153" s="269" t="s">
        <v>1455</v>
      </c>
      <c r="G2153" s="265">
        <v>0</v>
      </c>
      <c r="H2153" s="269">
        <v>1</v>
      </c>
      <c r="K2153" s="265">
        <v>0</v>
      </c>
      <c r="M2153" s="301" t="s">
        <v>4163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4559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4559</v>
      </c>
    </row>
    <row r="2157" spans="1:14" x14ac:dyDescent="0.3">
      <c r="A2157" s="58">
        <v>2157</v>
      </c>
      <c r="B2157" s="264">
        <v>45965</v>
      </c>
      <c r="C2157" s="292" t="s">
        <v>3947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4559</v>
      </c>
    </row>
    <row r="2158" spans="1:14" x14ac:dyDescent="0.3">
      <c r="A2158" s="58">
        <v>2158</v>
      </c>
      <c r="B2158" s="264">
        <v>45965</v>
      </c>
      <c r="C2158" s="292" t="s">
        <v>3947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4559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4559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4240</v>
      </c>
      <c r="E2161" s="292" t="s">
        <v>4241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4559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4170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3947</v>
      </c>
      <c r="E2163" s="292" t="s">
        <v>4171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4175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4290</v>
      </c>
      <c r="E2165" s="292" t="s">
        <v>4291</v>
      </c>
      <c r="F2165" s="269" t="s">
        <v>4292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4559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4221</v>
      </c>
      <c r="D2167" s="295" t="s">
        <v>4222</v>
      </c>
      <c r="E2167" s="292" t="s">
        <v>4223</v>
      </c>
      <c r="F2167" s="269" t="s">
        <v>4224</v>
      </c>
      <c r="G2167" s="265">
        <v>50000</v>
      </c>
      <c r="H2167" s="269">
        <v>1</v>
      </c>
      <c r="M2167" s="292" t="s">
        <v>4185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4186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4559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4186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4559</v>
      </c>
    </row>
    <row r="2170" spans="1:14" x14ac:dyDescent="0.3">
      <c r="A2170" s="58">
        <v>2170</v>
      </c>
      <c r="B2170" s="264">
        <v>45966</v>
      </c>
      <c r="C2170" s="292" t="s">
        <v>4193</v>
      </c>
      <c r="E2170" s="292" t="s">
        <v>4194</v>
      </c>
      <c r="F2170" s="269" t="s">
        <v>4195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4559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4559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4559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4559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4559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4159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4192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4196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3763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3798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4559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4559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4201</v>
      </c>
      <c r="G2182" s="265">
        <v>450000</v>
      </c>
      <c r="H2182" s="269">
        <v>1</v>
      </c>
      <c r="K2182" s="265">
        <v>450000</v>
      </c>
      <c r="N2182" t="s">
        <v>4559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4559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4559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4205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3932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4559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4559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4559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4559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4215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4140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4011</v>
      </c>
      <c r="E2192" s="292" t="s">
        <v>4216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4559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4559</v>
      </c>
    </row>
    <row r="2194" spans="1:14" x14ac:dyDescent="0.3">
      <c r="A2194" s="58">
        <v>2194</v>
      </c>
      <c r="B2194" s="264">
        <v>45968</v>
      </c>
      <c r="C2194" s="292" t="s">
        <v>4011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4225</v>
      </c>
      <c r="E2199" s="292" t="s">
        <v>4226</v>
      </c>
      <c r="F2199" s="269" t="s">
        <v>4227</v>
      </c>
      <c r="G2199" s="265">
        <v>1500000</v>
      </c>
      <c r="H2199" s="269">
        <v>1</v>
      </c>
      <c r="K2199" s="265">
        <v>1500000</v>
      </c>
      <c r="N2199" t="s">
        <v>4559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4228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4109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4559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4230</v>
      </c>
      <c r="N2203" t="s">
        <v>4559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4559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4233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4559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4559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4559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4559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4237</v>
      </c>
      <c r="G2209" s="265">
        <v>1000000</v>
      </c>
      <c r="H2209" s="269">
        <v>1</v>
      </c>
      <c r="K2209" s="265">
        <v>1000000</v>
      </c>
      <c r="N2209" t="s">
        <v>4559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4238</v>
      </c>
      <c r="G2210" s="265">
        <v>200000</v>
      </c>
      <c r="H2210" s="269">
        <v>1</v>
      </c>
      <c r="K2210" s="265">
        <v>200000</v>
      </c>
      <c r="N2210" t="s">
        <v>4559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3875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4242</v>
      </c>
      <c r="G2212" s="265">
        <v>734000</v>
      </c>
      <c r="H2212" s="269">
        <v>1</v>
      </c>
      <c r="K2212" s="265">
        <v>734000</v>
      </c>
      <c r="N2212" t="s">
        <v>4559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4244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4559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4171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4559</v>
      </c>
    </row>
    <row r="2218" spans="1:14" x14ac:dyDescent="0.3">
      <c r="A2218" s="58">
        <v>2218</v>
      </c>
      <c r="B2218" s="264">
        <v>45972</v>
      </c>
      <c r="C2218" s="292" t="s">
        <v>4252</v>
      </c>
      <c r="E2218" s="292" t="s">
        <v>4253</v>
      </c>
      <c r="F2218" s="269" t="s">
        <v>4254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4559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4559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4559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4251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4255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4256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3932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4559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4559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4264</v>
      </c>
      <c r="N2226" t="s">
        <v>4559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4266</v>
      </c>
      <c r="N2227" t="s">
        <v>4559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3577</v>
      </c>
      <c r="F2228" s="269" t="s">
        <v>3576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4559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4559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4559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4559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4272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4273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4274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4275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4159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4276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4559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4559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4559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4559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4559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4559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4559</v>
      </c>
    </row>
    <row r="2245" spans="1:14" x14ac:dyDescent="0.3">
      <c r="A2245" s="58">
        <v>2245</v>
      </c>
      <c r="B2245" s="264">
        <v>45974</v>
      </c>
      <c r="C2245" s="292" t="s">
        <v>4354</v>
      </c>
      <c r="E2245" s="292" t="s">
        <v>4355</v>
      </c>
      <c r="F2245" s="269" t="s">
        <v>4356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4559</v>
      </c>
    </row>
    <row r="2246" spans="1:14" x14ac:dyDescent="0.3">
      <c r="A2246" s="58">
        <v>2246</v>
      </c>
      <c r="B2246" s="264">
        <v>45974</v>
      </c>
      <c r="C2246" s="292" t="s">
        <v>4354</v>
      </c>
      <c r="E2246" s="292" t="s">
        <v>4357</v>
      </c>
      <c r="F2246" s="269" t="s">
        <v>4358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4559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4284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4559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4559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3912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4289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4158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4288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4287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4179</v>
      </c>
      <c r="E2255" s="292" t="s">
        <v>4293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4294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4295</v>
      </c>
      <c r="G2257" s="265">
        <v>150000</v>
      </c>
      <c r="H2257" s="269">
        <v>1</v>
      </c>
      <c r="K2257" s="265">
        <v>150000</v>
      </c>
      <c r="N2257" t="s">
        <v>4559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4298</v>
      </c>
      <c r="N2259" t="s">
        <v>4559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4559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4559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4559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4559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4302</v>
      </c>
      <c r="N2264" t="s">
        <v>4559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4233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4304</v>
      </c>
      <c r="N2265" t="s">
        <v>4559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4559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4559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4559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4559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3816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4310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4311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4312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4313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4559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4559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4559</v>
      </c>
    </row>
    <row r="2279" spans="1:14" x14ac:dyDescent="0.3">
      <c r="A2279" s="58">
        <v>2279</v>
      </c>
      <c r="B2279" s="264">
        <v>45978</v>
      </c>
      <c r="C2279" s="292" t="s">
        <v>4341</v>
      </c>
      <c r="E2279" s="292" t="s">
        <v>4342</v>
      </c>
      <c r="F2279" s="269" t="s">
        <v>4343</v>
      </c>
      <c r="G2279" s="265">
        <v>1000000</v>
      </c>
      <c r="H2279" s="269">
        <v>1</v>
      </c>
      <c r="K2279" s="265">
        <v>1000000</v>
      </c>
      <c r="N2279" t="s">
        <v>4559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4559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4559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4559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4559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4559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4318</v>
      </c>
      <c r="G2285" s="265">
        <v>200000</v>
      </c>
      <c r="H2285" s="269">
        <v>1</v>
      </c>
      <c r="K2285" s="265">
        <v>200000</v>
      </c>
      <c r="N2285" t="s">
        <v>4559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4559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4559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4323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4140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4325</v>
      </c>
      <c r="G2292" s="265">
        <v>1700000</v>
      </c>
      <c r="H2292" s="269">
        <v>1</v>
      </c>
      <c r="K2292" s="265">
        <v>1700000</v>
      </c>
      <c r="N2292" t="s">
        <v>4559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4559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4559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4559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4559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4559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4559</v>
      </c>
    </row>
    <row r="2299" spans="1:14" x14ac:dyDescent="0.3">
      <c r="A2299" s="58">
        <v>2299</v>
      </c>
      <c r="B2299" s="264">
        <v>45979</v>
      </c>
      <c r="C2299" s="292" t="s">
        <v>4332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4559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4344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4158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4559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4559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4559</v>
      </c>
    </row>
    <row r="2308" spans="1:14" x14ac:dyDescent="0.3">
      <c r="A2308" s="58">
        <v>2308</v>
      </c>
      <c r="B2308" s="264">
        <v>45980</v>
      </c>
      <c r="C2308" s="292" t="s">
        <v>4337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4559</v>
      </c>
    </row>
    <row r="2309" spans="1:14" x14ac:dyDescent="0.3">
      <c r="A2309" s="58">
        <v>2309</v>
      </c>
      <c r="B2309" s="264">
        <v>45980</v>
      </c>
      <c r="C2309" s="292" t="s">
        <v>4337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4559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4559</v>
      </c>
    </row>
    <row r="2311" spans="1:14" x14ac:dyDescent="0.3">
      <c r="A2311" s="58">
        <v>2311</v>
      </c>
      <c r="B2311" s="264">
        <v>45980</v>
      </c>
      <c r="C2311" s="292" t="s">
        <v>4337</v>
      </c>
      <c r="E2311" s="292" t="s">
        <v>4352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3873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4426</v>
      </c>
      <c r="E2313" s="292" t="s">
        <v>4427</v>
      </c>
      <c r="F2313" s="269" t="s">
        <v>4428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4559</v>
      </c>
    </row>
    <row r="2314" spans="1:14" x14ac:dyDescent="0.3">
      <c r="A2314" s="58">
        <v>2314</v>
      </c>
      <c r="B2314" s="264">
        <v>45981</v>
      </c>
      <c r="C2314" s="292" t="s">
        <v>4277</v>
      </c>
      <c r="E2314" s="292" t="s">
        <v>4359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4360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4361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4559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4559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4377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3934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4559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4382</v>
      </c>
      <c r="G2324" s="265">
        <v>270000</v>
      </c>
      <c r="H2324" s="269">
        <v>1</v>
      </c>
      <c r="K2324" s="265">
        <v>270000</v>
      </c>
      <c r="N2324" t="s">
        <v>4559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4559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4559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4559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4559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4559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4559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4559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4273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4310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4332</v>
      </c>
      <c r="E2334" s="292" t="s">
        <v>4387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4116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3934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4559</v>
      </c>
    </row>
    <row r="2339" spans="1:14" x14ac:dyDescent="0.3">
      <c r="A2339" s="58">
        <v>2339</v>
      </c>
      <c r="B2339" s="264">
        <v>45985</v>
      </c>
      <c r="C2339" s="292" t="s">
        <v>3528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4559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4397</v>
      </c>
      <c r="N2340" t="s">
        <v>4559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4398</v>
      </c>
      <c r="N2341" t="s">
        <v>4559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4400</v>
      </c>
      <c r="N2342" t="s">
        <v>4571</v>
      </c>
    </row>
    <row r="2343" spans="1:14" x14ac:dyDescent="0.3">
      <c r="A2343" s="58">
        <v>2343</v>
      </c>
      <c r="B2343" s="264">
        <v>45985</v>
      </c>
      <c r="C2343" s="292" t="s">
        <v>4426</v>
      </c>
      <c r="E2343" s="292" t="s">
        <v>4429</v>
      </c>
      <c r="F2343" s="269" t="s">
        <v>4430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4431</v>
      </c>
      <c r="N2343" t="s">
        <v>4559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4559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4404</v>
      </c>
      <c r="N2345" t="s">
        <v>4559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4406</v>
      </c>
      <c r="N2346" t="s">
        <v>4571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4408</v>
      </c>
      <c r="N2347" t="s">
        <v>4559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4559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4559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4559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4251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4274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3528</v>
      </c>
      <c r="E2354" s="292" t="s">
        <v>4411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4412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4559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4256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3798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4288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4571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4571</v>
      </c>
    </row>
    <row r="2361" spans="1:14" x14ac:dyDescent="0.3">
      <c r="A2361" s="58">
        <v>2361</v>
      </c>
      <c r="B2361" s="264">
        <v>45986</v>
      </c>
      <c r="C2361" s="292" t="s">
        <v>4419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4571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4571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4425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3830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4419</v>
      </c>
      <c r="E2365" s="292" t="s">
        <v>4424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3818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4571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4571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4571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4571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4571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4571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4118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4438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4439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4443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4571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4571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4571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4571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4571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4571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4571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4571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4571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4571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4571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4571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4571</v>
      </c>
    </row>
    <row r="2390" spans="1:14" x14ac:dyDescent="0.3">
      <c r="A2390" s="58">
        <v>2390</v>
      </c>
      <c r="B2390" s="264">
        <v>45988</v>
      </c>
      <c r="C2390" s="292" t="s">
        <v>4443</v>
      </c>
      <c r="E2390" s="292" t="s">
        <v>4454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4455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4571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4571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4571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4571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4571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4571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4571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4458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4571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4571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4571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4159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4462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4412</v>
      </c>
      <c r="E2408" s="292" t="s">
        <v>4463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4465</v>
      </c>
      <c r="N2409" t="s">
        <v>4559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3759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3764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4466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4735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4735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4735</v>
      </c>
    </row>
    <row r="2416" spans="1:14" x14ac:dyDescent="0.3">
      <c r="A2416" s="58">
        <v>2416</v>
      </c>
      <c r="B2416" s="264">
        <v>45992</v>
      </c>
      <c r="C2416" s="292" t="s">
        <v>4467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4735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3723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4467</v>
      </c>
      <c r="E2421" s="292" t="s">
        <v>4473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3847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3876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3934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4475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4735</v>
      </c>
    </row>
    <row r="2426" spans="1:14" x14ac:dyDescent="0.3">
      <c r="A2426" s="58">
        <v>2426</v>
      </c>
      <c r="B2426" s="264">
        <v>45993</v>
      </c>
      <c r="C2426" s="292" t="s">
        <v>4493</v>
      </c>
      <c r="E2426" s="292" t="s">
        <v>4494</v>
      </c>
      <c r="F2426" s="269" t="s">
        <v>4495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4735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4735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4735</v>
      </c>
    </row>
    <row r="2429" spans="1:14" x14ac:dyDescent="0.3">
      <c r="A2429" s="58">
        <v>2429</v>
      </c>
      <c r="B2429" s="264">
        <v>45993</v>
      </c>
      <c r="C2429" s="292" t="s">
        <v>4475</v>
      </c>
      <c r="E2429" s="292" t="s">
        <v>4481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4735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4735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4735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3585</v>
      </c>
      <c r="G2433" s="265">
        <v>1000000</v>
      </c>
      <c r="H2433" s="269">
        <v>1</v>
      </c>
      <c r="K2433" s="265">
        <v>1000000</v>
      </c>
      <c r="N2433" t="s">
        <v>4735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4735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4735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4735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3636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4735</v>
      </c>
    </row>
    <row r="2438" spans="1:14" x14ac:dyDescent="0.3">
      <c r="A2438" s="58">
        <v>2438</v>
      </c>
      <c r="B2438" s="264">
        <v>45994</v>
      </c>
      <c r="C2438" s="292" t="s">
        <v>4714</v>
      </c>
      <c r="D2438" s="295" t="s">
        <v>4073</v>
      </c>
      <c r="E2438" s="292" t="s">
        <v>4715</v>
      </c>
      <c r="F2438" s="269" t="s">
        <v>4716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4735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4735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4735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4492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4011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4144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4735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4735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4735</v>
      </c>
    </row>
    <row r="2448" spans="1:14" x14ac:dyDescent="0.3">
      <c r="A2448" s="58">
        <v>2448</v>
      </c>
      <c r="B2448" s="264">
        <v>45995</v>
      </c>
      <c r="C2448" s="292" t="s">
        <v>4496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4735</v>
      </c>
    </row>
    <row r="2449" spans="1:14" x14ac:dyDescent="0.3">
      <c r="A2449" s="58">
        <v>2449</v>
      </c>
      <c r="B2449" s="264">
        <v>45995</v>
      </c>
      <c r="C2449" s="292" t="s">
        <v>4496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4502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3763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4505</v>
      </c>
      <c r="G2452" s="265">
        <v>600000</v>
      </c>
      <c r="H2452" s="269">
        <v>1</v>
      </c>
      <c r="K2452" s="265">
        <v>600000</v>
      </c>
      <c r="N2452" t="s">
        <v>4735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4735</v>
      </c>
    </row>
    <row r="2454" spans="1:14" x14ac:dyDescent="0.3">
      <c r="A2454" s="58">
        <v>2454</v>
      </c>
      <c r="B2454" s="264">
        <v>45996</v>
      </c>
      <c r="C2454" s="292" t="s">
        <v>4557</v>
      </c>
      <c r="E2454" s="292" t="s">
        <v>4558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4735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3830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4439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3870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4735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4513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4735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4735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4735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4735</v>
      </c>
    </row>
    <row r="2465" spans="1:14" x14ac:dyDescent="0.3">
      <c r="A2465" s="58">
        <v>2465</v>
      </c>
      <c r="B2465" s="264">
        <v>45999</v>
      </c>
      <c r="C2465" s="292" t="s">
        <v>3870</v>
      </c>
      <c r="E2465" s="292" t="s">
        <v>3874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4520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4521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4117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4735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4735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4735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4735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4735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4735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4735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4735</v>
      </c>
    </row>
    <row r="2477" spans="1:14" x14ac:dyDescent="0.3">
      <c r="A2477" s="58">
        <v>2477</v>
      </c>
      <c r="B2477" s="264">
        <v>46000</v>
      </c>
      <c r="C2477" s="292" t="s">
        <v>4553</v>
      </c>
      <c r="E2477" s="292" t="s">
        <v>4554</v>
      </c>
      <c r="F2477" s="269" t="s">
        <v>4555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4735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4735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3636</v>
      </c>
      <c r="G2481" s="265">
        <v>200000</v>
      </c>
      <c r="H2481" s="269">
        <v>1</v>
      </c>
      <c r="K2481" s="265">
        <v>200000</v>
      </c>
      <c r="N2481" t="s">
        <v>4735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4531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4274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4255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3875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4533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3848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4109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4520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4535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4735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4735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4735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4735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4735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4735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4735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3565</v>
      </c>
      <c r="F2498" s="269" t="s">
        <v>3575</v>
      </c>
      <c r="G2498" s="265">
        <v>2500000</v>
      </c>
      <c r="H2498" s="269">
        <v>1</v>
      </c>
      <c r="K2498" s="265">
        <v>2500000</v>
      </c>
      <c r="N2498" t="s">
        <v>4735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4545</v>
      </c>
      <c r="F2499" s="269" t="s">
        <v>4544</v>
      </c>
      <c r="G2499" s="265">
        <v>850000</v>
      </c>
      <c r="H2499" s="269">
        <v>1</v>
      </c>
      <c r="K2499" s="265">
        <v>850000</v>
      </c>
      <c r="N2499" t="s">
        <v>4735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4735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4548</v>
      </c>
      <c r="N2501" t="s">
        <v>4735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4550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4287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4551</v>
      </c>
      <c r="N2504" t="s">
        <v>4735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3798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4556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3565</v>
      </c>
      <c r="F2508" s="269" t="s">
        <v>3575</v>
      </c>
      <c r="G2508" s="265">
        <v>2200000</v>
      </c>
      <c r="H2508" s="269">
        <v>1</v>
      </c>
      <c r="K2508" s="265">
        <v>2200000</v>
      </c>
      <c r="N2508" t="s">
        <v>4735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4562</v>
      </c>
      <c r="F2509" s="269" t="s">
        <v>4561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4735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4565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4735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4735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4735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4735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4735</v>
      </c>
    </row>
    <row r="2515" spans="1:14" x14ac:dyDescent="0.3">
      <c r="A2515" s="58">
        <v>2515</v>
      </c>
      <c r="B2515" s="264">
        <v>46003</v>
      </c>
      <c r="C2515" s="292" t="s">
        <v>4179</v>
      </c>
      <c r="E2515" s="292" t="s">
        <v>4569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4570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4289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4332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4735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4735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4735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4575</v>
      </c>
      <c r="G2521" s="265">
        <v>850000</v>
      </c>
      <c r="H2521" s="269">
        <v>1</v>
      </c>
      <c r="K2521" s="265">
        <v>850000</v>
      </c>
      <c r="N2521" t="s">
        <v>4735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4582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4332</v>
      </c>
      <c r="E2523" s="292" t="s">
        <v>4387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4583</v>
      </c>
      <c r="G2524" s="265">
        <v>250000</v>
      </c>
      <c r="H2524" s="269">
        <v>1</v>
      </c>
      <c r="K2524" s="265">
        <v>250000</v>
      </c>
      <c r="N2524" t="s">
        <v>4735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4735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4735</v>
      </c>
    </row>
    <row r="2527" spans="1:14" x14ac:dyDescent="0.3">
      <c r="A2527" s="58">
        <v>2527</v>
      </c>
      <c r="B2527" s="264">
        <v>46007</v>
      </c>
      <c r="C2527" s="292" t="s">
        <v>3870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4735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3858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4735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4735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4735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4735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4735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4735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4735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4735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4735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4735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4735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3832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4735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4735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4142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4159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4595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3870</v>
      </c>
      <c r="E2544" s="292" t="s">
        <v>3874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4735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4735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4735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4601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4735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4602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4735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4735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3932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4735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4735</v>
      </c>
    </row>
    <row r="2553" spans="1:14" x14ac:dyDescent="0.3">
      <c r="A2553" s="58">
        <v>2553</v>
      </c>
      <c r="B2553" s="264">
        <v>46008</v>
      </c>
      <c r="C2553" s="292" t="s">
        <v>4623</v>
      </c>
      <c r="D2553" s="295" t="s">
        <v>4073</v>
      </c>
      <c r="E2553" s="292" t="s">
        <v>4624</v>
      </c>
      <c r="F2553" s="269" t="s">
        <v>4625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4735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4735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4735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4735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4735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4735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4610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4611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4612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4735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4735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4735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4735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4735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4735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4735</v>
      </c>
    </row>
    <row r="2569" spans="1:14" x14ac:dyDescent="0.3">
      <c r="A2569" s="58">
        <v>2569</v>
      </c>
      <c r="B2569" s="264">
        <v>46009</v>
      </c>
      <c r="C2569" s="292" t="s">
        <v>4612</v>
      </c>
      <c r="E2569" s="292" t="s">
        <v>4621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3847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4628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4735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4735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4735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4735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4735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4638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4175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4640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3876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4735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4233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4735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4735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4644</v>
      </c>
      <c r="F2588" s="269" t="s">
        <v>4643</v>
      </c>
      <c r="G2588" s="265">
        <v>22000</v>
      </c>
      <c r="H2588" s="269">
        <v>1</v>
      </c>
      <c r="K2588" s="265">
        <v>22000</v>
      </c>
      <c r="N2588" t="s">
        <v>4735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4959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4735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4735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4735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4646</v>
      </c>
      <c r="G2592" s="265">
        <v>10000</v>
      </c>
      <c r="H2592" s="269">
        <v>2</v>
      </c>
      <c r="K2592" s="265">
        <v>20000</v>
      </c>
      <c r="N2592" t="s">
        <v>4735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4735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4735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4735</v>
      </c>
    </row>
    <row r="2596" spans="1:14" x14ac:dyDescent="0.3">
      <c r="A2596" s="58">
        <v>2596</v>
      </c>
      <c r="B2596" s="264">
        <v>46013</v>
      </c>
      <c r="C2596" s="292" t="s">
        <v>4612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4735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3565</v>
      </c>
      <c r="F2597" s="269" t="s">
        <v>3575</v>
      </c>
      <c r="G2597" s="265">
        <v>2500000</v>
      </c>
      <c r="H2597" s="269">
        <v>1</v>
      </c>
      <c r="K2597" s="265">
        <v>2500000</v>
      </c>
      <c r="N2597" t="s">
        <v>4735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4652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4288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4735</v>
      </c>
    </row>
    <row r="2604" spans="1:14" x14ac:dyDescent="0.3">
      <c r="A2604" s="58">
        <v>2604</v>
      </c>
      <c r="B2604" s="264">
        <v>46014</v>
      </c>
      <c r="C2604" s="292" t="s">
        <v>3938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4735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4735</v>
      </c>
    </row>
    <row r="2606" spans="1:14" x14ac:dyDescent="0.3">
      <c r="A2606" s="58">
        <v>2606</v>
      </c>
      <c r="B2606" s="264">
        <v>46014</v>
      </c>
      <c r="C2606" s="292" t="s">
        <v>4388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4735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4658</v>
      </c>
      <c r="F2607" s="269" t="s">
        <v>4657</v>
      </c>
      <c r="G2607" s="265">
        <v>600000</v>
      </c>
      <c r="H2607" s="269">
        <v>1</v>
      </c>
      <c r="K2607" s="265">
        <v>600000</v>
      </c>
      <c r="N2607" t="s">
        <v>4735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4735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4735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4735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3932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4735</v>
      </c>
    </row>
    <row r="2612" spans="1:14" x14ac:dyDescent="0.3">
      <c r="A2612" s="58">
        <v>2612</v>
      </c>
      <c r="B2612" s="264">
        <v>46014</v>
      </c>
      <c r="C2612" s="292" t="s">
        <v>4388</v>
      </c>
      <c r="E2612" s="292" t="s">
        <v>4667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4612</v>
      </c>
      <c r="E2613" s="292" t="s">
        <v>4668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3938</v>
      </c>
      <c r="E2614" s="292" t="s">
        <v>4669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4670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4671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4735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4735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4735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4735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4294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4676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4582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4677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4678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4520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4735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4735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4735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4682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3585</v>
      </c>
      <c r="G2631" s="265">
        <v>1000000</v>
      </c>
      <c r="H2631" s="269">
        <v>1</v>
      </c>
      <c r="K2631" s="265">
        <v>1000000</v>
      </c>
      <c r="N2631" t="s">
        <v>4735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4735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4685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4686</v>
      </c>
      <c r="N2634" t="s">
        <v>4735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4735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4688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4689</v>
      </c>
      <c r="N2636" t="s">
        <v>4735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4690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4735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4735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4735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4693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4694</v>
      </c>
      <c r="N2640" t="s">
        <v>4735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4696</v>
      </c>
      <c r="N2641" t="s">
        <v>4735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4735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3851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4958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4735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3932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4735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4273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4735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4703</v>
      </c>
      <c r="N2650" t="s">
        <v>4735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4192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4705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4438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4706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4707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4708</v>
      </c>
      <c r="L2656" s="265">
        <v>-1200000</v>
      </c>
    </row>
    <row r="2657" spans="1:14" x14ac:dyDescent="0.3">
      <c r="A2657" s="58">
        <v>2657</v>
      </c>
      <c r="B2657" s="264">
        <v>46022</v>
      </c>
      <c r="C2657" s="292" t="s">
        <v>1390</v>
      </c>
      <c r="E2657" s="292" t="s">
        <v>4709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4710</v>
      </c>
    </row>
    <row r="2658" spans="1:14" x14ac:dyDescent="0.3">
      <c r="A2658" s="58">
        <v>2658</v>
      </c>
      <c r="B2658" s="264">
        <v>46022</v>
      </c>
      <c r="C2658" s="292" t="s">
        <v>1390</v>
      </c>
      <c r="E2658" s="292" t="s">
        <v>3759</v>
      </c>
      <c r="L2658" s="265">
        <v>-15390000</v>
      </c>
    </row>
    <row r="2659" spans="1:14" x14ac:dyDescent="0.3">
      <c r="A2659" s="58">
        <v>2659</v>
      </c>
      <c r="B2659" s="264">
        <v>46022</v>
      </c>
      <c r="C2659" s="292" t="s">
        <v>1852</v>
      </c>
      <c r="E2659" s="292" t="s">
        <v>4712</v>
      </c>
      <c r="L2659" s="265">
        <v>-1550000</v>
      </c>
    </row>
    <row r="2660" spans="1:14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4" x14ac:dyDescent="0.3">
      <c r="A2661" s="58">
        <v>2661</v>
      </c>
      <c r="B2661" s="264">
        <v>46022</v>
      </c>
      <c r="C2661" s="292" t="s">
        <v>1144</v>
      </c>
      <c r="E2661" s="292" t="s">
        <v>4144</v>
      </c>
      <c r="L2661" s="265">
        <v>-1100000</v>
      </c>
    </row>
    <row r="2662" spans="1:14" x14ac:dyDescent="0.3">
      <c r="A2662" s="58">
        <v>2662</v>
      </c>
      <c r="B2662" s="264">
        <v>46022</v>
      </c>
      <c r="C2662" s="292" t="s">
        <v>1445</v>
      </c>
      <c r="E2662" s="292" t="s">
        <v>4713</v>
      </c>
      <c r="L2662" s="265">
        <v>-1500000</v>
      </c>
    </row>
    <row r="2663" spans="1:14" x14ac:dyDescent="0.3">
      <c r="A2663" s="58">
        <v>2663</v>
      </c>
      <c r="B2663" s="264">
        <v>46024</v>
      </c>
      <c r="C2663" s="292" t="s">
        <v>1532</v>
      </c>
      <c r="E2663" s="292" t="s">
        <v>3764</v>
      </c>
      <c r="L2663" s="265">
        <v>-5950000</v>
      </c>
    </row>
    <row r="2664" spans="1:14" x14ac:dyDescent="0.3">
      <c r="A2664" s="58">
        <v>2664</v>
      </c>
      <c r="B2664" s="264">
        <v>46024</v>
      </c>
      <c r="C2664" s="292" t="s">
        <v>1577</v>
      </c>
      <c r="E2664" s="292" t="s">
        <v>4439</v>
      </c>
      <c r="L2664" s="265">
        <v>-825000</v>
      </c>
    </row>
    <row r="2665" spans="1:14" x14ac:dyDescent="0.3">
      <c r="A2665" s="58">
        <v>2665</v>
      </c>
      <c r="B2665" s="264">
        <v>46024</v>
      </c>
      <c r="C2665" s="292" t="s">
        <v>1013</v>
      </c>
      <c r="E2665" s="292" t="s">
        <v>3798</v>
      </c>
      <c r="L2665" s="265">
        <v>-2090000</v>
      </c>
    </row>
    <row r="2666" spans="1:14" x14ac:dyDescent="0.3">
      <c r="A2666" s="58">
        <v>2666</v>
      </c>
      <c r="B2666" s="264">
        <v>46022</v>
      </c>
      <c r="C2666" s="292" t="s">
        <v>1568</v>
      </c>
      <c r="E2666" s="292" t="s">
        <v>4466</v>
      </c>
      <c r="L2666" s="265">
        <v>-393501</v>
      </c>
    </row>
    <row r="2667" spans="1:14" x14ac:dyDescent="0.3">
      <c r="A2667" s="58">
        <v>2667</v>
      </c>
      <c r="B2667" s="264">
        <v>46024</v>
      </c>
      <c r="C2667" s="292" t="s">
        <v>1796</v>
      </c>
      <c r="E2667" s="292" t="s">
        <v>3723</v>
      </c>
      <c r="L2667" s="265">
        <v>-3740000</v>
      </c>
    </row>
    <row r="2668" spans="1:14" x14ac:dyDescent="0.3">
      <c r="A2668" s="58">
        <v>2668</v>
      </c>
      <c r="B2668" s="264">
        <v>46024</v>
      </c>
      <c r="C2668" s="292" t="s">
        <v>4719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  <c r="N2668" t="s">
        <v>4988</v>
      </c>
    </row>
    <row r="2669" spans="1:14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4246</v>
      </c>
      <c r="G2669" s="265">
        <v>1200000</v>
      </c>
      <c r="H2669" s="269">
        <v>1</v>
      </c>
      <c r="K2669" s="265">
        <v>1200000</v>
      </c>
      <c r="N2669" t="s">
        <v>4988</v>
      </c>
    </row>
    <row r="2670" spans="1:14" x14ac:dyDescent="0.3">
      <c r="A2670" s="58">
        <v>2670</v>
      </c>
      <c r="B2670" s="264">
        <v>46024</v>
      </c>
      <c r="C2670" s="292" t="s">
        <v>4722</v>
      </c>
      <c r="E2670" s="292" t="s">
        <v>1884</v>
      </c>
      <c r="G2670" s="265">
        <v>300000</v>
      </c>
      <c r="H2670" s="269">
        <v>1</v>
      </c>
      <c r="K2670" s="265">
        <v>300000</v>
      </c>
      <c r="N2670" t="s">
        <v>4988</v>
      </c>
    </row>
    <row r="2671" spans="1:14" x14ac:dyDescent="0.3">
      <c r="A2671" s="58">
        <v>2671</v>
      </c>
      <c r="B2671" s="264">
        <v>46024</v>
      </c>
      <c r="C2671" s="292" t="s">
        <v>1587</v>
      </c>
      <c r="E2671" s="292" t="s">
        <v>3932</v>
      </c>
      <c r="F2671" s="269" t="s">
        <v>1202</v>
      </c>
      <c r="G2671" s="265">
        <v>450000</v>
      </c>
      <c r="H2671" s="269">
        <v>1</v>
      </c>
      <c r="K2671" s="265">
        <v>450000</v>
      </c>
      <c r="N2671" t="s">
        <v>4988</v>
      </c>
    </row>
    <row r="2672" spans="1:14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  <c r="N2672" t="s">
        <v>4988</v>
      </c>
    </row>
    <row r="2673" spans="1:14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  <c r="N2673" t="s">
        <v>4988</v>
      </c>
    </row>
    <row r="2674" spans="1:14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  <c r="N2674" t="s">
        <v>4988</v>
      </c>
    </row>
    <row r="2675" spans="1:14" x14ac:dyDescent="0.3">
      <c r="A2675" s="58">
        <v>2675</v>
      </c>
      <c r="B2675" s="264">
        <v>46024</v>
      </c>
      <c r="C2675" s="292" t="s">
        <v>3884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  <c r="N2675" t="s">
        <v>4988</v>
      </c>
    </row>
    <row r="2676" spans="1:14" x14ac:dyDescent="0.3">
      <c r="A2676" s="58">
        <v>2676</v>
      </c>
      <c r="B2676" s="264">
        <v>46024</v>
      </c>
      <c r="C2676" s="292" t="s">
        <v>4749</v>
      </c>
      <c r="E2676" s="292" t="s">
        <v>4750</v>
      </c>
      <c r="F2676" s="269" t="s">
        <v>4751</v>
      </c>
      <c r="G2676" s="265">
        <v>950000</v>
      </c>
      <c r="H2676" s="269">
        <v>1</v>
      </c>
      <c r="K2676" s="265">
        <v>950000</v>
      </c>
      <c r="N2676" t="s">
        <v>4988</v>
      </c>
    </row>
    <row r="2677" spans="1:14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  <c r="N2677" t="s">
        <v>4988</v>
      </c>
    </row>
    <row r="2678" spans="1:14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  <c r="N2678" t="s">
        <v>4988</v>
      </c>
    </row>
    <row r="2679" spans="1:14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  <c r="N2679" t="s">
        <v>4988</v>
      </c>
    </row>
    <row r="2680" spans="1:14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  <c r="N2680" t="s">
        <v>4988</v>
      </c>
    </row>
    <row r="2681" spans="1:14" x14ac:dyDescent="0.3">
      <c r="A2681" s="58">
        <v>2681</v>
      </c>
      <c r="B2681" s="264">
        <v>46024</v>
      </c>
      <c r="C2681" s="292" t="s">
        <v>4719</v>
      </c>
      <c r="E2681" s="292" t="s">
        <v>4732</v>
      </c>
      <c r="L2681" s="265">
        <v>-1500000</v>
      </c>
    </row>
    <row r="2682" spans="1:14" x14ac:dyDescent="0.3">
      <c r="A2682" s="58">
        <v>2682</v>
      </c>
      <c r="B2682" s="264">
        <v>46024</v>
      </c>
      <c r="C2682" s="292" t="s">
        <v>4722</v>
      </c>
      <c r="E2682" s="292" t="s">
        <v>4733</v>
      </c>
      <c r="L2682" s="265">
        <v>-300000</v>
      </c>
    </row>
    <row r="2683" spans="1:14" x14ac:dyDescent="0.3">
      <c r="A2683" s="58">
        <v>2683</v>
      </c>
      <c r="B2683" s="264">
        <v>46025</v>
      </c>
      <c r="C2683" s="292" t="s">
        <v>5078</v>
      </c>
      <c r="E2683" s="292" t="s">
        <v>5079</v>
      </c>
      <c r="G2683" s="265">
        <v>150000</v>
      </c>
      <c r="H2683" s="269">
        <v>1</v>
      </c>
      <c r="K2683" s="265">
        <v>150000</v>
      </c>
      <c r="N2683" t="s">
        <v>4988</v>
      </c>
    </row>
    <row r="2684" spans="1:14" x14ac:dyDescent="0.3">
      <c r="A2684" s="58">
        <v>2684</v>
      </c>
      <c r="B2684" s="264">
        <v>46027</v>
      </c>
      <c r="C2684" s="292" t="s">
        <v>1051</v>
      </c>
      <c r="E2684" s="292" t="s">
        <v>3830</v>
      </c>
      <c r="L2684" s="265">
        <v>-1200000</v>
      </c>
    </row>
    <row r="2685" spans="1:14" x14ac:dyDescent="0.3">
      <c r="A2685" s="58">
        <v>2685</v>
      </c>
      <c r="B2685" s="264">
        <v>46027</v>
      </c>
      <c r="C2685" s="292" t="s">
        <v>4744</v>
      </c>
      <c r="E2685" s="292" t="s">
        <v>4745</v>
      </c>
      <c r="F2685" s="269" t="s">
        <v>4746</v>
      </c>
      <c r="G2685" s="265">
        <v>1200000</v>
      </c>
      <c r="H2685" s="269">
        <v>1</v>
      </c>
      <c r="K2685" s="265">
        <v>1200000</v>
      </c>
      <c r="N2685" t="s">
        <v>4988</v>
      </c>
    </row>
    <row r="2686" spans="1:14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  <c r="N2686" t="s">
        <v>4988</v>
      </c>
    </row>
    <row r="2687" spans="1:14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  <c r="N2687" t="s">
        <v>4988</v>
      </c>
    </row>
    <row r="2688" spans="1:14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  <c r="N2688" t="s">
        <v>4988</v>
      </c>
    </row>
    <row r="2689" spans="1:14" x14ac:dyDescent="0.3">
      <c r="A2689" s="58">
        <v>2689</v>
      </c>
      <c r="B2689" s="264">
        <v>46027</v>
      </c>
      <c r="C2689" s="292" t="s">
        <v>1464</v>
      </c>
      <c r="E2689" s="292" t="s">
        <v>4740</v>
      </c>
      <c r="F2689" s="269" t="s">
        <v>1199</v>
      </c>
      <c r="G2689" s="265">
        <v>100000</v>
      </c>
      <c r="H2689" s="269">
        <v>1</v>
      </c>
      <c r="K2689" s="265">
        <v>100000</v>
      </c>
      <c r="N2689" t="s">
        <v>4988</v>
      </c>
    </row>
    <row r="2690" spans="1:14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  <c r="N2690" t="s">
        <v>4988</v>
      </c>
    </row>
    <row r="2691" spans="1:14" x14ac:dyDescent="0.3">
      <c r="A2691" s="58">
        <v>2691</v>
      </c>
      <c r="B2691" s="264">
        <v>46027</v>
      </c>
      <c r="C2691" s="292" t="s">
        <v>4977</v>
      </c>
      <c r="E2691" s="292" t="s">
        <v>4978</v>
      </c>
      <c r="F2691" s="270">
        <v>2800802</v>
      </c>
      <c r="G2691" s="265">
        <v>150000</v>
      </c>
      <c r="H2691" s="269">
        <v>1</v>
      </c>
      <c r="J2691" s="266">
        <v>15000</v>
      </c>
      <c r="K2691" s="265">
        <v>165000</v>
      </c>
      <c r="N2691" t="s">
        <v>4988</v>
      </c>
    </row>
    <row r="2692" spans="1:14" x14ac:dyDescent="0.3">
      <c r="A2692" s="58">
        <v>2692</v>
      </c>
      <c r="B2692" s="264">
        <v>46027</v>
      </c>
      <c r="C2692" s="292" t="s">
        <v>4977</v>
      </c>
      <c r="E2692" s="292" t="s">
        <v>4979</v>
      </c>
      <c r="G2692" s="265">
        <v>20000</v>
      </c>
      <c r="H2692" s="269">
        <v>1</v>
      </c>
      <c r="J2692" s="266">
        <v>2000</v>
      </c>
      <c r="K2692" s="265">
        <v>22000</v>
      </c>
      <c r="N2692" t="s">
        <v>4988</v>
      </c>
    </row>
    <row r="2693" spans="1:14" x14ac:dyDescent="0.3">
      <c r="A2693" s="58">
        <v>2693</v>
      </c>
      <c r="B2693" s="264">
        <v>46027</v>
      </c>
      <c r="C2693" s="292" t="s">
        <v>3065</v>
      </c>
      <c r="E2693" s="292" t="s">
        <v>4747</v>
      </c>
      <c r="L2693" s="265">
        <v>-1200000</v>
      </c>
    </row>
    <row r="2694" spans="1:14" x14ac:dyDescent="0.3">
      <c r="A2694" s="58">
        <v>2694</v>
      </c>
      <c r="B2694" s="264">
        <v>46028</v>
      </c>
      <c r="C2694" s="292" t="s">
        <v>1738</v>
      </c>
      <c r="E2694" s="292" t="s">
        <v>4748</v>
      </c>
      <c r="L2694" s="265">
        <v>-2458500</v>
      </c>
    </row>
    <row r="2695" spans="1:14" x14ac:dyDescent="0.3">
      <c r="A2695" s="58">
        <v>2695</v>
      </c>
      <c r="B2695" s="264">
        <v>46028</v>
      </c>
      <c r="C2695" s="292" t="s">
        <v>1589</v>
      </c>
      <c r="E2695" s="292" t="s">
        <v>3848</v>
      </c>
      <c r="L2695" s="265">
        <v>-1350000</v>
      </c>
    </row>
    <row r="2696" spans="1:14" x14ac:dyDescent="0.3">
      <c r="A2696" s="58">
        <v>2696</v>
      </c>
      <c r="B2696" s="264">
        <v>46028</v>
      </c>
      <c r="C2696" s="292" t="s">
        <v>2590</v>
      </c>
      <c r="E2696" s="292" t="s">
        <v>4312</v>
      </c>
      <c r="L2696" s="265">
        <v>-420000</v>
      </c>
    </row>
    <row r="2697" spans="1:14" x14ac:dyDescent="0.3">
      <c r="A2697" s="58">
        <v>2697</v>
      </c>
      <c r="B2697" s="264">
        <v>46028</v>
      </c>
      <c r="C2697" s="292" t="s">
        <v>2138</v>
      </c>
      <c r="E2697" s="292" t="s">
        <v>4752</v>
      </c>
      <c r="L2697" s="265">
        <v>-600000</v>
      </c>
    </row>
    <row r="2698" spans="1:14" x14ac:dyDescent="0.3">
      <c r="A2698" s="58">
        <v>2698</v>
      </c>
      <c r="B2698" s="264">
        <v>46028</v>
      </c>
      <c r="C2698" s="292" t="s">
        <v>976</v>
      </c>
      <c r="E2698" s="292" t="s">
        <v>3983</v>
      </c>
      <c r="F2698" s="269" t="s">
        <v>3982</v>
      </c>
      <c r="G2698" s="265">
        <v>1272728</v>
      </c>
      <c r="H2698" s="269">
        <v>1</v>
      </c>
      <c r="J2698" s="266">
        <v>127273</v>
      </c>
      <c r="K2698" s="265">
        <v>1400001</v>
      </c>
      <c r="N2698" t="s">
        <v>4988</v>
      </c>
    </row>
    <row r="2699" spans="1:14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  <c r="N2699" t="s">
        <v>4988</v>
      </c>
    </row>
    <row r="2700" spans="1:14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4" x14ac:dyDescent="0.3">
      <c r="A2701" s="58">
        <v>2701</v>
      </c>
      <c r="B2701" s="264">
        <v>46028</v>
      </c>
      <c r="C2701" s="292" t="s">
        <v>1532</v>
      </c>
      <c r="E2701" s="292" t="s">
        <v>4004</v>
      </c>
      <c r="F2701" s="269" t="s">
        <v>2207</v>
      </c>
      <c r="G2701" s="265">
        <v>250000</v>
      </c>
      <c r="H2701" s="269">
        <v>1</v>
      </c>
      <c r="K2701" s="265">
        <v>250000</v>
      </c>
      <c r="N2701" t="s">
        <v>4988</v>
      </c>
    </row>
    <row r="2702" spans="1:14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  <c r="N2702" t="s">
        <v>4988</v>
      </c>
    </row>
    <row r="2703" spans="1:14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  <c r="N2703" t="s">
        <v>4988</v>
      </c>
    </row>
    <row r="2704" spans="1:14" x14ac:dyDescent="0.3">
      <c r="A2704" s="58">
        <v>2704</v>
      </c>
      <c r="B2704" s="264">
        <v>46028</v>
      </c>
      <c r="C2704" s="292" t="s">
        <v>1476</v>
      </c>
      <c r="E2704" s="292" t="s">
        <v>4759</v>
      </c>
      <c r="F2704" s="269" t="s">
        <v>4758</v>
      </c>
      <c r="G2704" s="265">
        <v>1400000</v>
      </c>
      <c r="H2704" s="269">
        <v>1</v>
      </c>
      <c r="K2704" s="265">
        <v>1400000</v>
      </c>
      <c r="N2704" t="s">
        <v>4988</v>
      </c>
    </row>
    <row r="2705" spans="1:14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  <c r="N2705" t="s">
        <v>4988</v>
      </c>
    </row>
    <row r="2706" spans="1:14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  <c r="N2706" t="s">
        <v>4988</v>
      </c>
    </row>
    <row r="2707" spans="1:14" x14ac:dyDescent="0.3">
      <c r="A2707" s="58">
        <v>2707</v>
      </c>
      <c r="B2707" s="264">
        <v>46028</v>
      </c>
      <c r="C2707" s="292" t="s">
        <v>976</v>
      </c>
      <c r="E2707" s="292" t="s">
        <v>4251</v>
      </c>
      <c r="L2707" s="265">
        <v>-1400000</v>
      </c>
    </row>
    <row r="2708" spans="1:14" x14ac:dyDescent="0.3">
      <c r="A2708" s="58">
        <v>2708</v>
      </c>
      <c r="B2708" s="264">
        <v>46028</v>
      </c>
      <c r="C2708" s="292" t="s">
        <v>2015</v>
      </c>
      <c r="E2708" s="292" t="s">
        <v>4531</v>
      </c>
      <c r="L2708" s="265">
        <v>-600000</v>
      </c>
    </row>
    <row r="2709" spans="1:14" x14ac:dyDescent="0.3">
      <c r="A2709" s="58">
        <v>2709</v>
      </c>
      <c r="B2709" s="264">
        <v>46029</v>
      </c>
      <c r="C2709" s="292" t="s">
        <v>1447</v>
      </c>
      <c r="E2709" s="292" t="s">
        <v>4762</v>
      </c>
      <c r="L2709" s="265">
        <v>-1100000</v>
      </c>
    </row>
    <row r="2710" spans="1:14" x14ac:dyDescent="0.3">
      <c r="A2710" s="58">
        <v>2710</v>
      </c>
      <c r="B2710" s="264">
        <v>46029</v>
      </c>
      <c r="C2710" s="292" t="s">
        <v>4612</v>
      </c>
      <c r="E2710" s="292" t="s">
        <v>4160</v>
      </c>
      <c r="F2710" s="269" t="s">
        <v>4764</v>
      </c>
      <c r="G2710" s="265">
        <v>1600000</v>
      </c>
      <c r="H2710" s="269">
        <v>1</v>
      </c>
      <c r="J2710" s="266">
        <v>160000</v>
      </c>
      <c r="K2710" s="265">
        <v>1760000</v>
      </c>
      <c r="N2710" t="s">
        <v>4988</v>
      </c>
    </row>
    <row r="2711" spans="1:14" x14ac:dyDescent="0.3">
      <c r="A2711" s="58">
        <v>2711</v>
      </c>
      <c r="B2711" s="264">
        <v>46029</v>
      </c>
      <c r="C2711" s="292" t="s">
        <v>4612</v>
      </c>
      <c r="E2711" s="292" t="s">
        <v>4765</v>
      </c>
      <c r="G2711" s="265">
        <v>-1200000</v>
      </c>
      <c r="H2711" s="269">
        <v>1</v>
      </c>
      <c r="J2711" s="266">
        <v>-120000</v>
      </c>
      <c r="K2711" s="265">
        <v>-1320000</v>
      </c>
      <c r="N2711" t="s">
        <v>4988</v>
      </c>
    </row>
    <row r="2712" spans="1:14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  <c r="N2712" t="s">
        <v>4988</v>
      </c>
    </row>
    <row r="2713" spans="1:14" x14ac:dyDescent="0.3">
      <c r="A2713" s="58">
        <v>2713</v>
      </c>
      <c r="B2713" s="264">
        <v>46029</v>
      </c>
      <c r="C2713" s="292" t="s">
        <v>1571</v>
      </c>
      <c r="E2713" s="292" t="s">
        <v>4824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4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4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4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4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4769</v>
      </c>
      <c r="G2717" s="265">
        <v>1550000</v>
      </c>
      <c r="H2717" s="269">
        <v>1</v>
      </c>
      <c r="K2717" s="265">
        <v>1550000</v>
      </c>
      <c r="N2717" t="s">
        <v>4988</v>
      </c>
    </row>
    <row r="2718" spans="1:14" x14ac:dyDescent="0.3">
      <c r="A2718" s="58">
        <v>2718</v>
      </c>
      <c r="B2718" s="264">
        <v>46029</v>
      </c>
      <c r="C2718" s="292" t="s">
        <v>4612</v>
      </c>
      <c r="E2718" s="292" t="s">
        <v>4771</v>
      </c>
      <c r="L2718" s="265">
        <v>-440000</v>
      </c>
    </row>
    <row r="2719" spans="1:14" x14ac:dyDescent="0.3">
      <c r="A2719" s="58">
        <v>2719</v>
      </c>
      <c r="B2719" s="264">
        <v>46030</v>
      </c>
      <c r="C2719" s="292" t="s">
        <v>1589</v>
      </c>
      <c r="E2719" s="292" t="s">
        <v>3848</v>
      </c>
      <c r="L2719" s="265">
        <v>-1550000</v>
      </c>
    </row>
    <row r="2720" spans="1:14" x14ac:dyDescent="0.3">
      <c r="A2720" s="58">
        <v>2720</v>
      </c>
      <c r="B2720" s="264">
        <v>46030</v>
      </c>
      <c r="C2720" s="292" t="s">
        <v>1435</v>
      </c>
      <c r="E2720" s="292" t="s">
        <v>4775</v>
      </c>
      <c r="L2720" s="265">
        <v>-300000</v>
      </c>
      <c r="N2720" t="s">
        <v>4988</v>
      </c>
    </row>
    <row r="2721" spans="1:14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  <c r="N2721" t="s">
        <v>4988</v>
      </c>
    </row>
    <row r="2722" spans="1:14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  <c r="N2722" t="s">
        <v>4988</v>
      </c>
    </row>
    <row r="2723" spans="1:14" x14ac:dyDescent="0.3">
      <c r="A2723" s="58">
        <v>2723</v>
      </c>
      <c r="B2723" s="264">
        <v>46030</v>
      </c>
      <c r="C2723" s="292" t="s">
        <v>4787</v>
      </c>
      <c r="E2723" s="292" t="s">
        <v>3565</v>
      </c>
      <c r="F2723" s="269" t="s">
        <v>3575</v>
      </c>
      <c r="G2723" s="265">
        <v>2500000</v>
      </c>
      <c r="H2723" s="269">
        <v>1</v>
      </c>
      <c r="J2723" s="265">
        <v>250000</v>
      </c>
      <c r="K2723" s="265">
        <v>2750000</v>
      </c>
      <c r="N2723" t="s">
        <v>4988</v>
      </c>
    </row>
    <row r="2724" spans="1:14" x14ac:dyDescent="0.3">
      <c r="A2724" s="58">
        <v>2724</v>
      </c>
      <c r="B2724" s="264">
        <v>46030</v>
      </c>
      <c r="C2724" s="292" t="s">
        <v>4787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  <c r="N2724" t="s">
        <v>4988</v>
      </c>
    </row>
    <row r="2725" spans="1:14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  <c r="N2725" t="s">
        <v>4988</v>
      </c>
    </row>
    <row r="2726" spans="1:14" x14ac:dyDescent="0.3">
      <c r="A2726" s="58">
        <v>2726</v>
      </c>
      <c r="B2726" s="264">
        <v>46030</v>
      </c>
      <c r="C2726" s="292" t="s">
        <v>1390</v>
      </c>
      <c r="E2726" s="292" t="s">
        <v>3932</v>
      </c>
      <c r="F2726" s="269" t="s">
        <v>1202</v>
      </c>
      <c r="G2726" s="265">
        <v>400000</v>
      </c>
      <c r="H2726" s="269">
        <v>2</v>
      </c>
      <c r="K2726" s="265">
        <v>800000</v>
      </c>
      <c r="N2726" t="s">
        <v>4988</v>
      </c>
    </row>
    <row r="2727" spans="1:14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  <c r="N2727" t="s">
        <v>4988</v>
      </c>
    </row>
    <row r="2728" spans="1:14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  <c r="N2728" t="s">
        <v>4988</v>
      </c>
    </row>
    <row r="2729" spans="1:14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  <c r="N2729" t="s">
        <v>4988</v>
      </c>
    </row>
    <row r="2730" spans="1:14" x14ac:dyDescent="0.3">
      <c r="A2730" s="58">
        <v>2730</v>
      </c>
      <c r="B2730" s="264">
        <v>46030</v>
      </c>
      <c r="C2730" s="292" t="s">
        <v>1390</v>
      </c>
      <c r="E2730" s="292" t="s">
        <v>4779</v>
      </c>
      <c r="G2730" s="265">
        <v>10000</v>
      </c>
      <c r="H2730" s="269">
        <v>3</v>
      </c>
      <c r="K2730" s="265">
        <v>30000</v>
      </c>
      <c r="N2730" t="s">
        <v>4988</v>
      </c>
    </row>
    <row r="2731" spans="1:14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  <c r="N2731" t="s">
        <v>4988</v>
      </c>
    </row>
    <row r="2732" spans="1:14" x14ac:dyDescent="0.3">
      <c r="A2732" s="58">
        <v>2732</v>
      </c>
      <c r="B2732" s="264">
        <v>46030</v>
      </c>
      <c r="C2732" s="292" t="s">
        <v>1858</v>
      </c>
      <c r="E2732" s="292" t="s">
        <v>4782</v>
      </c>
      <c r="L2732" s="265">
        <v>-1600000</v>
      </c>
    </row>
    <row r="2733" spans="1:14" x14ac:dyDescent="0.3">
      <c r="A2733" s="58">
        <v>2733</v>
      </c>
      <c r="B2733" s="264">
        <v>46031</v>
      </c>
      <c r="C2733" s="292" t="s">
        <v>1476</v>
      </c>
      <c r="E2733" s="292" t="s">
        <v>3927</v>
      </c>
      <c r="L2733" s="265">
        <v>-1850000</v>
      </c>
    </row>
    <row r="2734" spans="1:14" x14ac:dyDescent="0.3">
      <c r="A2734" s="58">
        <v>2734</v>
      </c>
      <c r="B2734" s="264">
        <v>46031</v>
      </c>
      <c r="C2734" s="292" t="s">
        <v>1587</v>
      </c>
      <c r="E2734" s="292" t="s">
        <v>4361</v>
      </c>
      <c r="L2734" s="265">
        <v>-600000</v>
      </c>
    </row>
    <row r="2735" spans="1:14" x14ac:dyDescent="0.3">
      <c r="A2735" s="58">
        <v>2735</v>
      </c>
      <c r="B2735" s="264">
        <v>46031</v>
      </c>
      <c r="C2735" s="292" t="s">
        <v>4785</v>
      </c>
      <c r="E2735" s="292" t="s">
        <v>4788</v>
      </c>
      <c r="L2735" s="265">
        <v>-2827000</v>
      </c>
    </row>
    <row r="2736" spans="1:14" x14ac:dyDescent="0.3">
      <c r="A2736" s="58">
        <v>2736</v>
      </c>
      <c r="B2736" s="264">
        <v>46031</v>
      </c>
      <c r="C2736" s="292" t="s">
        <v>1713</v>
      </c>
      <c r="E2736" s="292" t="s">
        <v>4790</v>
      </c>
      <c r="L2736" s="265">
        <v>-2500000</v>
      </c>
    </row>
    <row r="2737" spans="1:14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  <c r="N2737" t="s">
        <v>4988</v>
      </c>
    </row>
    <row r="2738" spans="1:14" x14ac:dyDescent="0.3">
      <c r="A2738" s="58">
        <v>2738</v>
      </c>
      <c r="B2738" s="264">
        <v>46031</v>
      </c>
      <c r="C2738" s="292" t="s">
        <v>1435</v>
      </c>
      <c r="E2738" s="292" t="s">
        <v>4793</v>
      </c>
      <c r="F2738" s="269" t="s">
        <v>4792</v>
      </c>
      <c r="G2738" s="265">
        <v>1000000</v>
      </c>
      <c r="H2738" s="269">
        <v>1</v>
      </c>
      <c r="K2738" s="265">
        <v>1000000</v>
      </c>
      <c r="N2738" t="s">
        <v>4988</v>
      </c>
    </row>
    <row r="2739" spans="1:14" x14ac:dyDescent="0.3">
      <c r="A2739" s="58">
        <v>2739</v>
      </c>
      <c r="B2739" s="264">
        <v>46031</v>
      </c>
      <c r="C2739" s="292" t="s">
        <v>1435</v>
      </c>
      <c r="E2739" s="292" t="s">
        <v>4824</v>
      </c>
      <c r="F2739" s="269" t="s">
        <v>1202</v>
      </c>
      <c r="G2739" s="265">
        <v>560000</v>
      </c>
      <c r="H2739" s="269">
        <v>1</v>
      </c>
      <c r="K2739" s="265">
        <v>560000</v>
      </c>
      <c r="N2739" t="s">
        <v>4988</v>
      </c>
    </row>
    <row r="2740" spans="1:14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  <c r="N2740" t="s">
        <v>4988</v>
      </c>
    </row>
    <row r="2741" spans="1:14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4" x14ac:dyDescent="0.3">
      <c r="A2742" s="58">
        <v>2742</v>
      </c>
      <c r="B2742" s="264">
        <v>46031</v>
      </c>
      <c r="C2742" s="292" t="s">
        <v>4863</v>
      </c>
      <c r="D2742" s="295" t="s">
        <v>4073</v>
      </c>
      <c r="E2742" s="292" t="s">
        <v>4864</v>
      </c>
      <c r="F2742" s="269" t="s">
        <v>4865</v>
      </c>
      <c r="H2742" s="269">
        <v>1</v>
      </c>
    </row>
    <row r="2743" spans="1:14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  <c r="N2743" t="s">
        <v>4988</v>
      </c>
    </row>
    <row r="2744" spans="1:14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  <c r="N2744" t="s">
        <v>4988</v>
      </c>
    </row>
    <row r="2745" spans="1:14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  <c r="N2745" t="s">
        <v>4988</v>
      </c>
    </row>
    <row r="2746" spans="1:14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  <c r="N2746" t="s">
        <v>4988</v>
      </c>
    </row>
    <row r="2747" spans="1:14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4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4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2</v>
      </c>
      <c r="K2749" s="265">
        <v>160000</v>
      </c>
      <c r="N2749" t="s">
        <v>4988</v>
      </c>
    </row>
    <row r="2750" spans="1:14" x14ac:dyDescent="0.3">
      <c r="A2750" s="58">
        <v>2750</v>
      </c>
      <c r="B2750" s="264">
        <v>46032</v>
      </c>
      <c r="C2750" s="292" t="s">
        <v>1713</v>
      </c>
      <c r="E2750" s="292" t="s">
        <v>4215</v>
      </c>
      <c r="L2750" s="265">
        <v>-5172000</v>
      </c>
    </row>
    <row r="2751" spans="1:14" x14ac:dyDescent="0.3">
      <c r="A2751" s="58">
        <v>2751</v>
      </c>
      <c r="B2751" s="264">
        <v>46034</v>
      </c>
      <c r="C2751" s="292" t="s">
        <v>1971</v>
      </c>
      <c r="E2751" s="292" t="s">
        <v>4762</v>
      </c>
      <c r="L2751" s="265">
        <v>-2150000</v>
      </c>
    </row>
    <row r="2752" spans="1:14" x14ac:dyDescent="0.3">
      <c r="A2752" s="58">
        <v>2752</v>
      </c>
      <c r="B2752" s="264">
        <v>46034</v>
      </c>
      <c r="C2752" s="292" t="s">
        <v>1458</v>
      </c>
      <c r="D2752" s="295" t="s">
        <v>3716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4805</v>
      </c>
    </row>
    <row r="2753" spans="1:14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  <c r="N2753" t="s">
        <v>4988</v>
      </c>
    </row>
    <row r="2754" spans="1:14" x14ac:dyDescent="0.3">
      <c r="A2754" s="58">
        <v>2754</v>
      </c>
      <c r="B2754" s="264">
        <v>46034</v>
      </c>
      <c r="C2754" s="292" t="s">
        <v>1051</v>
      </c>
      <c r="E2754" s="292" t="s">
        <v>4824</v>
      </c>
      <c r="F2754" s="269" t="s">
        <v>1202</v>
      </c>
      <c r="G2754" s="265">
        <v>580000</v>
      </c>
      <c r="H2754" s="269">
        <v>1</v>
      </c>
      <c r="K2754" s="265">
        <v>580000</v>
      </c>
      <c r="N2754" t="s">
        <v>4988</v>
      </c>
    </row>
    <row r="2755" spans="1:14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  <c r="N2755" t="s">
        <v>4988</v>
      </c>
    </row>
    <row r="2756" spans="1:14" x14ac:dyDescent="0.3">
      <c r="A2756" s="58">
        <v>2756</v>
      </c>
      <c r="B2756" s="264">
        <v>46034</v>
      </c>
      <c r="C2756" s="292" t="s">
        <v>1297</v>
      </c>
      <c r="E2756" s="292" t="s">
        <v>4601</v>
      </c>
      <c r="F2756" s="269">
        <v>2295000324</v>
      </c>
      <c r="G2756" s="265">
        <v>360000</v>
      </c>
      <c r="H2756" s="269">
        <v>1</v>
      </c>
      <c r="K2756" s="265">
        <v>360000</v>
      </c>
      <c r="N2756" t="s">
        <v>4988</v>
      </c>
    </row>
    <row r="2757" spans="1:14" x14ac:dyDescent="0.3">
      <c r="A2757" s="58">
        <v>2757</v>
      </c>
      <c r="B2757" s="264">
        <v>46034</v>
      </c>
      <c r="C2757" s="292" t="s">
        <v>1297</v>
      </c>
      <c r="E2757" s="292" t="s">
        <v>4602</v>
      </c>
      <c r="F2757" s="269">
        <v>410013910</v>
      </c>
      <c r="G2757" s="265">
        <v>8500</v>
      </c>
      <c r="H2757" s="269">
        <v>1</v>
      </c>
      <c r="K2757" s="265">
        <v>8500</v>
      </c>
      <c r="N2757" t="s">
        <v>4988</v>
      </c>
    </row>
    <row r="2758" spans="1:14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  <c r="N2758" t="s">
        <v>4988</v>
      </c>
    </row>
    <row r="2759" spans="1:14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  <c r="N2759" t="s">
        <v>4988</v>
      </c>
    </row>
    <row r="2760" spans="1:14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  <c r="N2760" t="s">
        <v>4988</v>
      </c>
    </row>
    <row r="2761" spans="1:14" x14ac:dyDescent="0.3">
      <c r="A2761" s="58">
        <v>2761</v>
      </c>
      <c r="B2761" s="264">
        <v>46034</v>
      </c>
      <c r="C2761" s="292" t="s">
        <v>4800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  <c r="N2761" t="s">
        <v>4988</v>
      </c>
    </row>
    <row r="2762" spans="1:14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  <c r="N2762" t="s">
        <v>4988</v>
      </c>
    </row>
    <row r="2763" spans="1:14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4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4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  <c r="N2765" t="s">
        <v>4988</v>
      </c>
    </row>
    <row r="2766" spans="1:14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4688</v>
      </c>
      <c r="G2766" s="265">
        <v>1000000</v>
      </c>
      <c r="H2766" s="269">
        <v>1</v>
      </c>
      <c r="K2766" s="265">
        <v>1000000</v>
      </c>
      <c r="N2766" t="s">
        <v>4988</v>
      </c>
    </row>
    <row r="2767" spans="1:14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  <c r="N2767" t="s">
        <v>4988</v>
      </c>
    </row>
    <row r="2768" spans="1:14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  <c r="N2768" t="s">
        <v>4988</v>
      </c>
    </row>
    <row r="2769" spans="1:14" x14ac:dyDescent="0.3">
      <c r="A2769" s="58">
        <v>2769</v>
      </c>
      <c r="B2769" s="264">
        <v>46035</v>
      </c>
      <c r="C2769" s="292" t="s">
        <v>1435</v>
      </c>
      <c r="E2769" s="292" t="s">
        <v>4820</v>
      </c>
      <c r="L2769" s="265">
        <v>-500000</v>
      </c>
      <c r="N2769" t="s">
        <v>4988</v>
      </c>
    </row>
    <row r="2770" spans="1:14" x14ac:dyDescent="0.3">
      <c r="A2770" s="58">
        <v>2770</v>
      </c>
      <c r="B2770" s="264">
        <v>46035</v>
      </c>
      <c r="C2770" s="292" t="s">
        <v>4842</v>
      </c>
      <c r="E2770" s="292" t="s">
        <v>4843</v>
      </c>
      <c r="F2770" s="269" t="s">
        <v>4844</v>
      </c>
      <c r="G2770" s="265">
        <v>900000</v>
      </c>
      <c r="H2770" s="269">
        <v>1</v>
      </c>
      <c r="K2770" s="265">
        <v>900000</v>
      </c>
      <c r="N2770" t="s">
        <v>4988</v>
      </c>
    </row>
    <row r="2771" spans="1:14" x14ac:dyDescent="0.3">
      <c r="A2771" s="58">
        <v>2771</v>
      </c>
      <c r="B2771" s="264">
        <v>46035</v>
      </c>
      <c r="C2771" s="292" t="s">
        <v>1449</v>
      </c>
      <c r="E2771" s="292" t="s">
        <v>3565</v>
      </c>
      <c r="F2771" s="269" t="s">
        <v>3575</v>
      </c>
      <c r="G2771" s="265">
        <v>2500000</v>
      </c>
      <c r="H2771" s="269">
        <v>1</v>
      </c>
      <c r="K2771" s="265">
        <v>2500000</v>
      </c>
      <c r="N2771" t="s">
        <v>4988</v>
      </c>
    </row>
    <row r="2772" spans="1:14" x14ac:dyDescent="0.3">
      <c r="A2772" s="58">
        <v>2772</v>
      </c>
      <c r="B2772" s="264">
        <v>46035</v>
      </c>
      <c r="C2772" s="292" t="s">
        <v>1449</v>
      </c>
      <c r="E2772" s="292" t="s">
        <v>4822</v>
      </c>
      <c r="G2772" s="265">
        <v>220000</v>
      </c>
      <c r="H2772" s="269">
        <v>1</v>
      </c>
      <c r="K2772" s="265">
        <v>220000</v>
      </c>
      <c r="N2772" t="s">
        <v>4988</v>
      </c>
    </row>
    <row r="2773" spans="1:14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4" x14ac:dyDescent="0.3">
      <c r="A2774" s="58">
        <v>2774</v>
      </c>
      <c r="B2774" s="264">
        <v>46035</v>
      </c>
      <c r="C2774" s="292" t="s">
        <v>1440</v>
      </c>
      <c r="E2774" s="292" t="s">
        <v>3950</v>
      </c>
      <c r="L2774" s="265">
        <v>-627000</v>
      </c>
    </row>
    <row r="2775" spans="1:14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  <c r="N2775" t="s">
        <v>4988</v>
      </c>
    </row>
    <row r="2776" spans="1:14" x14ac:dyDescent="0.3">
      <c r="A2776" s="58">
        <v>2776</v>
      </c>
      <c r="B2776" s="264">
        <v>46036</v>
      </c>
      <c r="C2776" s="292" t="s">
        <v>4800</v>
      </c>
      <c r="E2776" s="292" t="s">
        <v>4826</v>
      </c>
      <c r="L2776" s="265">
        <v>-200000</v>
      </c>
    </row>
    <row r="2777" spans="1:14" x14ac:dyDescent="0.3">
      <c r="A2777" s="58">
        <v>2777</v>
      </c>
      <c r="B2777" s="264">
        <v>46036</v>
      </c>
      <c r="C2777" s="292" t="s">
        <v>3189</v>
      </c>
      <c r="E2777" s="292" t="s">
        <v>4827</v>
      </c>
      <c r="L2777" s="265">
        <v>-1600000</v>
      </c>
    </row>
    <row r="2778" spans="1:14" x14ac:dyDescent="0.3">
      <c r="A2778" s="58">
        <v>2778</v>
      </c>
      <c r="B2778" s="264">
        <v>46036</v>
      </c>
      <c r="C2778" s="292" t="s">
        <v>2251</v>
      </c>
      <c r="E2778" s="292" t="s">
        <v>4294</v>
      </c>
      <c r="L2778" s="265">
        <v>-1050000</v>
      </c>
    </row>
    <row r="2779" spans="1:14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  <c r="N2779" t="s">
        <v>4988</v>
      </c>
    </row>
    <row r="2780" spans="1:14" x14ac:dyDescent="0.3">
      <c r="A2780" s="58">
        <v>2780</v>
      </c>
      <c r="B2780" s="264">
        <v>46036</v>
      </c>
      <c r="C2780" s="292" t="s">
        <v>1013</v>
      </c>
      <c r="E2780" s="292" t="s">
        <v>4004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  <c r="N2780" t="s">
        <v>4988</v>
      </c>
    </row>
    <row r="2781" spans="1:14" x14ac:dyDescent="0.3">
      <c r="A2781" s="58">
        <v>2781</v>
      </c>
      <c r="B2781" s="264">
        <v>46036</v>
      </c>
      <c r="C2781" s="292" t="s">
        <v>3870</v>
      </c>
      <c r="E2781" s="292" t="s">
        <v>4831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  <c r="N2781" t="s">
        <v>4988</v>
      </c>
    </row>
    <row r="2782" spans="1:14" x14ac:dyDescent="0.3">
      <c r="A2782" s="58">
        <v>2782</v>
      </c>
      <c r="B2782" s="264">
        <v>46036</v>
      </c>
      <c r="C2782" s="292" t="s">
        <v>3870</v>
      </c>
      <c r="E2782" s="292" t="s">
        <v>3874</v>
      </c>
      <c r="L2782" s="265">
        <v>-1760000</v>
      </c>
    </row>
    <row r="2783" spans="1:14" x14ac:dyDescent="0.3">
      <c r="A2783" s="58">
        <v>2783</v>
      </c>
      <c r="B2783" s="264">
        <v>46036</v>
      </c>
      <c r="C2783" s="292" t="s">
        <v>3137</v>
      </c>
      <c r="E2783" s="292" t="s">
        <v>4833</v>
      </c>
      <c r="L2783" s="265">
        <v>-396000</v>
      </c>
    </row>
    <row r="2784" spans="1:14" x14ac:dyDescent="0.3">
      <c r="A2784" s="58">
        <v>2784</v>
      </c>
      <c r="B2784" s="264">
        <v>46036</v>
      </c>
      <c r="C2784" s="292" t="s">
        <v>3256</v>
      </c>
      <c r="E2784" s="292" t="s">
        <v>3877</v>
      </c>
      <c r="L2784" s="265">
        <v>-1100000</v>
      </c>
    </row>
    <row r="2785" spans="1:14" x14ac:dyDescent="0.3">
      <c r="A2785" s="58">
        <v>2785</v>
      </c>
      <c r="B2785" s="264">
        <v>46032</v>
      </c>
      <c r="C2785" s="292" t="s">
        <v>1532</v>
      </c>
      <c r="E2785" s="292" t="s">
        <v>4958</v>
      </c>
      <c r="F2785" s="269">
        <v>1087298437</v>
      </c>
      <c r="G2785" s="265">
        <v>80000</v>
      </c>
      <c r="H2785" s="269">
        <v>1</v>
      </c>
      <c r="K2785" s="265">
        <v>80000</v>
      </c>
    </row>
    <row r="2786" spans="1:14" x14ac:dyDescent="0.3">
      <c r="A2786" s="58">
        <v>2786</v>
      </c>
      <c r="B2786" s="264">
        <v>46037</v>
      </c>
      <c r="C2786" s="292" t="s">
        <v>2808</v>
      </c>
      <c r="E2786" s="292" t="s">
        <v>4847</v>
      </c>
      <c r="L2786" s="265">
        <v>-900000</v>
      </c>
    </row>
    <row r="2787" spans="1:14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50228</v>
      </c>
      <c r="G2787" s="265">
        <v>110000</v>
      </c>
      <c r="H2787" s="269">
        <v>2</v>
      </c>
      <c r="J2787" s="266">
        <v>22000</v>
      </c>
      <c r="K2787" s="265">
        <v>242000</v>
      </c>
    </row>
    <row r="2788" spans="1:14" x14ac:dyDescent="0.3">
      <c r="A2788" s="58">
        <v>2788</v>
      </c>
      <c r="B2788" s="264">
        <v>46037</v>
      </c>
      <c r="C2788" s="292" t="s">
        <v>1738</v>
      </c>
      <c r="E2788" s="292" t="s">
        <v>2180</v>
      </c>
      <c r="F2788" s="269">
        <v>50229</v>
      </c>
      <c r="G2788" s="265">
        <v>75000</v>
      </c>
      <c r="H2788" s="269">
        <v>2</v>
      </c>
      <c r="J2788" s="266">
        <v>15000</v>
      </c>
      <c r="K2788" s="265">
        <v>165000</v>
      </c>
    </row>
    <row r="2789" spans="1:14" x14ac:dyDescent="0.3">
      <c r="A2789" s="58">
        <v>2789</v>
      </c>
      <c r="B2789" s="264">
        <v>46037</v>
      </c>
      <c r="C2789" s="292" t="s">
        <v>1738</v>
      </c>
      <c r="E2789" s="292" t="s">
        <v>2178</v>
      </c>
      <c r="F2789" s="269" t="s">
        <v>1250</v>
      </c>
      <c r="G2789" s="265">
        <v>130000</v>
      </c>
      <c r="H2789" s="269">
        <v>1</v>
      </c>
      <c r="J2789" s="266">
        <v>13000</v>
      </c>
      <c r="K2789" s="265">
        <v>143000</v>
      </c>
    </row>
    <row r="2790" spans="1:14" x14ac:dyDescent="0.3">
      <c r="A2790" s="58">
        <v>2790</v>
      </c>
      <c r="B2790" s="264">
        <v>46037</v>
      </c>
      <c r="C2790" s="292" t="s">
        <v>2730</v>
      </c>
      <c r="E2790" s="292" t="s">
        <v>2192</v>
      </c>
      <c r="F2790" s="269" t="s">
        <v>1947</v>
      </c>
      <c r="G2790" s="265">
        <v>1900000</v>
      </c>
      <c r="H2790" s="269">
        <v>1</v>
      </c>
      <c r="K2790" s="265">
        <v>1900000</v>
      </c>
      <c r="N2790" t="s">
        <v>4988</v>
      </c>
    </row>
    <row r="2791" spans="1:14" x14ac:dyDescent="0.3">
      <c r="A2791" s="58">
        <v>2791</v>
      </c>
      <c r="B2791" s="264">
        <v>46037</v>
      </c>
      <c r="C2791" s="292" t="s">
        <v>2730</v>
      </c>
      <c r="E2791" s="292" t="s">
        <v>2171</v>
      </c>
      <c r="F2791" s="269" t="s">
        <v>1794</v>
      </c>
      <c r="G2791" s="265">
        <v>50000</v>
      </c>
      <c r="H2791" s="269">
        <v>1</v>
      </c>
      <c r="K2791" s="265">
        <v>50000</v>
      </c>
      <c r="N2791" t="s">
        <v>4988</v>
      </c>
    </row>
    <row r="2792" spans="1:14" x14ac:dyDescent="0.3">
      <c r="A2792" s="58">
        <v>2792</v>
      </c>
      <c r="B2792" s="264">
        <v>46037</v>
      </c>
      <c r="C2792" s="292" t="s">
        <v>2730</v>
      </c>
      <c r="E2792" s="292" t="s">
        <v>2668</v>
      </c>
      <c r="G2792" s="265">
        <v>200000</v>
      </c>
      <c r="H2792" s="269">
        <v>1</v>
      </c>
      <c r="K2792" s="265">
        <v>200000</v>
      </c>
      <c r="N2792" t="s">
        <v>4988</v>
      </c>
    </row>
    <row r="2793" spans="1:14" x14ac:dyDescent="0.3">
      <c r="A2793" s="58">
        <v>2793</v>
      </c>
      <c r="B2793" s="264">
        <v>46037</v>
      </c>
      <c r="C2793" s="292" t="s">
        <v>1460</v>
      </c>
      <c r="E2793" s="292" t="s">
        <v>2712</v>
      </c>
      <c r="G2793" s="265">
        <v>150000</v>
      </c>
      <c r="H2793" s="269">
        <v>1</v>
      </c>
      <c r="K2793" s="265">
        <v>150000</v>
      </c>
      <c r="N2793" t="s">
        <v>4988</v>
      </c>
    </row>
    <row r="2794" spans="1:14" x14ac:dyDescent="0.3">
      <c r="A2794" s="58">
        <v>2794</v>
      </c>
      <c r="B2794" s="264">
        <v>46037</v>
      </c>
      <c r="C2794" s="292" t="s">
        <v>1024</v>
      </c>
      <c r="E2794" s="292" t="s">
        <v>4733</v>
      </c>
      <c r="L2794" s="265">
        <v>-1600000</v>
      </c>
    </row>
    <row r="2795" spans="1:14" x14ac:dyDescent="0.3">
      <c r="A2795" s="58">
        <v>2795</v>
      </c>
      <c r="B2795" s="264">
        <v>46037</v>
      </c>
      <c r="C2795" s="292" t="s">
        <v>1545</v>
      </c>
      <c r="E2795" s="292" t="s">
        <v>1257</v>
      </c>
      <c r="F2795" s="269" t="s">
        <v>1256</v>
      </c>
      <c r="G2795" s="265">
        <v>50000</v>
      </c>
      <c r="H2795" s="269">
        <v>10</v>
      </c>
      <c r="J2795" s="266">
        <v>50000</v>
      </c>
      <c r="K2795" s="265">
        <v>550000</v>
      </c>
      <c r="N2795" t="s">
        <v>4988</v>
      </c>
    </row>
    <row r="2796" spans="1:14" x14ac:dyDescent="0.3">
      <c r="A2796" s="58">
        <v>2796</v>
      </c>
      <c r="B2796" s="264">
        <v>46038</v>
      </c>
      <c r="C2796" s="292" t="s">
        <v>3137</v>
      </c>
      <c r="E2796" s="292" t="s">
        <v>2737</v>
      </c>
      <c r="F2796" s="269">
        <v>7252703114</v>
      </c>
      <c r="G2796" s="265">
        <v>200000</v>
      </c>
      <c r="H2796" s="269">
        <v>2</v>
      </c>
      <c r="K2796" s="265">
        <v>400000</v>
      </c>
      <c r="N2796" t="s">
        <v>4988</v>
      </c>
    </row>
    <row r="2797" spans="1:14" x14ac:dyDescent="0.3">
      <c r="A2797" s="58">
        <v>2797</v>
      </c>
      <c r="B2797" s="264">
        <v>46038</v>
      </c>
      <c r="C2797" s="292" t="s">
        <v>4866</v>
      </c>
      <c r="D2797" s="295" t="s">
        <v>4073</v>
      </c>
      <c r="E2797" s="292" t="s">
        <v>4867</v>
      </c>
      <c r="F2797" s="270">
        <v>1094302044</v>
      </c>
      <c r="H2797" s="269">
        <v>1</v>
      </c>
      <c r="N2797" t="s">
        <v>4988</v>
      </c>
    </row>
    <row r="2798" spans="1:14" x14ac:dyDescent="0.3">
      <c r="A2798" s="58">
        <v>2798</v>
      </c>
      <c r="B2798" s="264">
        <v>46038</v>
      </c>
      <c r="C2798" s="292" t="s">
        <v>1435</v>
      </c>
      <c r="E2798" s="292" t="s">
        <v>2203</v>
      </c>
      <c r="G2798" s="265">
        <v>500000</v>
      </c>
      <c r="H2798" s="269">
        <v>1</v>
      </c>
      <c r="K2798" s="265">
        <v>500000</v>
      </c>
      <c r="N2798" t="s">
        <v>4988</v>
      </c>
    </row>
    <row r="2799" spans="1:14" x14ac:dyDescent="0.3">
      <c r="A2799" s="58">
        <v>2799</v>
      </c>
      <c r="B2799" s="264">
        <v>46038</v>
      </c>
      <c r="C2799" s="292" t="s">
        <v>1435</v>
      </c>
      <c r="E2799" s="292" t="s">
        <v>1750</v>
      </c>
      <c r="F2799" s="269">
        <v>501220641</v>
      </c>
      <c r="G2799" s="265">
        <v>250000</v>
      </c>
      <c r="H2799" s="269">
        <v>1</v>
      </c>
      <c r="K2799" s="265">
        <v>250000</v>
      </c>
      <c r="N2799" t="s">
        <v>4988</v>
      </c>
    </row>
    <row r="2800" spans="1:14" x14ac:dyDescent="0.3">
      <c r="A2800" s="58">
        <v>2800</v>
      </c>
      <c r="B2800" s="264">
        <v>46038</v>
      </c>
      <c r="C2800" s="292" t="s">
        <v>1390</v>
      </c>
      <c r="E2800" s="292" t="s">
        <v>1257</v>
      </c>
      <c r="F2800" s="269" t="s">
        <v>1256</v>
      </c>
      <c r="G2800" s="265">
        <v>80000</v>
      </c>
      <c r="H2800" s="269">
        <v>1</v>
      </c>
      <c r="K2800" s="265">
        <v>80000</v>
      </c>
      <c r="N2800" t="s">
        <v>4988</v>
      </c>
    </row>
    <row r="2801" spans="1:14" x14ac:dyDescent="0.3">
      <c r="A2801" s="58">
        <v>2801</v>
      </c>
      <c r="B2801" s="264">
        <v>46038</v>
      </c>
      <c r="C2801" s="292" t="s">
        <v>3870</v>
      </c>
      <c r="E2801" s="292" t="s">
        <v>2176</v>
      </c>
      <c r="F2801" s="269" t="s">
        <v>1195</v>
      </c>
      <c r="G2801" s="265">
        <v>1000000</v>
      </c>
      <c r="H2801" s="269">
        <v>1</v>
      </c>
      <c r="J2801" s="266">
        <v>100000</v>
      </c>
      <c r="K2801" s="265">
        <v>1100000</v>
      </c>
      <c r="N2801" t="s">
        <v>4988</v>
      </c>
    </row>
    <row r="2802" spans="1:14" x14ac:dyDescent="0.3">
      <c r="A2802" s="58">
        <v>2802</v>
      </c>
      <c r="B2802" s="264">
        <v>46038</v>
      </c>
      <c r="C2802" s="292" t="s">
        <v>3870</v>
      </c>
      <c r="E2802" s="292" t="s">
        <v>4856</v>
      </c>
      <c r="L2802" s="265">
        <v>-1100000</v>
      </c>
    </row>
    <row r="2803" spans="1:14" x14ac:dyDescent="0.3">
      <c r="A2803" s="58">
        <v>2803</v>
      </c>
      <c r="B2803" s="264">
        <v>46039</v>
      </c>
      <c r="C2803" s="292" t="s">
        <v>4388</v>
      </c>
      <c r="E2803" s="292" t="s">
        <v>2406</v>
      </c>
      <c r="F2803" s="269" t="s">
        <v>2736</v>
      </c>
      <c r="G2803" s="265">
        <v>1000000</v>
      </c>
      <c r="H2803" s="269">
        <v>1</v>
      </c>
      <c r="J2803" s="266">
        <v>100000</v>
      </c>
      <c r="K2803" s="265">
        <v>1100000</v>
      </c>
      <c r="M2803" s="292" t="s">
        <v>4858</v>
      </c>
      <c r="N2803" t="s">
        <v>4988</v>
      </c>
    </row>
    <row r="2804" spans="1:14" x14ac:dyDescent="0.3">
      <c r="A2804" s="58">
        <v>2804</v>
      </c>
      <c r="B2804" s="264">
        <v>46039</v>
      </c>
      <c r="C2804" s="292" t="s">
        <v>4388</v>
      </c>
      <c r="E2804" s="292" t="s">
        <v>4667</v>
      </c>
      <c r="L2804" s="265">
        <v>-1100000</v>
      </c>
    </row>
    <row r="2805" spans="1:14" x14ac:dyDescent="0.3">
      <c r="A2805" s="58">
        <v>2805</v>
      </c>
      <c r="B2805" s="264">
        <v>46039</v>
      </c>
      <c r="C2805" s="292" t="s">
        <v>3189</v>
      </c>
      <c r="E2805" s="292" t="s">
        <v>2188</v>
      </c>
      <c r="F2805" s="269" t="s">
        <v>3025</v>
      </c>
      <c r="G2805" s="265">
        <v>50000</v>
      </c>
      <c r="H2805" s="269">
        <v>5</v>
      </c>
      <c r="K2805" s="265">
        <v>250000</v>
      </c>
      <c r="N2805" t="s">
        <v>4988</v>
      </c>
    </row>
    <row r="2806" spans="1:14" x14ac:dyDescent="0.3">
      <c r="A2806" s="58">
        <v>2806</v>
      </c>
      <c r="B2806" s="264">
        <v>46041</v>
      </c>
      <c r="C2806" s="292" t="s">
        <v>2611</v>
      </c>
      <c r="E2806" s="292" t="s">
        <v>2372</v>
      </c>
      <c r="F2806" s="269" t="s">
        <v>3154</v>
      </c>
      <c r="G2806" s="265">
        <v>1700000</v>
      </c>
      <c r="H2806" s="269">
        <v>1</v>
      </c>
      <c r="J2806" s="266">
        <v>170000</v>
      </c>
      <c r="K2806" s="265">
        <v>1870000</v>
      </c>
      <c r="N2806" t="s">
        <v>4988</v>
      </c>
    </row>
    <row r="2807" spans="1:14" x14ac:dyDescent="0.3">
      <c r="A2807" s="58">
        <v>2807</v>
      </c>
      <c r="B2807" s="264">
        <v>46041</v>
      </c>
      <c r="C2807" s="292" t="s">
        <v>4977</v>
      </c>
      <c r="E2807" s="292" t="s">
        <v>4980</v>
      </c>
      <c r="F2807" s="269" t="s">
        <v>4981</v>
      </c>
      <c r="G2807" s="265">
        <v>1200000</v>
      </c>
      <c r="H2807" s="269">
        <v>1</v>
      </c>
      <c r="J2807" s="266">
        <v>120000</v>
      </c>
      <c r="K2807" s="265">
        <v>1320000</v>
      </c>
      <c r="N2807" t="s">
        <v>4988</v>
      </c>
    </row>
    <row r="2808" spans="1:14" x14ac:dyDescent="0.3">
      <c r="A2808" s="58">
        <v>2808</v>
      </c>
      <c r="B2808" s="264">
        <v>46041</v>
      </c>
      <c r="C2808" s="292" t="s">
        <v>1464</v>
      </c>
      <c r="E2808" s="292" t="s">
        <v>4492</v>
      </c>
      <c r="L2808" s="265">
        <v>-1100000</v>
      </c>
    </row>
    <row r="2809" spans="1:14" x14ac:dyDescent="0.3">
      <c r="A2809" s="58">
        <v>2809</v>
      </c>
      <c r="B2809" s="264">
        <v>46038</v>
      </c>
      <c r="C2809" s="292" t="s">
        <v>3137</v>
      </c>
      <c r="E2809" s="292" t="s">
        <v>4670</v>
      </c>
      <c r="L2809" s="265">
        <v>-400000</v>
      </c>
    </row>
    <row r="2810" spans="1:14" x14ac:dyDescent="0.3">
      <c r="A2810" s="58">
        <v>2810</v>
      </c>
      <c r="B2810" s="264">
        <v>46042</v>
      </c>
      <c r="C2810" s="292" t="s">
        <v>2730</v>
      </c>
      <c r="E2810" s="292" t="s">
        <v>3711</v>
      </c>
      <c r="L2810" s="265">
        <v>-2150000</v>
      </c>
    </row>
    <row r="2811" spans="1:14" x14ac:dyDescent="0.3">
      <c r="A2811" s="58">
        <v>2811</v>
      </c>
      <c r="B2811" s="264">
        <v>46042</v>
      </c>
      <c r="C2811" s="292" t="s">
        <v>1390</v>
      </c>
      <c r="E2811" s="292" t="s">
        <v>2828</v>
      </c>
      <c r="F2811" s="269">
        <v>5961308248</v>
      </c>
      <c r="G2811" s="265">
        <v>130000</v>
      </c>
      <c r="H2811" s="269">
        <v>1</v>
      </c>
      <c r="K2811" s="265">
        <v>130000</v>
      </c>
      <c r="N2811" t="s">
        <v>4988</v>
      </c>
    </row>
    <row r="2812" spans="1:14" x14ac:dyDescent="0.3">
      <c r="A2812" s="58">
        <v>2812</v>
      </c>
      <c r="B2812" s="264">
        <v>46042</v>
      </c>
      <c r="C2812" s="292" t="s">
        <v>1433</v>
      </c>
      <c r="E2812" s="292" t="s">
        <v>1696</v>
      </c>
      <c r="F2812" s="269" t="s">
        <v>1695</v>
      </c>
      <c r="G2812" s="265">
        <v>50000</v>
      </c>
      <c r="H2812" s="269">
        <v>10</v>
      </c>
      <c r="K2812" s="265">
        <v>500000</v>
      </c>
      <c r="N2812" t="s">
        <v>4988</v>
      </c>
    </row>
    <row r="2813" spans="1:14" x14ac:dyDescent="0.3">
      <c r="A2813" s="58">
        <v>2813</v>
      </c>
      <c r="B2813" s="264">
        <v>46042</v>
      </c>
      <c r="C2813" s="292" t="s">
        <v>1390</v>
      </c>
      <c r="E2813" s="292" t="s">
        <v>1198</v>
      </c>
      <c r="F2813" s="269" t="s">
        <v>1743</v>
      </c>
      <c r="G2813" s="265">
        <v>1200000</v>
      </c>
      <c r="H2813" s="269">
        <v>1</v>
      </c>
      <c r="K2813" s="265">
        <v>1200000</v>
      </c>
      <c r="N2813" t="s">
        <v>4988</v>
      </c>
    </row>
    <row r="2814" spans="1:14" x14ac:dyDescent="0.3">
      <c r="A2814" s="58">
        <v>2814</v>
      </c>
      <c r="B2814" s="264">
        <v>46042</v>
      </c>
      <c r="C2814" s="292" t="s">
        <v>1390</v>
      </c>
      <c r="E2814" s="292" t="s">
        <v>1487</v>
      </c>
      <c r="F2814" s="269" t="s">
        <v>2667</v>
      </c>
      <c r="G2814" s="265">
        <v>350000</v>
      </c>
      <c r="H2814" s="269">
        <v>1</v>
      </c>
      <c r="K2814" s="265">
        <v>350000</v>
      </c>
      <c r="N2814" t="s">
        <v>4988</v>
      </c>
    </row>
    <row r="2815" spans="1:14" x14ac:dyDescent="0.3">
      <c r="A2815" s="58">
        <v>2815</v>
      </c>
      <c r="B2815" s="264">
        <v>46042</v>
      </c>
      <c r="C2815" s="292" t="s">
        <v>1382</v>
      </c>
      <c r="E2815" s="292" t="s">
        <v>2802</v>
      </c>
      <c r="F2815" s="269">
        <v>28120504</v>
      </c>
      <c r="G2815" s="265">
        <v>1100000</v>
      </c>
      <c r="H2815" s="269">
        <v>1</v>
      </c>
      <c r="K2815" s="265">
        <v>1100000</v>
      </c>
      <c r="N2815" t="s">
        <v>4988</v>
      </c>
    </row>
    <row r="2816" spans="1:14" x14ac:dyDescent="0.3">
      <c r="A2816" s="58">
        <v>2816</v>
      </c>
      <c r="B2816" s="264">
        <v>46042</v>
      </c>
      <c r="C2816" s="292" t="s">
        <v>976</v>
      </c>
      <c r="E2816" s="292" t="s">
        <v>2604</v>
      </c>
      <c r="F2816" s="269" t="s">
        <v>2603</v>
      </c>
      <c r="G2816" s="265">
        <v>1700000</v>
      </c>
      <c r="H2816" s="269">
        <v>1</v>
      </c>
      <c r="J2816" s="266">
        <v>170000</v>
      </c>
      <c r="K2816" s="265">
        <v>1870000</v>
      </c>
      <c r="N2816" t="s">
        <v>4988</v>
      </c>
    </row>
    <row r="2817" spans="1:14" x14ac:dyDescent="0.3">
      <c r="A2817" s="58">
        <v>2817</v>
      </c>
      <c r="B2817" s="264">
        <v>46042</v>
      </c>
      <c r="C2817" s="292" t="s">
        <v>2777</v>
      </c>
      <c r="E2817" s="292" t="s">
        <v>1734</v>
      </c>
      <c r="G2817" s="265">
        <v>650000</v>
      </c>
      <c r="H2817" s="269">
        <v>1</v>
      </c>
      <c r="K2817" s="265">
        <v>650000</v>
      </c>
    </row>
    <row r="2818" spans="1:14" x14ac:dyDescent="0.3">
      <c r="A2818" s="58">
        <v>2818</v>
      </c>
      <c r="B2818" s="264">
        <v>46042</v>
      </c>
      <c r="C2818" s="292" t="s">
        <v>976</v>
      </c>
      <c r="E2818" s="292" t="s">
        <v>4251</v>
      </c>
      <c r="L2818" s="265">
        <v>-1870000</v>
      </c>
    </row>
    <row r="2819" spans="1:14" x14ac:dyDescent="0.3">
      <c r="A2819" s="58">
        <v>2819</v>
      </c>
      <c r="B2819" s="264">
        <v>46042</v>
      </c>
      <c r="C2819" s="292" t="s">
        <v>3947</v>
      </c>
      <c r="E2819" s="292" t="s">
        <v>1708</v>
      </c>
      <c r="F2819" s="269">
        <v>27107593440</v>
      </c>
      <c r="G2819" s="265">
        <v>150000</v>
      </c>
      <c r="H2819" s="269">
        <v>1</v>
      </c>
      <c r="K2819" s="265">
        <v>150000</v>
      </c>
      <c r="N2819" t="s">
        <v>4988</v>
      </c>
    </row>
    <row r="2820" spans="1:14" x14ac:dyDescent="0.3">
      <c r="A2820" s="58">
        <v>2820</v>
      </c>
      <c r="B2820" s="264">
        <v>46042</v>
      </c>
      <c r="C2820" s="292" t="s">
        <v>3947</v>
      </c>
      <c r="E2820" s="292" t="s">
        <v>4878</v>
      </c>
      <c r="L2820" s="265">
        <v>-150000</v>
      </c>
    </row>
    <row r="2821" spans="1:14" x14ac:dyDescent="0.3">
      <c r="A2821" s="58">
        <v>2821</v>
      </c>
      <c r="B2821" s="264">
        <v>46042</v>
      </c>
      <c r="C2821" s="292" t="s">
        <v>1713</v>
      </c>
      <c r="E2821" s="292" t="s">
        <v>4879</v>
      </c>
      <c r="F2821" s="269" t="s">
        <v>2387</v>
      </c>
      <c r="G2821" s="265">
        <v>850000</v>
      </c>
      <c r="H2821" s="269">
        <v>1</v>
      </c>
      <c r="K2821" s="265">
        <v>850000</v>
      </c>
      <c r="N2821" t="s">
        <v>4988</v>
      </c>
    </row>
    <row r="2822" spans="1:14" x14ac:dyDescent="0.3">
      <c r="A2822" s="58">
        <v>2822</v>
      </c>
      <c r="B2822" s="264">
        <v>46043</v>
      </c>
      <c r="C2822" s="292" t="s">
        <v>1852</v>
      </c>
      <c r="E2822" s="292" t="s">
        <v>4881</v>
      </c>
      <c r="F2822" s="269" t="s">
        <v>4889</v>
      </c>
      <c r="G2822" s="265">
        <v>1200000</v>
      </c>
      <c r="H2822" s="269">
        <v>1</v>
      </c>
      <c r="K2822" s="265">
        <v>1200000</v>
      </c>
      <c r="M2822" s="292" t="s">
        <v>4882</v>
      </c>
      <c r="N2822" t="s">
        <v>4988</v>
      </c>
    </row>
    <row r="2823" spans="1:14" x14ac:dyDescent="0.3">
      <c r="A2823" s="58">
        <v>2823</v>
      </c>
      <c r="B2823" s="264">
        <v>46043</v>
      </c>
      <c r="C2823" s="292" t="s">
        <v>4467</v>
      </c>
      <c r="E2823" s="292" t="s">
        <v>3565</v>
      </c>
      <c r="F2823" s="269" t="s">
        <v>3575</v>
      </c>
      <c r="G2823" s="265">
        <v>2500000</v>
      </c>
      <c r="H2823" s="269">
        <v>1</v>
      </c>
      <c r="J2823" s="266">
        <v>250000</v>
      </c>
      <c r="K2823" s="265">
        <v>2750000</v>
      </c>
      <c r="M2823" s="292" t="s">
        <v>4885</v>
      </c>
      <c r="N2823" t="s">
        <v>4988</v>
      </c>
    </row>
    <row r="2824" spans="1:14" x14ac:dyDescent="0.3">
      <c r="A2824" s="58">
        <v>2824</v>
      </c>
      <c r="B2824" s="264">
        <v>46043</v>
      </c>
      <c r="C2824" s="292" t="s">
        <v>1364</v>
      </c>
      <c r="E2824" s="292" t="s">
        <v>1734</v>
      </c>
      <c r="G2824" s="265">
        <v>450000</v>
      </c>
      <c r="H2824" s="269">
        <v>1</v>
      </c>
      <c r="K2824" s="265">
        <v>450000</v>
      </c>
      <c r="N2824" t="s">
        <v>4988</v>
      </c>
    </row>
    <row r="2825" spans="1:14" x14ac:dyDescent="0.3">
      <c r="A2825" s="58">
        <v>2825</v>
      </c>
      <c r="B2825" s="264">
        <v>46043</v>
      </c>
      <c r="C2825" s="292" t="s">
        <v>4011</v>
      </c>
      <c r="E2825" s="292" t="s">
        <v>3818</v>
      </c>
      <c r="F2825" s="269">
        <v>6058008122</v>
      </c>
      <c r="G2825" s="265">
        <v>400000</v>
      </c>
      <c r="H2825" s="269">
        <v>1</v>
      </c>
      <c r="K2825" s="265">
        <v>400000</v>
      </c>
      <c r="N2825" t="s">
        <v>4988</v>
      </c>
    </row>
    <row r="2826" spans="1:14" x14ac:dyDescent="0.3">
      <c r="A2826" s="58">
        <v>2826</v>
      </c>
      <c r="B2826" s="264">
        <v>46043</v>
      </c>
      <c r="C2826" s="292" t="s">
        <v>1738</v>
      </c>
      <c r="E2826" s="292" t="s">
        <v>1552</v>
      </c>
      <c r="F2826" s="269" t="s">
        <v>2685</v>
      </c>
      <c r="G2826" s="265">
        <v>900000</v>
      </c>
      <c r="H2826" s="269">
        <v>1</v>
      </c>
      <c r="K2826" s="265">
        <v>900000</v>
      </c>
      <c r="N2826" t="s">
        <v>4988</v>
      </c>
    </row>
    <row r="2827" spans="1:14" x14ac:dyDescent="0.3">
      <c r="A2827" s="58">
        <v>2827</v>
      </c>
      <c r="B2827" s="264">
        <v>46043</v>
      </c>
      <c r="C2827" s="292" t="s">
        <v>1738</v>
      </c>
      <c r="E2827" s="292" t="s">
        <v>1510</v>
      </c>
      <c r="G2827" s="265">
        <v>20000</v>
      </c>
      <c r="H2827" s="269">
        <v>1</v>
      </c>
      <c r="K2827" s="265">
        <v>20000</v>
      </c>
      <c r="N2827" t="s">
        <v>4988</v>
      </c>
    </row>
    <row r="2828" spans="1:14" x14ac:dyDescent="0.3">
      <c r="A2828" s="58">
        <v>2828</v>
      </c>
      <c r="B2828" s="264">
        <v>46044</v>
      </c>
      <c r="C2828" s="292" t="s">
        <v>1858</v>
      </c>
      <c r="E2828" s="292" t="s">
        <v>1734</v>
      </c>
      <c r="G2828" s="265">
        <v>1100000</v>
      </c>
      <c r="H2828" s="269">
        <v>1</v>
      </c>
      <c r="K2828" s="265">
        <v>1100000</v>
      </c>
      <c r="N2828" t="s">
        <v>4988</v>
      </c>
    </row>
    <row r="2829" spans="1:14" x14ac:dyDescent="0.3">
      <c r="A2829" s="58">
        <v>2829</v>
      </c>
      <c r="B2829" s="264">
        <v>46044</v>
      </c>
      <c r="C2829" s="292" t="s">
        <v>1532</v>
      </c>
      <c r="E2829" s="292" t="s">
        <v>4958</v>
      </c>
      <c r="F2829" s="269" t="s">
        <v>1202</v>
      </c>
      <c r="G2829" s="265">
        <v>600000</v>
      </c>
      <c r="H2829" s="269">
        <v>1</v>
      </c>
      <c r="K2829" s="265">
        <v>600000</v>
      </c>
      <c r="N2829" t="s">
        <v>4988</v>
      </c>
    </row>
    <row r="2830" spans="1:14" x14ac:dyDescent="0.3">
      <c r="A2830" s="58">
        <v>2830</v>
      </c>
      <c r="B2830" s="264">
        <v>46044</v>
      </c>
      <c r="C2830" s="292" t="s">
        <v>1532</v>
      </c>
      <c r="E2830" s="292" t="s">
        <v>2180</v>
      </c>
      <c r="F2830" s="269">
        <v>50229</v>
      </c>
      <c r="G2830" s="265">
        <v>75000</v>
      </c>
      <c r="H2830" s="269">
        <v>1</v>
      </c>
      <c r="K2830" s="265">
        <v>75000</v>
      </c>
      <c r="N2830" t="s">
        <v>4988</v>
      </c>
    </row>
    <row r="2831" spans="1:14" x14ac:dyDescent="0.3">
      <c r="A2831" s="58">
        <v>2831</v>
      </c>
      <c r="B2831" s="264">
        <v>46044</v>
      </c>
      <c r="C2831" s="292" t="s">
        <v>1532</v>
      </c>
      <c r="E2831" s="292" t="s">
        <v>2181</v>
      </c>
      <c r="F2831" s="269" t="s">
        <v>1786</v>
      </c>
      <c r="G2831" s="265">
        <v>40000</v>
      </c>
      <c r="H2831" s="269">
        <v>1</v>
      </c>
      <c r="K2831" s="265">
        <v>40000</v>
      </c>
      <c r="N2831" t="s">
        <v>4988</v>
      </c>
    </row>
    <row r="2832" spans="1:14" x14ac:dyDescent="0.3">
      <c r="A2832" s="58">
        <v>2832</v>
      </c>
      <c r="B2832" s="264">
        <v>46044</v>
      </c>
      <c r="C2832" s="292" t="s">
        <v>1532</v>
      </c>
      <c r="E2832" s="292" t="s">
        <v>2178</v>
      </c>
      <c r="F2832" s="269" t="s">
        <v>1250</v>
      </c>
      <c r="G2832" s="265">
        <v>130000</v>
      </c>
      <c r="H2832" s="269">
        <v>1</v>
      </c>
      <c r="K2832" s="265">
        <v>130000</v>
      </c>
      <c r="N2832" t="s">
        <v>4988</v>
      </c>
    </row>
    <row r="2833" spans="1:14" x14ac:dyDescent="0.3">
      <c r="A2833" s="58">
        <v>2833</v>
      </c>
      <c r="B2833" s="264">
        <v>46044</v>
      </c>
      <c r="C2833" s="292" t="s">
        <v>1532</v>
      </c>
      <c r="E2833" s="292" t="s">
        <v>2182</v>
      </c>
      <c r="F2833" s="269" t="s">
        <v>1813</v>
      </c>
      <c r="G2833" s="265">
        <v>20000</v>
      </c>
      <c r="H2833" s="269">
        <v>1</v>
      </c>
      <c r="K2833" s="265">
        <v>20000</v>
      </c>
      <c r="N2833" t="s">
        <v>4988</v>
      </c>
    </row>
    <row r="2834" spans="1:14" x14ac:dyDescent="0.3">
      <c r="A2834" s="58">
        <v>2834</v>
      </c>
      <c r="B2834" s="264">
        <v>46044</v>
      </c>
      <c r="C2834" s="292" t="s">
        <v>1013</v>
      </c>
      <c r="E2834" s="292" t="s">
        <v>1487</v>
      </c>
      <c r="F2834" s="269" t="s">
        <v>2667</v>
      </c>
      <c r="G2834" s="265">
        <v>350000</v>
      </c>
      <c r="H2834" s="269">
        <v>1</v>
      </c>
      <c r="J2834" s="266">
        <v>35000</v>
      </c>
      <c r="K2834" s="265">
        <v>385000</v>
      </c>
      <c r="N2834" t="s">
        <v>4988</v>
      </c>
    </row>
    <row r="2835" spans="1:14" x14ac:dyDescent="0.3">
      <c r="A2835" s="58">
        <v>2835</v>
      </c>
      <c r="B2835" s="264">
        <v>46044</v>
      </c>
      <c r="C2835" s="292" t="s">
        <v>1013</v>
      </c>
      <c r="E2835" s="292" t="s">
        <v>1198</v>
      </c>
      <c r="F2835" s="269" t="s">
        <v>1743</v>
      </c>
      <c r="G2835" s="265">
        <v>1200000</v>
      </c>
      <c r="H2835" s="269">
        <v>1</v>
      </c>
      <c r="J2835" s="266">
        <v>120000</v>
      </c>
      <c r="K2835" s="265">
        <v>1320000</v>
      </c>
      <c r="N2835" t="s">
        <v>4988</v>
      </c>
    </row>
    <row r="2836" spans="1:14" x14ac:dyDescent="0.3">
      <c r="A2836" s="58">
        <v>2836</v>
      </c>
      <c r="B2836" s="264">
        <v>46044</v>
      </c>
      <c r="C2836" s="292" t="s">
        <v>1013</v>
      </c>
      <c r="E2836" s="292" t="s">
        <v>1696</v>
      </c>
      <c r="F2836" s="269" t="s">
        <v>1695</v>
      </c>
      <c r="G2836" s="265">
        <v>50000</v>
      </c>
      <c r="H2836" s="269">
        <v>1</v>
      </c>
      <c r="J2836" s="266">
        <v>5000</v>
      </c>
      <c r="K2836" s="265">
        <v>55000</v>
      </c>
      <c r="N2836" t="s">
        <v>4988</v>
      </c>
    </row>
    <row r="2837" spans="1:14" x14ac:dyDescent="0.3">
      <c r="A2837" s="58">
        <v>2837</v>
      </c>
      <c r="B2837" s="264">
        <v>46045</v>
      </c>
      <c r="C2837" s="292" t="s">
        <v>4893</v>
      </c>
      <c r="E2837" s="292" t="s">
        <v>4958</v>
      </c>
      <c r="F2837" s="269" t="s">
        <v>1202</v>
      </c>
      <c r="G2837" s="265">
        <v>600000</v>
      </c>
      <c r="H2837" s="269">
        <v>1</v>
      </c>
      <c r="K2837" s="265">
        <v>600000</v>
      </c>
      <c r="N2837" t="s">
        <v>4988</v>
      </c>
    </row>
    <row r="2838" spans="1:14" x14ac:dyDescent="0.3">
      <c r="A2838" s="58">
        <v>2838</v>
      </c>
      <c r="B2838" s="264">
        <v>46045</v>
      </c>
      <c r="C2838" s="292" t="s">
        <v>1297</v>
      </c>
      <c r="E2838" s="292" t="s">
        <v>2142</v>
      </c>
      <c r="F2838" s="269" t="s">
        <v>4769</v>
      </c>
      <c r="G2838" s="265">
        <v>1650000</v>
      </c>
      <c r="H2838" s="269">
        <v>1</v>
      </c>
      <c r="J2838" s="266">
        <v>165000</v>
      </c>
      <c r="K2838" s="265">
        <v>1815000</v>
      </c>
      <c r="M2838" s="292" t="s">
        <v>4900</v>
      </c>
      <c r="N2838" t="s">
        <v>4988</v>
      </c>
    </row>
    <row r="2839" spans="1:14" x14ac:dyDescent="0.3">
      <c r="A2839" s="58">
        <v>2839</v>
      </c>
      <c r="B2839" s="264">
        <v>46045</v>
      </c>
      <c r="C2839" s="292" t="s">
        <v>985</v>
      </c>
      <c r="E2839" s="292" t="s">
        <v>1734</v>
      </c>
      <c r="G2839" s="265">
        <v>650000</v>
      </c>
      <c r="H2839" s="269">
        <v>1</v>
      </c>
      <c r="J2839" s="266">
        <v>65000</v>
      </c>
      <c r="K2839" s="265">
        <v>715000</v>
      </c>
      <c r="M2839" s="292" t="s">
        <v>4902</v>
      </c>
      <c r="N2839" t="s">
        <v>4988</v>
      </c>
    </row>
    <row r="2840" spans="1:14" x14ac:dyDescent="0.3">
      <c r="A2840" s="58">
        <v>2840</v>
      </c>
      <c r="B2840" s="264">
        <v>46045</v>
      </c>
      <c r="C2840" s="292" t="s">
        <v>1016</v>
      </c>
      <c r="E2840" s="292" t="s">
        <v>1198</v>
      </c>
      <c r="F2840" s="269" t="s">
        <v>1743</v>
      </c>
      <c r="G2840" s="265">
        <v>1200000</v>
      </c>
      <c r="H2840" s="269">
        <v>1</v>
      </c>
      <c r="K2840" s="265">
        <v>1200000</v>
      </c>
      <c r="N2840" t="s">
        <v>4988</v>
      </c>
    </row>
    <row r="2841" spans="1:14" x14ac:dyDescent="0.3">
      <c r="A2841" s="58">
        <v>2841</v>
      </c>
      <c r="B2841" s="264">
        <v>46045</v>
      </c>
      <c r="C2841" s="292" t="s">
        <v>1016</v>
      </c>
      <c r="E2841" s="292" t="s">
        <v>1487</v>
      </c>
      <c r="F2841" s="269" t="s">
        <v>2667</v>
      </c>
      <c r="G2841" s="265">
        <v>350000</v>
      </c>
      <c r="H2841" s="269">
        <v>1</v>
      </c>
      <c r="K2841" s="265">
        <v>350000</v>
      </c>
      <c r="N2841" t="s">
        <v>4988</v>
      </c>
    </row>
    <row r="2842" spans="1:14" x14ac:dyDescent="0.3">
      <c r="A2842" s="58">
        <v>2842</v>
      </c>
      <c r="B2842" s="264">
        <v>46045</v>
      </c>
      <c r="C2842" s="292" t="s">
        <v>4904</v>
      </c>
      <c r="E2842" s="292" t="s">
        <v>2171</v>
      </c>
      <c r="F2842" s="269" t="s">
        <v>1794</v>
      </c>
      <c r="G2842" s="265">
        <v>50000</v>
      </c>
      <c r="H2842" s="269">
        <v>1</v>
      </c>
      <c r="K2842" s="265">
        <v>50000</v>
      </c>
      <c r="N2842" t="s">
        <v>4988</v>
      </c>
    </row>
    <row r="2843" spans="1:14" x14ac:dyDescent="0.3">
      <c r="A2843" s="58">
        <v>2843</v>
      </c>
      <c r="B2843" s="264">
        <v>46045</v>
      </c>
      <c r="C2843" s="292" t="s">
        <v>4904</v>
      </c>
      <c r="E2843" s="292" t="s">
        <v>4004</v>
      </c>
      <c r="F2843" s="269" t="s">
        <v>2207</v>
      </c>
      <c r="G2843" s="265">
        <v>300000</v>
      </c>
      <c r="H2843" s="269">
        <v>1</v>
      </c>
      <c r="K2843" s="265">
        <v>300000</v>
      </c>
      <c r="N2843" t="s">
        <v>4988</v>
      </c>
    </row>
    <row r="2844" spans="1:14" x14ac:dyDescent="0.3">
      <c r="A2844" s="58">
        <v>2844</v>
      </c>
      <c r="B2844" s="264">
        <v>46045</v>
      </c>
      <c r="C2844" s="292" t="s">
        <v>4893</v>
      </c>
      <c r="E2844" s="292" t="s">
        <v>4906</v>
      </c>
      <c r="L2844" s="265">
        <v>-600000</v>
      </c>
    </row>
    <row r="2845" spans="1:14" x14ac:dyDescent="0.3">
      <c r="A2845" s="58">
        <v>2845</v>
      </c>
      <c r="B2845" s="264">
        <v>46045</v>
      </c>
      <c r="C2845" s="292" t="s">
        <v>1858</v>
      </c>
      <c r="E2845" s="292" t="s">
        <v>4782</v>
      </c>
      <c r="L2845" s="265">
        <v>-1100000</v>
      </c>
    </row>
    <row r="2846" spans="1:14" x14ac:dyDescent="0.3">
      <c r="A2846" s="58">
        <v>2846</v>
      </c>
      <c r="B2846" s="264">
        <v>46045</v>
      </c>
      <c r="C2846" s="292" t="s">
        <v>1382</v>
      </c>
      <c r="E2846" s="292" t="s">
        <v>4288</v>
      </c>
      <c r="L2846" s="265">
        <v>-1100000</v>
      </c>
    </row>
    <row r="2847" spans="1:14" x14ac:dyDescent="0.3">
      <c r="A2847" s="58">
        <v>2847</v>
      </c>
      <c r="B2847" s="264">
        <v>46045</v>
      </c>
      <c r="C2847" s="292" t="s">
        <v>1449</v>
      </c>
      <c r="E2847" s="292" t="s">
        <v>4907</v>
      </c>
      <c r="L2847" s="265">
        <v>-2720000</v>
      </c>
    </row>
    <row r="2848" spans="1:14" x14ac:dyDescent="0.3">
      <c r="A2848" s="58">
        <v>2848</v>
      </c>
      <c r="B2848" s="264">
        <v>46045</v>
      </c>
      <c r="C2848" s="292" t="s">
        <v>4011</v>
      </c>
      <c r="E2848" s="292" t="s">
        <v>4908</v>
      </c>
      <c r="L2848" s="265">
        <v>-400000</v>
      </c>
    </row>
    <row r="2849" spans="1:14" x14ac:dyDescent="0.3">
      <c r="A2849" s="58">
        <v>2849</v>
      </c>
      <c r="B2849" s="264">
        <v>46045</v>
      </c>
      <c r="C2849" s="292" t="s">
        <v>2777</v>
      </c>
      <c r="E2849" s="292" t="s">
        <v>4909</v>
      </c>
      <c r="L2849" s="265">
        <v>-650000</v>
      </c>
    </row>
    <row r="2850" spans="1:14" x14ac:dyDescent="0.3">
      <c r="A2850" s="58">
        <v>2850</v>
      </c>
      <c r="B2850" s="264">
        <v>46045</v>
      </c>
      <c r="C2850" s="292" t="s">
        <v>3189</v>
      </c>
      <c r="E2850" s="292" t="s">
        <v>4158</v>
      </c>
      <c r="L2850" s="265">
        <v>-250000</v>
      </c>
    </row>
    <row r="2851" spans="1:14" x14ac:dyDescent="0.3">
      <c r="A2851" s="58">
        <v>2851</v>
      </c>
      <c r="B2851" s="264">
        <v>46045</v>
      </c>
      <c r="C2851" s="292" t="s">
        <v>1016</v>
      </c>
      <c r="E2851" s="292" t="s">
        <v>4910</v>
      </c>
      <c r="L2851" s="265">
        <v>-500000</v>
      </c>
    </row>
    <row r="2852" spans="1:14" x14ac:dyDescent="0.3">
      <c r="A2852" s="58">
        <v>2852</v>
      </c>
      <c r="B2852" s="264">
        <v>46045</v>
      </c>
      <c r="C2852" s="292" t="s">
        <v>4467</v>
      </c>
      <c r="E2852" s="292" t="s">
        <v>2047</v>
      </c>
      <c r="L2852" s="265">
        <v>-2750000</v>
      </c>
    </row>
    <row r="2853" spans="1:14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  <c r="N2853" t="s">
        <v>4988</v>
      </c>
    </row>
    <row r="2854" spans="1:14" x14ac:dyDescent="0.3">
      <c r="A2854" s="58">
        <v>2854</v>
      </c>
      <c r="B2854" s="264">
        <v>46045</v>
      </c>
      <c r="C2854" s="292" t="s">
        <v>2474</v>
      </c>
      <c r="E2854" s="292" t="s">
        <v>1708</v>
      </c>
      <c r="F2854" s="269">
        <v>27107593440</v>
      </c>
      <c r="G2854" s="265">
        <v>150000</v>
      </c>
      <c r="H2854" s="269">
        <v>1</v>
      </c>
      <c r="K2854" s="265">
        <v>150000</v>
      </c>
      <c r="N2854" t="s">
        <v>4988</v>
      </c>
    </row>
    <row r="2855" spans="1:14" x14ac:dyDescent="0.3">
      <c r="A2855" s="58">
        <v>2855</v>
      </c>
      <c r="B2855" s="264">
        <v>46046</v>
      </c>
      <c r="C2855" s="292" t="s">
        <v>2474</v>
      </c>
      <c r="E2855" s="292" t="s">
        <v>3850</v>
      </c>
      <c r="L2855" s="265">
        <v>-300000</v>
      </c>
    </row>
    <row r="2856" spans="1:14" x14ac:dyDescent="0.3">
      <c r="A2856" s="58">
        <v>2856</v>
      </c>
      <c r="B2856" s="264">
        <v>46046</v>
      </c>
      <c r="C2856" s="292" t="s">
        <v>1297</v>
      </c>
      <c r="E2856" s="292" t="s">
        <v>4140</v>
      </c>
      <c r="L2856" s="265">
        <v>-1815000</v>
      </c>
    </row>
    <row r="2857" spans="1:14" x14ac:dyDescent="0.3">
      <c r="A2857" s="58">
        <v>2857</v>
      </c>
      <c r="B2857" s="264">
        <v>46046</v>
      </c>
      <c r="C2857" s="292" t="s">
        <v>1460</v>
      </c>
      <c r="E2857" s="292" t="s">
        <v>4462</v>
      </c>
      <c r="L2857" s="265">
        <v>-150000</v>
      </c>
    </row>
    <row r="2858" spans="1:14" x14ac:dyDescent="0.3">
      <c r="A2858" s="58">
        <v>2858</v>
      </c>
      <c r="B2858" s="264">
        <v>46046</v>
      </c>
      <c r="C2858" s="292" t="s">
        <v>1476</v>
      </c>
      <c r="E2858" s="292" t="s">
        <v>1526</v>
      </c>
      <c r="G2858" s="265">
        <v>450000</v>
      </c>
      <c r="H2858" s="269">
        <v>1</v>
      </c>
      <c r="K2858" s="265">
        <v>450000</v>
      </c>
      <c r="N2858" t="s">
        <v>4988</v>
      </c>
    </row>
    <row r="2859" spans="1:14" x14ac:dyDescent="0.3">
      <c r="A2859" s="58">
        <v>2859</v>
      </c>
      <c r="B2859" s="264">
        <v>46048</v>
      </c>
      <c r="C2859" s="292" t="s">
        <v>1390</v>
      </c>
      <c r="E2859" s="292" t="s">
        <v>1198</v>
      </c>
      <c r="F2859" s="269" t="s">
        <v>1743</v>
      </c>
      <c r="G2859" s="265">
        <v>1200000</v>
      </c>
      <c r="H2859" s="269">
        <v>1</v>
      </c>
      <c r="K2859" s="265">
        <v>1200000</v>
      </c>
      <c r="N2859" t="s">
        <v>4988</v>
      </c>
    </row>
    <row r="2860" spans="1:14" x14ac:dyDescent="0.3">
      <c r="A2860" s="58">
        <v>2860</v>
      </c>
      <c r="B2860" s="264">
        <v>46048</v>
      </c>
      <c r="C2860" s="292" t="s">
        <v>1390</v>
      </c>
      <c r="E2860" s="292" t="s">
        <v>1487</v>
      </c>
      <c r="F2860" s="269" t="s">
        <v>2667</v>
      </c>
      <c r="G2860" s="265">
        <v>350000</v>
      </c>
      <c r="H2860" s="269">
        <v>1</v>
      </c>
      <c r="K2860" s="265">
        <v>350000</v>
      </c>
      <c r="N2860" t="s">
        <v>4988</v>
      </c>
    </row>
    <row r="2861" spans="1:14" x14ac:dyDescent="0.3">
      <c r="A2861" s="58">
        <v>2861</v>
      </c>
      <c r="B2861" s="264">
        <v>46048</v>
      </c>
      <c r="C2861" s="292" t="s">
        <v>1390</v>
      </c>
      <c r="E2861" s="292" t="s">
        <v>2828</v>
      </c>
      <c r="F2861" s="269">
        <v>5961308248</v>
      </c>
      <c r="G2861" s="265">
        <v>130000</v>
      </c>
      <c r="H2861" s="269">
        <v>1</v>
      </c>
      <c r="K2861" s="265">
        <v>130000</v>
      </c>
      <c r="N2861" t="s">
        <v>4988</v>
      </c>
    </row>
    <row r="2862" spans="1:14" x14ac:dyDescent="0.3">
      <c r="A2862" s="58">
        <v>2862</v>
      </c>
      <c r="B2862" s="264">
        <v>46048</v>
      </c>
      <c r="C2862" s="292" t="s">
        <v>1390</v>
      </c>
      <c r="E2862" s="292" t="s">
        <v>1198</v>
      </c>
      <c r="F2862" s="269" t="s">
        <v>1743</v>
      </c>
      <c r="G2862" s="265">
        <v>1200000</v>
      </c>
      <c r="H2862" s="269">
        <v>1</v>
      </c>
      <c r="K2862" s="265">
        <v>1200000</v>
      </c>
      <c r="N2862" t="s">
        <v>4988</v>
      </c>
    </row>
    <row r="2863" spans="1:14" x14ac:dyDescent="0.3">
      <c r="A2863" s="58">
        <v>2863</v>
      </c>
      <c r="B2863" s="264">
        <v>46048</v>
      </c>
      <c r="C2863" s="292" t="s">
        <v>1390</v>
      </c>
      <c r="E2863" s="292" t="s">
        <v>1696</v>
      </c>
      <c r="F2863" s="269" t="s">
        <v>1695</v>
      </c>
      <c r="G2863" s="265">
        <v>50000</v>
      </c>
      <c r="H2863" s="269">
        <v>1</v>
      </c>
      <c r="K2863" s="265">
        <v>50000</v>
      </c>
      <c r="N2863" t="s">
        <v>4988</v>
      </c>
    </row>
    <row r="2864" spans="1:14" x14ac:dyDescent="0.3">
      <c r="A2864" s="58">
        <v>2864</v>
      </c>
      <c r="B2864" s="264">
        <v>46048</v>
      </c>
      <c r="C2864" s="292" t="s">
        <v>1885</v>
      </c>
      <c r="E2864" s="292" t="s">
        <v>1198</v>
      </c>
      <c r="F2864" s="269" t="s">
        <v>1743</v>
      </c>
      <c r="G2864" s="265">
        <v>1200000</v>
      </c>
      <c r="H2864" s="269">
        <v>1</v>
      </c>
      <c r="K2864" s="265">
        <v>1200000</v>
      </c>
      <c r="N2864" t="s">
        <v>4988</v>
      </c>
    </row>
    <row r="2865" spans="1:14" x14ac:dyDescent="0.3">
      <c r="A2865" s="58">
        <v>2865</v>
      </c>
      <c r="B2865" s="264">
        <v>46048</v>
      </c>
      <c r="C2865" s="292" t="s">
        <v>1885</v>
      </c>
      <c r="E2865" s="292" t="s">
        <v>1487</v>
      </c>
      <c r="F2865" s="269" t="s">
        <v>2667</v>
      </c>
      <c r="G2865" s="265">
        <v>350000</v>
      </c>
      <c r="H2865" s="269">
        <v>1</v>
      </c>
      <c r="K2865" s="265">
        <v>350000</v>
      </c>
      <c r="N2865" t="s">
        <v>4988</v>
      </c>
    </row>
    <row r="2866" spans="1:14" x14ac:dyDescent="0.3">
      <c r="A2866" s="58">
        <v>2866</v>
      </c>
      <c r="B2866" s="264">
        <v>46048</v>
      </c>
      <c r="C2866" s="292" t="s">
        <v>1390</v>
      </c>
      <c r="E2866" s="292" t="s">
        <v>4918</v>
      </c>
      <c r="F2866" s="269">
        <v>6058011022</v>
      </c>
      <c r="G2866" s="265">
        <v>1700000</v>
      </c>
      <c r="H2866" s="269">
        <v>1</v>
      </c>
      <c r="K2866" s="265">
        <v>1700000</v>
      </c>
      <c r="N2866" t="s">
        <v>4988</v>
      </c>
    </row>
    <row r="2867" spans="1:14" x14ac:dyDescent="0.3">
      <c r="A2867" s="58">
        <v>2867</v>
      </c>
      <c r="B2867" s="264">
        <v>46048</v>
      </c>
      <c r="C2867" s="292" t="s">
        <v>1229</v>
      </c>
      <c r="E2867" s="292" t="s">
        <v>1198</v>
      </c>
      <c r="F2867" s="269" t="s">
        <v>1743</v>
      </c>
      <c r="G2867" s="265">
        <v>1300000</v>
      </c>
      <c r="H2867" s="269">
        <v>1</v>
      </c>
      <c r="J2867" s="266">
        <v>130000</v>
      </c>
      <c r="K2867" s="265">
        <v>1430000</v>
      </c>
      <c r="N2867" t="s">
        <v>4988</v>
      </c>
    </row>
    <row r="2868" spans="1:14" x14ac:dyDescent="0.3">
      <c r="A2868" s="58">
        <v>2868</v>
      </c>
      <c r="B2868" s="264">
        <v>46048</v>
      </c>
      <c r="C2868" s="292" t="s">
        <v>985</v>
      </c>
      <c r="E2868" s="292" t="s">
        <v>4922</v>
      </c>
      <c r="L2868" s="265">
        <v>-715000</v>
      </c>
    </row>
    <row r="2869" spans="1:14" x14ac:dyDescent="0.3">
      <c r="A2869" s="58">
        <v>2869</v>
      </c>
      <c r="B2869" s="264">
        <v>46049</v>
      </c>
      <c r="C2869" s="292" t="s">
        <v>1545</v>
      </c>
      <c r="E2869" s="292" t="s">
        <v>4521</v>
      </c>
      <c r="L2869" s="265">
        <v>-1870000</v>
      </c>
    </row>
    <row r="2870" spans="1:14" x14ac:dyDescent="0.3">
      <c r="A2870" s="58">
        <v>2870</v>
      </c>
      <c r="B2870" s="264">
        <v>46049</v>
      </c>
      <c r="C2870" s="292" t="s">
        <v>1051</v>
      </c>
      <c r="E2870" s="292" t="s">
        <v>3830</v>
      </c>
      <c r="L2870" s="265">
        <v>-580000</v>
      </c>
    </row>
    <row r="2871" spans="1:14" x14ac:dyDescent="0.3">
      <c r="A2871" s="58">
        <v>2871</v>
      </c>
      <c r="B2871" s="264">
        <v>46049</v>
      </c>
      <c r="C2871" s="292" t="s">
        <v>2611</v>
      </c>
      <c r="E2871" s="292" t="s">
        <v>3822</v>
      </c>
      <c r="L2871" s="265">
        <v>-1870000</v>
      </c>
    </row>
    <row r="2872" spans="1:14" x14ac:dyDescent="0.3">
      <c r="A2872" s="58">
        <v>2872</v>
      </c>
      <c r="B2872" s="264">
        <v>46049</v>
      </c>
      <c r="C2872" s="292" t="s">
        <v>1852</v>
      </c>
      <c r="E2872" s="292" t="s">
        <v>4923</v>
      </c>
      <c r="L2872" s="265">
        <v>-1200000</v>
      </c>
    </row>
    <row r="2873" spans="1:14" x14ac:dyDescent="0.3">
      <c r="A2873" s="58">
        <v>2873</v>
      </c>
      <c r="B2873" s="264">
        <v>46049</v>
      </c>
      <c r="C2873" s="292" t="s">
        <v>4924</v>
      </c>
      <c r="E2873" s="292" t="s">
        <v>2170</v>
      </c>
      <c r="F2873" s="269" t="s">
        <v>1196</v>
      </c>
      <c r="G2873" s="265">
        <v>1500000</v>
      </c>
      <c r="H2873" s="269">
        <v>1</v>
      </c>
      <c r="J2873" s="266">
        <v>150000</v>
      </c>
      <c r="K2873" s="265">
        <v>1650000</v>
      </c>
      <c r="N2873" t="s">
        <v>4988</v>
      </c>
    </row>
    <row r="2874" spans="1:14" x14ac:dyDescent="0.3">
      <c r="A2874" s="58">
        <v>2874</v>
      </c>
      <c r="B2874" s="264">
        <v>46049</v>
      </c>
      <c r="C2874" s="292" t="s">
        <v>4924</v>
      </c>
      <c r="E2874" s="292" t="s">
        <v>2171</v>
      </c>
      <c r="F2874" s="269" t="s">
        <v>1794</v>
      </c>
      <c r="G2874" s="265">
        <v>100000</v>
      </c>
      <c r="H2874" s="269">
        <v>1</v>
      </c>
      <c r="J2874" s="266">
        <v>10000</v>
      </c>
      <c r="K2874" s="265">
        <v>110000</v>
      </c>
      <c r="N2874" t="s">
        <v>4988</v>
      </c>
    </row>
    <row r="2875" spans="1:14" x14ac:dyDescent="0.3">
      <c r="A2875" s="58">
        <v>2875</v>
      </c>
      <c r="B2875" s="264">
        <v>46049</v>
      </c>
      <c r="C2875" s="292" t="s">
        <v>4924</v>
      </c>
      <c r="E2875" s="292" t="s">
        <v>4004</v>
      </c>
      <c r="F2875" s="269" t="s">
        <v>2207</v>
      </c>
      <c r="G2875" s="265">
        <v>250000</v>
      </c>
      <c r="H2875" s="269">
        <v>1</v>
      </c>
      <c r="J2875" s="266">
        <v>25000</v>
      </c>
      <c r="K2875" s="265">
        <v>275000</v>
      </c>
      <c r="N2875" t="s">
        <v>4988</v>
      </c>
    </row>
    <row r="2876" spans="1:14" x14ac:dyDescent="0.3">
      <c r="A2876" s="58">
        <v>2876</v>
      </c>
      <c r="B2876" s="264">
        <v>46049</v>
      </c>
      <c r="C2876" s="292" t="s">
        <v>4388</v>
      </c>
      <c r="E2876" s="292" t="s">
        <v>4759</v>
      </c>
      <c r="F2876" s="269" t="s">
        <v>4758</v>
      </c>
      <c r="G2876" s="265">
        <v>1400000</v>
      </c>
      <c r="H2876" s="269">
        <v>1</v>
      </c>
      <c r="J2876" s="266">
        <v>140000</v>
      </c>
      <c r="K2876" s="265">
        <v>1540000</v>
      </c>
      <c r="N2876" t="s">
        <v>4988</v>
      </c>
    </row>
    <row r="2877" spans="1:14" x14ac:dyDescent="0.3">
      <c r="A2877" s="58">
        <v>2877</v>
      </c>
      <c r="B2877" s="264">
        <v>46049</v>
      </c>
      <c r="C2877" s="292" t="s">
        <v>4388</v>
      </c>
      <c r="E2877" s="292" t="s">
        <v>4928</v>
      </c>
      <c r="G2877" s="265">
        <v>300000</v>
      </c>
      <c r="H2877" s="269">
        <v>1</v>
      </c>
      <c r="J2877" s="266">
        <v>30000</v>
      </c>
      <c r="K2877" s="265">
        <v>330000</v>
      </c>
      <c r="N2877" t="s">
        <v>4988</v>
      </c>
    </row>
    <row r="2878" spans="1:14" x14ac:dyDescent="0.3">
      <c r="A2878" s="58">
        <v>2878</v>
      </c>
      <c r="B2878" s="264">
        <v>46049</v>
      </c>
      <c r="C2878" s="292" t="s">
        <v>4388</v>
      </c>
      <c r="E2878" s="292" t="s">
        <v>2306</v>
      </c>
      <c r="G2878" s="265">
        <v>-100000</v>
      </c>
      <c r="H2878" s="269">
        <v>1</v>
      </c>
      <c r="J2878" s="266">
        <v>-10000</v>
      </c>
      <c r="K2878" s="265">
        <v>-110000</v>
      </c>
      <c r="N2878" t="s">
        <v>4988</v>
      </c>
    </row>
    <row r="2879" spans="1:14" x14ac:dyDescent="0.3">
      <c r="A2879" s="58">
        <v>2879</v>
      </c>
      <c r="B2879" s="264">
        <v>46049</v>
      </c>
      <c r="C2879" s="292" t="s">
        <v>2135</v>
      </c>
      <c r="E2879" s="292" t="s">
        <v>1540</v>
      </c>
      <c r="F2879" s="269">
        <v>24152333903</v>
      </c>
      <c r="G2879" s="265">
        <v>50000</v>
      </c>
      <c r="H2879" s="269">
        <v>1</v>
      </c>
      <c r="K2879" s="265">
        <v>50000</v>
      </c>
      <c r="N2879" t="s">
        <v>4988</v>
      </c>
    </row>
    <row r="2880" spans="1:14" x14ac:dyDescent="0.3">
      <c r="A2880" s="58">
        <v>2880</v>
      </c>
      <c r="B2880" s="264">
        <v>46049</v>
      </c>
      <c r="C2880" s="292" t="s">
        <v>1297</v>
      </c>
      <c r="E2880" s="292" t="s">
        <v>4958</v>
      </c>
      <c r="F2880" s="269" t="s">
        <v>1202</v>
      </c>
      <c r="G2880" s="265">
        <v>600000</v>
      </c>
      <c r="H2880" s="269">
        <v>1</v>
      </c>
      <c r="J2880" s="266">
        <v>60000</v>
      </c>
      <c r="K2880" s="265">
        <v>660000</v>
      </c>
      <c r="N2880" t="s">
        <v>4988</v>
      </c>
    </row>
    <row r="2881" spans="1:14" x14ac:dyDescent="0.3">
      <c r="A2881" s="58">
        <v>2881</v>
      </c>
      <c r="B2881" s="264">
        <v>46049</v>
      </c>
      <c r="C2881" s="292" t="s">
        <v>1297</v>
      </c>
      <c r="E2881" s="292" t="s">
        <v>2180</v>
      </c>
      <c r="F2881" s="269">
        <v>50229</v>
      </c>
      <c r="G2881" s="265">
        <v>70000</v>
      </c>
      <c r="H2881" s="269">
        <v>1</v>
      </c>
      <c r="J2881" s="266">
        <v>7000</v>
      </c>
      <c r="K2881" s="265">
        <v>77000</v>
      </c>
      <c r="N2881" t="s">
        <v>4988</v>
      </c>
    </row>
    <row r="2882" spans="1:14" x14ac:dyDescent="0.3">
      <c r="A2882" s="58">
        <v>2882</v>
      </c>
      <c r="B2882" s="264">
        <v>46049</v>
      </c>
      <c r="C2882" s="292" t="s">
        <v>1532</v>
      </c>
      <c r="E2882" s="292" t="s">
        <v>2181</v>
      </c>
      <c r="F2882" s="269" t="s">
        <v>1786</v>
      </c>
      <c r="G2882" s="265">
        <v>70000</v>
      </c>
      <c r="H2882" s="269">
        <v>1</v>
      </c>
      <c r="K2882" s="265">
        <v>70000</v>
      </c>
      <c r="N2882" t="s">
        <v>4988</v>
      </c>
    </row>
    <row r="2883" spans="1:14" x14ac:dyDescent="0.3">
      <c r="A2883" s="58">
        <v>2883</v>
      </c>
      <c r="B2883" s="264">
        <v>46049</v>
      </c>
      <c r="C2883" s="292" t="s">
        <v>2730</v>
      </c>
      <c r="E2883" s="292" t="s">
        <v>2018</v>
      </c>
      <c r="F2883" s="269" t="s">
        <v>1210</v>
      </c>
      <c r="G2883" s="265">
        <v>1500000</v>
      </c>
      <c r="H2883" s="269">
        <v>1</v>
      </c>
      <c r="K2883" s="265">
        <v>1500000</v>
      </c>
      <c r="N2883" t="s">
        <v>4988</v>
      </c>
    </row>
    <row r="2884" spans="1:14" x14ac:dyDescent="0.3">
      <c r="A2884" s="58">
        <v>2884</v>
      </c>
      <c r="B2884" s="264">
        <v>46049</v>
      </c>
      <c r="C2884" s="292" t="s">
        <v>4924</v>
      </c>
      <c r="E2884" s="292" t="s">
        <v>4934</v>
      </c>
      <c r="L2884" s="265">
        <v>-2035000</v>
      </c>
    </row>
    <row r="2885" spans="1:14" x14ac:dyDescent="0.3">
      <c r="A2885" s="58">
        <v>2885</v>
      </c>
      <c r="B2885" s="264">
        <v>46049</v>
      </c>
      <c r="C2885" s="292" t="s">
        <v>4388</v>
      </c>
      <c r="E2885" s="292" t="s">
        <v>4935</v>
      </c>
      <c r="L2885" s="265">
        <v>-1760000</v>
      </c>
    </row>
    <row r="2886" spans="1:14" x14ac:dyDescent="0.3">
      <c r="A2886" s="58">
        <v>2886</v>
      </c>
      <c r="B2886" s="264">
        <v>46049</v>
      </c>
      <c r="C2886" s="292" t="s">
        <v>4904</v>
      </c>
      <c r="E2886" s="292" t="s">
        <v>4937</v>
      </c>
      <c r="L2886" s="265">
        <v>-350000</v>
      </c>
    </row>
    <row r="2887" spans="1:14" x14ac:dyDescent="0.3">
      <c r="A2887" s="58">
        <v>2887</v>
      </c>
      <c r="B2887" s="264">
        <v>46050</v>
      </c>
      <c r="C2887" s="292" t="s">
        <v>1297</v>
      </c>
      <c r="E2887" s="292" t="s">
        <v>4140</v>
      </c>
      <c r="L2887" s="265">
        <v>-737000</v>
      </c>
    </row>
    <row r="2888" spans="1:14" x14ac:dyDescent="0.3">
      <c r="A2888" s="58">
        <v>2888</v>
      </c>
      <c r="B2888" s="264">
        <v>46051</v>
      </c>
      <c r="C2888" s="292" t="s">
        <v>1971</v>
      </c>
      <c r="E2888" s="292" t="s">
        <v>1735</v>
      </c>
      <c r="F2888" s="269">
        <v>2830501</v>
      </c>
      <c r="G2888" s="265">
        <v>1600000</v>
      </c>
      <c r="H2888" s="269">
        <v>1</v>
      </c>
      <c r="K2888" s="265">
        <v>1600000</v>
      </c>
      <c r="N2888" t="s">
        <v>4988</v>
      </c>
    </row>
    <row r="2889" spans="1:14" x14ac:dyDescent="0.3">
      <c r="A2889" s="58">
        <v>2889</v>
      </c>
      <c r="B2889" s="264">
        <v>46051</v>
      </c>
      <c r="C2889" s="292" t="s">
        <v>2546</v>
      </c>
      <c r="E2889" s="292" t="s">
        <v>1526</v>
      </c>
      <c r="G2889" s="265">
        <v>450000</v>
      </c>
      <c r="H2889" s="269">
        <v>1</v>
      </c>
      <c r="K2889" s="265">
        <v>450000</v>
      </c>
      <c r="N2889" t="s">
        <v>4988</v>
      </c>
    </row>
    <row r="2890" spans="1:14" x14ac:dyDescent="0.3">
      <c r="A2890" s="58">
        <v>2890</v>
      </c>
      <c r="B2890" s="264">
        <v>46051</v>
      </c>
      <c r="C2890" s="292" t="s">
        <v>1390</v>
      </c>
      <c r="E2890" s="292" t="s">
        <v>2828</v>
      </c>
      <c r="F2890" s="269">
        <v>5961308248</v>
      </c>
      <c r="G2890" s="265">
        <v>130000</v>
      </c>
      <c r="H2890" s="269">
        <v>1</v>
      </c>
      <c r="K2890" s="265">
        <v>130000</v>
      </c>
      <c r="N2890" t="s">
        <v>4988</v>
      </c>
    </row>
    <row r="2891" spans="1:14" x14ac:dyDescent="0.3">
      <c r="A2891" s="58">
        <v>2891</v>
      </c>
      <c r="B2891" s="264">
        <v>46051</v>
      </c>
      <c r="C2891" s="292" t="s">
        <v>1587</v>
      </c>
      <c r="E2891" s="292" t="s">
        <v>1750</v>
      </c>
      <c r="F2891" s="269">
        <v>501220641</v>
      </c>
      <c r="G2891" s="265">
        <v>300000</v>
      </c>
      <c r="H2891" s="269">
        <v>1</v>
      </c>
      <c r="K2891" s="265">
        <v>300000</v>
      </c>
      <c r="N2891" t="s">
        <v>4988</v>
      </c>
    </row>
    <row r="2892" spans="1:14" x14ac:dyDescent="0.3">
      <c r="A2892" s="58">
        <v>2892</v>
      </c>
      <c r="B2892" s="264">
        <v>46050</v>
      </c>
      <c r="C2892" s="292" t="s">
        <v>1571</v>
      </c>
      <c r="E2892" s="292" t="s">
        <v>4831</v>
      </c>
      <c r="F2892" s="269">
        <v>97031708500</v>
      </c>
      <c r="G2892" s="265">
        <v>3500000</v>
      </c>
      <c r="H2892" s="269">
        <v>1</v>
      </c>
      <c r="J2892" s="266">
        <v>350000</v>
      </c>
      <c r="K2892" s="265">
        <v>3850000</v>
      </c>
    </row>
    <row r="2893" spans="1:14" x14ac:dyDescent="0.3">
      <c r="A2893" s="58">
        <v>2893</v>
      </c>
      <c r="B2893" s="264">
        <v>46050</v>
      </c>
      <c r="C2893" s="292" t="s">
        <v>1571</v>
      </c>
      <c r="E2893" s="292" t="s">
        <v>1755</v>
      </c>
      <c r="F2893" s="269" t="s">
        <v>1757</v>
      </c>
      <c r="G2893" s="265">
        <v>100000</v>
      </c>
      <c r="H2893" s="269">
        <v>1</v>
      </c>
      <c r="J2893" s="266">
        <v>10000</v>
      </c>
      <c r="K2893" s="265">
        <v>110000</v>
      </c>
    </row>
    <row r="2894" spans="1:14" x14ac:dyDescent="0.3">
      <c r="A2894" s="58">
        <v>2894</v>
      </c>
      <c r="B2894" s="264">
        <v>46050</v>
      </c>
      <c r="C2894" s="292" t="s">
        <v>3901</v>
      </c>
      <c r="E2894" s="292" t="s">
        <v>1198</v>
      </c>
      <c r="F2894" s="269" t="s">
        <v>1743</v>
      </c>
      <c r="G2894" s="265">
        <v>1200000</v>
      </c>
      <c r="H2894" s="269">
        <v>1</v>
      </c>
      <c r="K2894" s="265">
        <v>1200000</v>
      </c>
      <c r="N2894" t="s">
        <v>4988</v>
      </c>
    </row>
    <row r="2895" spans="1:14" x14ac:dyDescent="0.3">
      <c r="A2895" s="58">
        <v>2895</v>
      </c>
      <c r="B2895" s="264">
        <v>46050</v>
      </c>
      <c r="C2895" s="292" t="s">
        <v>3901</v>
      </c>
      <c r="E2895" s="292" t="s">
        <v>1487</v>
      </c>
      <c r="F2895" s="269" t="s">
        <v>2667</v>
      </c>
      <c r="G2895" s="265">
        <v>350000</v>
      </c>
      <c r="H2895" s="269">
        <v>1</v>
      </c>
      <c r="K2895" s="265">
        <v>350000</v>
      </c>
      <c r="N2895" t="s">
        <v>4988</v>
      </c>
    </row>
    <row r="2896" spans="1:14" x14ac:dyDescent="0.3">
      <c r="A2896" s="58">
        <v>2896</v>
      </c>
      <c r="B2896" s="264">
        <v>46052</v>
      </c>
      <c r="C2896" s="292" t="s">
        <v>1971</v>
      </c>
      <c r="E2896" s="292" t="s">
        <v>4762</v>
      </c>
      <c r="L2896" s="265">
        <v>-1600000</v>
      </c>
    </row>
    <row r="2897" spans="1:14" x14ac:dyDescent="0.3">
      <c r="A2897" s="58">
        <v>2897</v>
      </c>
      <c r="B2897" s="264">
        <v>46052</v>
      </c>
      <c r="C2897" s="292" t="s">
        <v>3884</v>
      </c>
      <c r="E2897" s="292" t="s">
        <v>4944</v>
      </c>
      <c r="L2897" s="265">
        <v>-440000</v>
      </c>
    </row>
    <row r="2898" spans="1:14" x14ac:dyDescent="0.3">
      <c r="A2898" s="58">
        <v>2898</v>
      </c>
      <c r="B2898" s="264">
        <v>46052</v>
      </c>
      <c r="C2898" s="292" t="s">
        <v>1229</v>
      </c>
      <c r="E2898" s="292" t="s">
        <v>4255</v>
      </c>
      <c r="L2898" s="265">
        <v>-1430000</v>
      </c>
    </row>
    <row r="2899" spans="1:14" x14ac:dyDescent="0.3">
      <c r="A2899" s="58">
        <v>2899</v>
      </c>
      <c r="B2899" s="264">
        <v>46052</v>
      </c>
      <c r="C2899" s="292" t="s">
        <v>2730</v>
      </c>
      <c r="E2899" s="292" t="s">
        <v>3711</v>
      </c>
      <c r="L2899" s="265">
        <v>-1500000</v>
      </c>
    </row>
    <row r="2900" spans="1:14" x14ac:dyDescent="0.3">
      <c r="A2900" s="58">
        <v>2900</v>
      </c>
      <c r="B2900" s="264">
        <v>46052</v>
      </c>
      <c r="C2900" s="292" t="s">
        <v>1470</v>
      </c>
      <c r="E2900" s="292" t="s">
        <v>2406</v>
      </c>
      <c r="F2900" s="269" t="s">
        <v>2736</v>
      </c>
      <c r="G2900" s="265">
        <v>1100000</v>
      </c>
      <c r="H2900" s="269">
        <v>1</v>
      </c>
      <c r="K2900" s="265">
        <v>1100000</v>
      </c>
      <c r="M2900" s="292" t="s">
        <v>4946</v>
      </c>
      <c r="N2900" t="s">
        <v>4988</v>
      </c>
    </row>
    <row r="2901" spans="1:14" x14ac:dyDescent="0.3">
      <c r="A2901" s="58">
        <v>2901</v>
      </c>
      <c r="B2901" s="264">
        <v>46052</v>
      </c>
      <c r="C2901" s="292" t="s">
        <v>1713</v>
      </c>
      <c r="E2901" s="292" t="s">
        <v>4960</v>
      </c>
      <c r="G2901" s="265">
        <v>1500000</v>
      </c>
      <c r="H2901" s="269">
        <v>1</v>
      </c>
      <c r="K2901" s="265">
        <v>1500000</v>
      </c>
      <c r="N2901" t="s">
        <v>4988</v>
      </c>
    </row>
    <row r="2902" spans="1:14" x14ac:dyDescent="0.3">
      <c r="A2902" s="58">
        <v>2902</v>
      </c>
      <c r="B2902" s="264">
        <v>46052</v>
      </c>
      <c r="C2902" s="292" t="s">
        <v>2398</v>
      </c>
      <c r="E2902" s="292" t="s">
        <v>4759</v>
      </c>
      <c r="F2902" s="269" t="s">
        <v>4758</v>
      </c>
      <c r="G2902" s="265">
        <v>1400000</v>
      </c>
      <c r="H2902" s="269">
        <v>1</v>
      </c>
      <c r="J2902" s="266">
        <v>140000</v>
      </c>
      <c r="K2902" s="265">
        <v>1540000</v>
      </c>
      <c r="N2902" t="s">
        <v>4988</v>
      </c>
    </row>
    <row r="2903" spans="1:14" x14ac:dyDescent="0.3">
      <c r="A2903" s="58">
        <v>2903</v>
      </c>
      <c r="B2903" s="264">
        <v>46052</v>
      </c>
      <c r="C2903" s="292" t="s">
        <v>2904</v>
      </c>
      <c r="E2903" s="292" t="s">
        <v>1727</v>
      </c>
      <c r="F2903" s="269">
        <v>2850701</v>
      </c>
      <c r="G2903" s="265">
        <v>500000</v>
      </c>
      <c r="H2903" s="269">
        <v>1</v>
      </c>
      <c r="K2903" s="265">
        <v>500000</v>
      </c>
      <c r="N2903" t="s">
        <v>4988</v>
      </c>
    </row>
    <row r="2904" spans="1:14" x14ac:dyDescent="0.3">
      <c r="A2904" s="58">
        <v>2904</v>
      </c>
      <c r="B2904" s="264">
        <v>46052</v>
      </c>
      <c r="C2904" s="292" t="s">
        <v>2730</v>
      </c>
      <c r="E2904" s="292" t="s">
        <v>2176</v>
      </c>
      <c r="F2904" s="269" t="s">
        <v>1195</v>
      </c>
      <c r="G2904" s="265">
        <v>1000000</v>
      </c>
      <c r="H2904" s="269">
        <v>1</v>
      </c>
      <c r="K2904" s="265">
        <v>1000000</v>
      </c>
      <c r="N2904" t="s">
        <v>4988</v>
      </c>
    </row>
    <row r="2905" spans="1:14" x14ac:dyDescent="0.3">
      <c r="A2905" s="58">
        <v>2905</v>
      </c>
      <c r="B2905" s="264">
        <v>46052</v>
      </c>
      <c r="C2905" s="292" t="s">
        <v>2692</v>
      </c>
      <c r="E2905" s="292" t="s">
        <v>2184</v>
      </c>
      <c r="G2905" s="265">
        <v>600000</v>
      </c>
      <c r="H2905" s="269">
        <v>1</v>
      </c>
      <c r="K2905" s="265">
        <v>600000</v>
      </c>
      <c r="N2905" t="s">
        <v>4988</v>
      </c>
    </row>
    <row r="2906" spans="1:14" x14ac:dyDescent="0.3">
      <c r="A2906" s="58">
        <v>2906</v>
      </c>
      <c r="B2906" s="264">
        <v>46052</v>
      </c>
      <c r="C2906" s="292" t="s">
        <v>2692</v>
      </c>
      <c r="E2906" s="292" t="s">
        <v>1510</v>
      </c>
      <c r="G2906" s="265">
        <v>20000</v>
      </c>
      <c r="H2906" s="269">
        <v>1</v>
      </c>
      <c r="K2906" s="265">
        <v>20000</v>
      </c>
      <c r="N2906" t="s">
        <v>4988</v>
      </c>
    </row>
    <row r="2907" spans="1:14" x14ac:dyDescent="0.3">
      <c r="A2907" s="58">
        <v>2907</v>
      </c>
      <c r="B2907" s="264">
        <v>46052</v>
      </c>
      <c r="C2907" s="292" t="s">
        <v>2692</v>
      </c>
      <c r="E2907" s="292" t="s">
        <v>4951</v>
      </c>
      <c r="G2907" s="265">
        <v>12000</v>
      </c>
      <c r="H2907" s="269">
        <v>1</v>
      </c>
      <c r="K2907" s="265">
        <v>12000</v>
      </c>
      <c r="N2907" t="s">
        <v>4988</v>
      </c>
    </row>
    <row r="2908" spans="1:14" x14ac:dyDescent="0.3">
      <c r="A2908" s="58">
        <v>2908</v>
      </c>
      <c r="B2908" s="264">
        <v>46052</v>
      </c>
      <c r="C2908" s="292" t="s">
        <v>1445</v>
      </c>
      <c r="E2908" s="292" t="s">
        <v>4954</v>
      </c>
      <c r="F2908" s="269" t="s">
        <v>4953</v>
      </c>
      <c r="G2908" s="265">
        <v>400000</v>
      </c>
      <c r="H2908" s="269">
        <v>1</v>
      </c>
      <c r="K2908" s="265">
        <v>400000</v>
      </c>
      <c r="N2908" t="s">
        <v>4988</v>
      </c>
    </row>
    <row r="2909" spans="1:14" x14ac:dyDescent="0.3">
      <c r="A2909" s="58">
        <v>2909</v>
      </c>
      <c r="B2909" s="264">
        <v>46052</v>
      </c>
      <c r="C2909" s="292" t="s">
        <v>1445</v>
      </c>
      <c r="E2909" s="292" t="s">
        <v>4956</v>
      </c>
      <c r="F2909" s="269" t="s">
        <v>4955</v>
      </c>
      <c r="G2909" s="265">
        <v>400000</v>
      </c>
      <c r="H2909" s="269">
        <v>1</v>
      </c>
      <c r="K2909" s="265">
        <v>400000</v>
      </c>
      <c r="N2909" t="s">
        <v>4988</v>
      </c>
    </row>
    <row r="2910" spans="1:14" x14ac:dyDescent="0.3">
      <c r="A2910" s="58">
        <v>2910</v>
      </c>
      <c r="B2910" s="264">
        <v>46052</v>
      </c>
      <c r="C2910" s="292" t="s">
        <v>1885</v>
      </c>
      <c r="E2910" s="292" t="s">
        <v>4192</v>
      </c>
      <c r="L2910" s="265">
        <v>-2750000</v>
      </c>
    </row>
    <row r="2911" spans="1:14" x14ac:dyDescent="0.3">
      <c r="A2911" s="58">
        <v>2911</v>
      </c>
      <c r="B2911" s="264">
        <v>46053</v>
      </c>
      <c r="C2911" s="292" t="s">
        <v>1545</v>
      </c>
      <c r="E2911" s="292" t="s">
        <v>4962</v>
      </c>
      <c r="G2911" s="265">
        <v>250000</v>
      </c>
      <c r="H2911" s="269">
        <v>1</v>
      </c>
      <c r="J2911" s="266">
        <v>25000</v>
      </c>
      <c r="K2911" s="265">
        <v>275000</v>
      </c>
    </row>
    <row r="2912" spans="1:14" x14ac:dyDescent="0.3">
      <c r="A2912" s="58">
        <v>2912</v>
      </c>
      <c r="B2912" s="264">
        <v>46053</v>
      </c>
      <c r="C2912" s="292" t="s">
        <v>2398</v>
      </c>
      <c r="E2912" s="292" t="s">
        <v>4964</v>
      </c>
      <c r="L2912" s="265">
        <v>-1540000</v>
      </c>
    </row>
    <row r="2913" spans="1:14" x14ac:dyDescent="0.3">
      <c r="A2913" s="58">
        <v>2913</v>
      </c>
      <c r="B2913" s="264">
        <v>46053</v>
      </c>
      <c r="C2913" s="292" t="s">
        <v>1013</v>
      </c>
      <c r="E2913" s="292" t="s">
        <v>3798</v>
      </c>
      <c r="L2913" s="265">
        <v>-2035000</v>
      </c>
    </row>
    <row r="2914" spans="1:14" x14ac:dyDescent="0.3">
      <c r="A2914" s="58">
        <v>2914</v>
      </c>
      <c r="B2914" s="264">
        <v>46053</v>
      </c>
      <c r="C2914" s="292" t="s">
        <v>1364</v>
      </c>
      <c r="E2914" s="292" t="s">
        <v>4682</v>
      </c>
      <c r="L2914" s="265">
        <v>-450000</v>
      </c>
    </row>
    <row r="2915" spans="1:14" x14ac:dyDescent="0.3">
      <c r="A2915" s="58">
        <v>2915</v>
      </c>
      <c r="B2915" s="264">
        <v>46053</v>
      </c>
      <c r="C2915" s="292" t="s">
        <v>1476</v>
      </c>
      <c r="E2915" s="292" t="s">
        <v>4965</v>
      </c>
      <c r="L2915" s="265">
        <v>-450000</v>
      </c>
    </row>
    <row r="2916" spans="1:14" x14ac:dyDescent="0.3">
      <c r="A2916" s="58">
        <v>2916</v>
      </c>
      <c r="B2916" s="264">
        <v>46053</v>
      </c>
      <c r="C2916" s="292" t="s">
        <v>2546</v>
      </c>
      <c r="E2916" s="292" t="s">
        <v>4966</v>
      </c>
      <c r="L2916" s="265">
        <v>-450000</v>
      </c>
    </row>
    <row r="2917" spans="1:14" x14ac:dyDescent="0.3">
      <c r="A2917" s="58">
        <v>2917</v>
      </c>
      <c r="B2917" s="264">
        <v>46053</v>
      </c>
      <c r="C2917" s="292" t="s">
        <v>4982</v>
      </c>
      <c r="E2917" s="292" t="s">
        <v>4983</v>
      </c>
      <c r="F2917" s="269" t="s">
        <v>4984</v>
      </c>
      <c r="G2917" s="265">
        <v>250000</v>
      </c>
      <c r="H2917" s="269">
        <v>1</v>
      </c>
      <c r="J2917" s="266">
        <v>25000</v>
      </c>
      <c r="K2917" s="265">
        <v>275000</v>
      </c>
      <c r="M2917" s="292" t="s">
        <v>4985</v>
      </c>
      <c r="N2917" t="s">
        <v>4988</v>
      </c>
    </row>
    <row r="2918" spans="1:14" x14ac:dyDescent="0.3">
      <c r="A2918" s="58">
        <v>2918</v>
      </c>
      <c r="B2918" s="264">
        <v>46053</v>
      </c>
      <c r="C2918" s="292" t="s">
        <v>1568</v>
      </c>
      <c r="E2918" s="292" t="s">
        <v>4466</v>
      </c>
      <c r="L2918" s="265">
        <v>-737000</v>
      </c>
    </row>
    <row r="2919" spans="1:14" x14ac:dyDescent="0.3">
      <c r="A2919" s="58">
        <v>2919</v>
      </c>
      <c r="B2919" s="264">
        <v>46055</v>
      </c>
      <c r="C2919" s="292" t="s">
        <v>2904</v>
      </c>
      <c r="E2919" s="292" t="s">
        <v>4287</v>
      </c>
      <c r="L2919" s="265">
        <v>-500000</v>
      </c>
    </row>
    <row r="2920" spans="1:14" x14ac:dyDescent="0.3">
      <c r="A2920" s="58">
        <v>2920</v>
      </c>
      <c r="B2920" s="264">
        <v>46055</v>
      </c>
      <c r="C2920" s="292" t="s">
        <v>1713</v>
      </c>
      <c r="E2920" s="292" t="s">
        <v>4968</v>
      </c>
      <c r="L2920" s="265">
        <v>-2350000</v>
      </c>
    </row>
    <row r="2921" spans="1:14" x14ac:dyDescent="0.3">
      <c r="A2921" s="58">
        <v>2921</v>
      </c>
      <c r="B2921" s="264">
        <v>46055</v>
      </c>
      <c r="C2921" s="292" t="s">
        <v>1390</v>
      </c>
      <c r="E2921" s="292" t="s">
        <v>3759</v>
      </c>
      <c r="L2921" s="265">
        <v>-8215000</v>
      </c>
    </row>
    <row r="2922" spans="1:14" x14ac:dyDescent="0.3">
      <c r="A2922" s="58">
        <v>2922</v>
      </c>
      <c r="B2922" s="264">
        <v>46055</v>
      </c>
      <c r="C2922" s="292" t="s">
        <v>1532</v>
      </c>
      <c r="E2922" s="292" t="s">
        <v>3764</v>
      </c>
      <c r="L2922" s="265">
        <v>-1345000</v>
      </c>
    </row>
    <row r="2923" spans="1:14" x14ac:dyDescent="0.3">
      <c r="A2923" s="58">
        <v>2923</v>
      </c>
      <c r="B2923" s="264">
        <v>46055</v>
      </c>
      <c r="C2923" s="292" t="s">
        <v>1587</v>
      </c>
      <c r="E2923" s="292" t="s">
        <v>4361</v>
      </c>
      <c r="L2923" s="265">
        <v>-300000</v>
      </c>
    </row>
    <row r="2924" spans="1:14" x14ac:dyDescent="0.3">
      <c r="A2924" s="58">
        <v>2924</v>
      </c>
      <c r="B2924" s="264">
        <v>46055</v>
      </c>
      <c r="C2924" s="292" t="s">
        <v>1781</v>
      </c>
      <c r="E2924" s="292" t="s">
        <v>1526</v>
      </c>
      <c r="G2924" s="265">
        <v>450000</v>
      </c>
      <c r="H2924" s="269">
        <v>1</v>
      </c>
      <c r="K2924" s="265">
        <v>450000</v>
      </c>
    </row>
    <row r="2925" spans="1:14" x14ac:dyDescent="0.3">
      <c r="A2925" s="58">
        <v>2925</v>
      </c>
      <c r="B2925" s="264">
        <v>46055</v>
      </c>
      <c r="C2925" s="292" t="s">
        <v>1781</v>
      </c>
      <c r="E2925" s="292" t="s">
        <v>1510</v>
      </c>
      <c r="G2925" s="265">
        <v>10000</v>
      </c>
      <c r="H2925" s="269">
        <v>1</v>
      </c>
      <c r="K2925" s="265">
        <v>10000</v>
      </c>
    </row>
    <row r="2926" spans="1:14" x14ac:dyDescent="0.3">
      <c r="A2926" s="58">
        <v>2926</v>
      </c>
      <c r="B2926" s="264">
        <v>46055</v>
      </c>
      <c r="C2926" s="292" t="s">
        <v>1297</v>
      </c>
      <c r="E2926" s="292" t="s">
        <v>1728</v>
      </c>
      <c r="F2926" s="269" t="s">
        <v>2822</v>
      </c>
      <c r="G2926" s="265">
        <v>500000</v>
      </c>
      <c r="H2926" s="269">
        <v>1</v>
      </c>
      <c r="J2926" s="266">
        <v>50000</v>
      </c>
      <c r="K2926" s="265">
        <v>550000</v>
      </c>
    </row>
    <row r="2927" spans="1:14" x14ac:dyDescent="0.3">
      <c r="A2927" s="58">
        <v>2927</v>
      </c>
      <c r="B2927" s="264">
        <v>46055</v>
      </c>
      <c r="C2927" s="292" t="s">
        <v>1838</v>
      </c>
      <c r="E2927" s="292" t="s">
        <v>1198</v>
      </c>
      <c r="F2927" s="269" t="s">
        <v>1743</v>
      </c>
      <c r="G2927" s="265">
        <v>1200000</v>
      </c>
      <c r="H2927" s="269">
        <v>1</v>
      </c>
      <c r="K2927" s="265">
        <v>1200000</v>
      </c>
    </row>
    <row r="2928" spans="1:14" x14ac:dyDescent="0.3">
      <c r="A2928" s="58">
        <v>2928</v>
      </c>
      <c r="B2928" s="264">
        <v>46055</v>
      </c>
      <c r="C2928" s="292" t="s">
        <v>1838</v>
      </c>
      <c r="E2928" s="292" t="s">
        <v>1487</v>
      </c>
      <c r="F2928" s="269" t="s">
        <v>2667</v>
      </c>
      <c r="G2928" s="265">
        <v>350000</v>
      </c>
      <c r="H2928" s="269">
        <v>1</v>
      </c>
      <c r="K2928" s="265">
        <v>350000</v>
      </c>
    </row>
    <row r="2929" spans="1:13" x14ac:dyDescent="0.3">
      <c r="A2929" s="58">
        <v>2929</v>
      </c>
      <c r="B2929" s="264">
        <v>46055</v>
      </c>
      <c r="C2929" s="292" t="s">
        <v>1838</v>
      </c>
      <c r="E2929" s="292" t="s">
        <v>2828</v>
      </c>
      <c r="F2929" s="269">
        <v>5961308248</v>
      </c>
      <c r="G2929" s="265">
        <v>130000</v>
      </c>
      <c r="H2929" s="269">
        <v>1</v>
      </c>
      <c r="K2929" s="265">
        <v>130000</v>
      </c>
    </row>
    <row r="2930" spans="1:13" x14ac:dyDescent="0.3">
      <c r="A2930" s="58">
        <v>2930</v>
      </c>
      <c r="B2930" s="264">
        <v>46055</v>
      </c>
      <c r="C2930" s="292" t="s">
        <v>2138</v>
      </c>
      <c r="E2930" s="292" t="s">
        <v>1708</v>
      </c>
      <c r="F2930" s="269">
        <v>27107593440</v>
      </c>
      <c r="G2930" s="265">
        <v>150000</v>
      </c>
      <c r="H2930" s="269">
        <v>3</v>
      </c>
      <c r="K2930" s="265">
        <v>450000</v>
      </c>
    </row>
    <row r="2931" spans="1:13" x14ac:dyDescent="0.3">
      <c r="A2931" s="58">
        <v>2931</v>
      </c>
      <c r="B2931" s="264">
        <v>46055</v>
      </c>
      <c r="C2931" s="292" t="s">
        <v>2771</v>
      </c>
      <c r="E2931" s="292" t="s">
        <v>4004</v>
      </c>
      <c r="F2931" s="269" t="s">
        <v>2207</v>
      </c>
      <c r="G2931" s="265">
        <v>250000</v>
      </c>
      <c r="H2931" s="269">
        <v>1</v>
      </c>
      <c r="K2931" s="265">
        <v>250000</v>
      </c>
    </row>
    <row r="2932" spans="1:13" x14ac:dyDescent="0.3">
      <c r="A2932" s="58">
        <v>2932</v>
      </c>
      <c r="B2932" s="264">
        <v>46055</v>
      </c>
      <c r="C2932" s="292" t="s">
        <v>1051</v>
      </c>
      <c r="E2932" s="292" t="s">
        <v>4841</v>
      </c>
      <c r="F2932" s="269" t="s">
        <v>4974</v>
      </c>
      <c r="G2932" s="265">
        <v>2100000</v>
      </c>
      <c r="H2932" s="269">
        <v>1</v>
      </c>
      <c r="K2932" s="265">
        <v>2100000</v>
      </c>
    </row>
    <row r="2933" spans="1:13" x14ac:dyDescent="0.3">
      <c r="A2933" s="58">
        <v>2933</v>
      </c>
      <c r="B2933" s="264">
        <v>46056</v>
      </c>
      <c r="C2933" s="292" t="s">
        <v>1713</v>
      </c>
      <c r="E2933" s="292" t="s">
        <v>2097</v>
      </c>
      <c r="F2933" s="269">
        <v>36050661</v>
      </c>
      <c r="G2933" s="265">
        <v>1200000</v>
      </c>
      <c r="H2933" s="269">
        <v>1</v>
      </c>
      <c r="K2933" s="265">
        <v>1200000</v>
      </c>
    </row>
    <row r="2934" spans="1:13" x14ac:dyDescent="0.3">
      <c r="A2934" s="58">
        <v>2934</v>
      </c>
      <c r="B2934" s="264">
        <v>46056</v>
      </c>
      <c r="C2934" s="292" t="s">
        <v>1571</v>
      </c>
      <c r="E2934" s="292" t="s">
        <v>3934</v>
      </c>
      <c r="L2934" s="265">
        <v>-5000000</v>
      </c>
    </row>
    <row r="2935" spans="1:13" x14ac:dyDescent="0.3">
      <c r="A2935" s="58">
        <v>2935</v>
      </c>
      <c r="B2935" s="264">
        <v>46056</v>
      </c>
      <c r="C2935" s="292" t="s">
        <v>1144</v>
      </c>
      <c r="E2935" s="292" t="s">
        <v>4144</v>
      </c>
      <c r="L2935" s="265">
        <v>-1507000</v>
      </c>
    </row>
    <row r="2936" spans="1:13" x14ac:dyDescent="0.3">
      <c r="A2936" s="58">
        <v>2936</v>
      </c>
      <c r="B2936" s="264">
        <v>46056</v>
      </c>
      <c r="C2936" s="292" t="s">
        <v>1297</v>
      </c>
      <c r="E2936" s="292" t="s">
        <v>4140</v>
      </c>
      <c r="L2936" s="265">
        <v>-550000</v>
      </c>
    </row>
    <row r="2937" spans="1:13" x14ac:dyDescent="0.3">
      <c r="A2937" s="58">
        <v>2937</v>
      </c>
      <c r="B2937" s="264">
        <v>46056</v>
      </c>
      <c r="C2937" s="292" t="s">
        <v>2857</v>
      </c>
      <c r="E2937" s="292" t="s">
        <v>4196</v>
      </c>
      <c r="L2937" s="265">
        <v>-275000</v>
      </c>
    </row>
    <row r="2938" spans="1:13" x14ac:dyDescent="0.3">
      <c r="A2938" s="58">
        <v>2938</v>
      </c>
      <c r="B2938" s="264">
        <v>46056</v>
      </c>
      <c r="C2938" s="292" t="s">
        <v>2692</v>
      </c>
      <c r="E2938" s="292" t="s">
        <v>4118</v>
      </c>
      <c r="L2938" s="265">
        <v>-632000</v>
      </c>
    </row>
    <row r="2939" spans="1:13" x14ac:dyDescent="0.3">
      <c r="A2939" s="58">
        <v>2939</v>
      </c>
      <c r="B2939" s="264">
        <v>46056</v>
      </c>
      <c r="C2939" s="292" t="s">
        <v>2138</v>
      </c>
      <c r="E2939" s="292" t="s">
        <v>4986</v>
      </c>
      <c r="L2939" s="265">
        <v>-450000</v>
      </c>
    </row>
    <row r="2940" spans="1:13" x14ac:dyDescent="0.3">
      <c r="A2940" s="58">
        <v>2940</v>
      </c>
      <c r="B2940" s="264">
        <v>46057</v>
      </c>
      <c r="C2940" s="292" t="s">
        <v>2730</v>
      </c>
      <c r="E2940" s="292" t="s">
        <v>4989</v>
      </c>
      <c r="L2940" s="265">
        <v>-1000000</v>
      </c>
    </row>
    <row r="2941" spans="1:13" x14ac:dyDescent="0.3">
      <c r="A2941" s="58">
        <v>2941</v>
      </c>
      <c r="B2941" s="264">
        <v>46057</v>
      </c>
      <c r="C2941" s="292" t="s">
        <v>3256</v>
      </c>
      <c r="E2941" s="292" t="s">
        <v>1198</v>
      </c>
      <c r="F2941" s="269" t="s">
        <v>1743</v>
      </c>
      <c r="G2941" s="265">
        <v>1300000</v>
      </c>
      <c r="H2941" s="269">
        <v>1</v>
      </c>
      <c r="K2941" s="265">
        <v>1300000</v>
      </c>
      <c r="M2941" s="292" t="s">
        <v>4990</v>
      </c>
    </row>
    <row r="2942" spans="1:13" x14ac:dyDescent="0.3">
      <c r="A2942" s="58">
        <v>2942</v>
      </c>
      <c r="B2942" s="264">
        <v>46057</v>
      </c>
      <c r="C2942" s="292" t="s">
        <v>4332</v>
      </c>
      <c r="E2942" s="292" t="s">
        <v>2392</v>
      </c>
      <c r="G2942" s="265">
        <v>200000</v>
      </c>
      <c r="H2942" s="269">
        <v>1</v>
      </c>
      <c r="K2942" s="265">
        <v>200000</v>
      </c>
    </row>
    <row r="2943" spans="1:13" x14ac:dyDescent="0.3">
      <c r="A2943" s="58">
        <v>2943</v>
      </c>
      <c r="B2943" s="264">
        <v>46057</v>
      </c>
      <c r="C2943" s="292" t="s">
        <v>1545</v>
      </c>
      <c r="E2943" s="292" t="s">
        <v>2392</v>
      </c>
      <c r="G2943" s="265">
        <v>200000</v>
      </c>
      <c r="H2943" s="269">
        <v>1</v>
      </c>
      <c r="J2943" s="266">
        <v>20000</v>
      </c>
      <c r="K2943" s="265">
        <v>220000</v>
      </c>
    </row>
    <row r="2944" spans="1:13" x14ac:dyDescent="0.3">
      <c r="A2944" s="58">
        <v>2944</v>
      </c>
      <c r="B2944" s="264">
        <v>46057</v>
      </c>
      <c r="C2944" s="292" t="s">
        <v>1571</v>
      </c>
      <c r="E2944" s="292" t="s">
        <v>1257</v>
      </c>
      <c r="F2944" s="269" t="s">
        <v>1256</v>
      </c>
      <c r="G2944" s="265">
        <v>50000</v>
      </c>
      <c r="H2944" s="269">
        <v>2</v>
      </c>
      <c r="J2944" s="266">
        <v>10000</v>
      </c>
      <c r="K2944" s="265">
        <v>110000</v>
      </c>
    </row>
    <row r="2945" spans="1:13" x14ac:dyDescent="0.3">
      <c r="A2945" s="58">
        <v>2945</v>
      </c>
      <c r="B2945" s="264">
        <v>46057</v>
      </c>
      <c r="C2945" s="292" t="s">
        <v>1390</v>
      </c>
      <c r="E2945" s="292" t="s">
        <v>1198</v>
      </c>
      <c r="F2945" s="269" t="s">
        <v>1743</v>
      </c>
      <c r="G2945" s="265">
        <v>1300000</v>
      </c>
      <c r="H2945" s="269">
        <v>1</v>
      </c>
      <c r="K2945" s="265">
        <v>1300000</v>
      </c>
    </row>
    <row r="2946" spans="1:13" x14ac:dyDescent="0.3">
      <c r="A2946" s="58">
        <v>2946</v>
      </c>
      <c r="B2946" s="264">
        <v>46057</v>
      </c>
      <c r="C2946" s="292" t="s">
        <v>1390</v>
      </c>
      <c r="E2946" s="292" t="s">
        <v>1696</v>
      </c>
      <c r="F2946" s="269" t="s">
        <v>1695</v>
      </c>
      <c r="G2946" s="265">
        <v>50000</v>
      </c>
      <c r="H2946" s="269">
        <v>1</v>
      </c>
      <c r="K2946" s="265">
        <v>50000</v>
      </c>
    </row>
    <row r="2947" spans="1:13" x14ac:dyDescent="0.3">
      <c r="A2947" s="58">
        <v>2947</v>
      </c>
      <c r="B2947" s="264">
        <v>46057</v>
      </c>
      <c r="C2947" s="292" t="s">
        <v>1838</v>
      </c>
      <c r="E2947" s="292" t="s">
        <v>4996</v>
      </c>
      <c r="L2947" s="265">
        <v>-1680000</v>
      </c>
    </row>
    <row r="2948" spans="1:13" x14ac:dyDescent="0.3">
      <c r="A2948" s="58">
        <v>2948</v>
      </c>
      <c r="B2948" s="264">
        <v>46057</v>
      </c>
      <c r="C2948" s="292" t="s">
        <v>1433</v>
      </c>
      <c r="E2948" s="292" t="s">
        <v>4997</v>
      </c>
      <c r="L2948" s="265">
        <v>-500000</v>
      </c>
    </row>
    <row r="2949" spans="1:13" x14ac:dyDescent="0.3">
      <c r="A2949" s="58">
        <v>2949</v>
      </c>
      <c r="B2949" s="264">
        <v>46058</v>
      </c>
      <c r="C2949" s="292" t="s">
        <v>1051</v>
      </c>
      <c r="E2949" s="292" t="s">
        <v>3830</v>
      </c>
      <c r="L2949" s="265">
        <v>-2100000</v>
      </c>
    </row>
    <row r="2950" spans="1:13" x14ac:dyDescent="0.3">
      <c r="A2950" s="58">
        <v>2950</v>
      </c>
      <c r="B2950" s="264">
        <v>46058</v>
      </c>
      <c r="C2950" s="292" t="s">
        <v>1971</v>
      </c>
      <c r="E2950" s="292" t="s">
        <v>2401</v>
      </c>
      <c r="F2950" s="269">
        <v>1087298441</v>
      </c>
      <c r="G2950" s="265">
        <v>50000</v>
      </c>
      <c r="H2950" s="269">
        <v>1</v>
      </c>
      <c r="K2950" s="265">
        <v>50000</v>
      </c>
    </row>
    <row r="2951" spans="1:13" x14ac:dyDescent="0.3">
      <c r="A2951" s="58">
        <v>2951</v>
      </c>
      <c r="B2951" s="264">
        <v>46058</v>
      </c>
      <c r="C2951" s="292" t="s">
        <v>3103</v>
      </c>
      <c r="E2951" s="292" t="s">
        <v>2186</v>
      </c>
      <c r="F2951" s="269">
        <v>2820403</v>
      </c>
      <c r="G2951" s="265">
        <v>1600000</v>
      </c>
      <c r="H2951" s="269">
        <v>1</v>
      </c>
      <c r="K2951" s="265">
        <v>1600000</v>
      </c>
    </row>
    <row r="2952" spans="1:13" x14ac:dyDescent="0.3">
      <c r="A2952" s="58">
        <v>2952</v>
      </c>
      <c r="B2952" s="264">
        <v>46058</v>
      </c>
      <c r="C2952" s="292" t="s">
        <v>1968</v>
      </c>
      <c r="E2952" s="292" t="s">
        <v>2176</v>
      </c>
      <c r="F2952" s="269" t="s">
        <v>1195</v>
      </c>
      <c r="G2952" s="265">
        <v>1000000</v>
      </c>
      <c r="H2952" s="269">
        <v>1</v>
      </c>
      <c r="J2952" s="266">
        <v>100000</v>
      </c>
      <c r="K2952" s="265">
        <v>1100000</v>
      </c>
      <c r="M2952" s="292" t="s">
        <v>5003</v>
      </c>
    </row>
    <row r="2953" spans="1:13" x14ac:dyDescent="0.3">
      <c r="A2953" s="58">
        <v>2953</v>
      </c>
      <c r="B2953" s="264">
        <v>46058</v>
      </c>
      <c r="C2953" s="292" t="s">
        <v>1838</v>
      </c>
      <c r="E2953" s="292" t="s">
        <v>2554</v>
      </c>
      <c r="F2953" s="269" t="s">
        <v>2553</v>
      </c>
      <c r="G2953" s="265">
        <v>1000000</v>
      </c>
      <c r="H2953" s="269">
        <v>1</v>
      </c>
      <c r="K2953" s="265">
        <v>1000000</v>
      </c>
      <c r="M2953" s="292" t="s">
        <v>5005</v>
      </c>
    </row>
    <row r="2954" spans="1:13" x14ac:dyDescent="0.3">
      <c r="A2954" s="58">
        <v>2954</v>
      </c>
      <c r="B2954" s="264">
        <v>46058</v>
      </c>
      <c r="C2954" s="292" t="s">
        <v>1440</v>
      </c>
      <c r="E2954" s="292" t="s">
        <v>2177</v>
      </c>
      <c r="F2954" s="269" t="s">
        <v>1202</v>
      </c>
      <c r="G2954" s="265">
        <v>600000</v>
      </c>
      <c r="H2954" s="269">
        <v>1</v>
      </c>
      <c r="K2954" s="265">
        <v>600000</v>
      </c>
    </row>
    <row r="2955" spans="1:13" x14ac:dyDescent="0.3">
      <c r="A2955" s="58">
        <v>2955</v>
      </c>
      <c r="B2955" s="264">
        <v>46058</v>
      </c>
      <c r="C2955" s="292" t="s">
        <v>1440</v>
      </c>
      <c r="E2955" s="292" t="s">
        <v>2180</v>
      </c>
      <c r="F2955" s="269">
        <v>50229</v>
      </c>
      <c r="G2955" s="265">
        <v>70000</v>
      </c>
      <c r="H2955" s="269">
        <v>1</v>
      </c>
      <c r="K2955" s="265">
        <v>70000</v>
      </c>
    </row>
    <row r="2956" spans="1:13" x14ac:dyDescent="0.3">
      <c r="A2956" s="58">
        <v>2956</v>
      </c>
      <c r="B2956" s="264">
        <v>46058</v>
      </c>
      <c r="C2956" s="292" t="s">
        <v>1440</v>
      </c>
      <c r="E2956" s="292" t="s">
        <v>2181</v>
      </c>
      <c r="F2956" s="269" t="s">
        <v>1786</v>
      </c>
      <c r="G2956" s="265">
        <v>40000</v>
      </c>
      <c r="H2956" s="269">
        <v>1</v>
      </c>
      <c r="K2956" s="265">
        <v>40000</v>
      </c>
    </row>
    <row r="2957" spans="1:13" x14ac:dyDescent="0.3">
      <c r="A2957" s="58">
        <v>2957</v>
      </c>
      <c r="B2957" s="264">
        <v>46058</v>
      </c>
      <c r="C2957" s="292" t="s">
        <v>1968</v>
      </c>
      <c r="E2957" s="292" t="s">
        <v>5007</v>
      </c>
      <c r="L2957" s="265">
        <v>-1100000</v>
      </c>
    </row>
    <row r="2958" spans="1:13" x14ac:dyDescent="0.3">
      <c r="A2958" s="58">
        <v>2958</v>
      </c>
      <c r="B2958" s="264">
        <v>46058</v>
      </c>
      <c r="C2958" s="292" t="s">
        <v>3103</v>
      </c>
      <c r="E2958" s="292" t="s">
        <v>4550</v>
      </c>
      <c r="L2958" s="265">
        <v>-1600000</v>
      </c>
    </row>
    <row r="2959" spans="1:13" x14ac:dyDescent="0.3">
      <c r="A2959" s="58">
        <v>2959</v>
      </c>
      <c r="B2959" s="264">
        <v>46058</v>
      </c>
      <c r="C2959" s="292" t="s">
        <v>1738</v>
      </c>
      <c r="E2959" s="292" t="s">
        <v>3763</v>
      </c>
      <c r="L2959" s="265">
        <v>-1067000</v>
      </c>
    </row>
    <row r="2960" spans="1:13" x14ac:dyDescent="0.3">
      <c r="A2960" s="58">
        <v>2960</v>
      </c>
      <c r="B2960" s="264">
        <v>46059</v>
      </c>
      <c r="C2960" s="292" t="s">
        <v>1532</v>
      </c>
      <c r="E2960" s="292" t="s">
        <v>2081</v>
      </c>
      <c r="F2960" s="269">
        <v>1068298044</v>
      </c>
      <c r="G2960" s="265">
        <v>450000</v>
      </c>
      <c r="H2960" s="269">
        <v>1</v>
      </c>
      <c r="K2960" s="265">
        <v>450000</v>
      </c>
    </row>
    <row r="2961" spans="1:12" x14ac:dyDescent="0.3">
      <c r="A2961" s="58">
        <v>2961</v>
      </c>
      <c r="B2961" s="264">
        <v>46059</v>
      </c>
      <c r="C2961" s="292" t="s">
        <v>1713</v>
      </c>
      <c r="E2961" s="292" t="s">
        <v>1734</v>
      </c>
      <c r="G2961" s="265">
        <v>650000</v>
      </c>
      <c r="H2961" s="269">
        <v>1</v>
      </c>
      <c r="K2961" s="265">
        <v>650000</v>
      </c>
    </row>
    <row r="2962" spans="1:12" x14ac:dyDescent="0.3">
      <c r="A2962" s="58">
        <v>2962</v>
      </c>
      <c r="B2962" s="264">
        <v>46059</v>
      </c>
      <c r="C2962" s="292" t="s">
        <v>1713</v>
      </c>
      <c r="E2962" s="292" t="s">
        <v>3565</v>
      </c>
      <c r="F2962" s="269" t="s">
        <v>3575</v>
      </c>
      <c r="G2962" s="265">
        <v>2400000</v>
      </c>
      <c r="H2962" s="269">
        <v>1</v>
      </c>
      <c r="K2962" s="265">
        <v>2400000</v>
      </c>
    </row>
    <row r="2963" spans="1:12" x14ac:dyDescent="0.3">
      <c r="A2963" s="58">
        <v>2963</v>
      </c>
      <c r="B2963" s="264">
        <v>46059</v>
      </c>
      <c r="C2963" s="292" t="s">
        <v>5010</v>
      </c>
      <c r="E2963" s="292" t="s">
        <v>5014</v>
      </c>
      <c r="G2963" s="265">
        <v>1000000</v>
      </c>
      <c r="H2963" s="269">
        <v>1</v>
      </c>
      <c r="J2963" s="266">
        <v>100000</v>
      </c>
      <c r="K2963" s="265">
        <v>1100000</v>
      </c>
    </row>
    <row r="2964" spans="1:12" x14ac:dyDescent="0.3">
      <c r="A2964" s="58">
        <v>2964</v>
      </c>
      <c r="B2964" s="264">
        <v>46059</v>
      </c>
      <c r="C2964" s="292" t="s">
        <v>5010</v>
      </c>
      <c r="E2964" s="292" t="s">
        <v>5016</v>
      </c>
      <c r="L2964" s="265">
        <v>-1100000</v>
      </c>
    </row>
    <row r="2965" spans="1:12" x14ac:dyDescent="0.3">
      <c r="A2965" s="58">
        <v>2965</v>
      </c>
      <c r="B2965" s="264">
        <v>46060</v>
      </c>
      <c r="C2965" s="292" t="s">
        <v>1713</v>
      </c>
      <c r="E2965" s="292" t="s">
        <v>1708</v>
      </c>
      <c r="F2965" s="269">
        <v>27107593440</v>
      </c>
      <c r="G2965" s="265">
        <v>150000</v>
      </c>
      <c r="H2965" s="269">
        <v>1</v>
      </c>
      <c r="K2965" s="265">
        <v>150000</v>
      </c>
    </row>
    <row r="2966" spans="1:12" x14ac:dyDescent="0.3">
      <c r="A2966" s="58">
        <v>2966</v>
      </c>
      <c r="B2966" s="264">
        <v>46060</v>
      </c>
      <c r="C2966" s="292" t="s">
        <v>1470</v>
      </c>
      <c r="E2966" s="292" t="s">
        <v>4841</v>
      </c>
      <c r="F2966" s="269" t="s">
        <v>4974</v>
      </c>
      <c r="G2966" s="265">
        <v>2100000</v>
      </c>
      <c r="H2966" s="269">
        <v>1</v>
      </c>
      <c r="K2966" s="265">
        <v>2100000</v>
      </c>
    </row>
    <row r="2967" spans="1:12" x14ac:dyDescent="0.3">
      <c r="A2967" s="58">
        <v>2967</v>
      </c>
      <c r="B2967" s="264">
        <v>46060</v>
      </c>
      <c r="C2967" s="292" t="s">
        <v>1971</v>
      </c>
      <c r="E2967" s="292" t="s">
        <v>5019</v>
      </c>
      <c r="L2967" s="265">
        <v>-50000</v>
      </c>
    </row>
    <row r="2968" spans="1:12" x14ac:dyDescent="0.3">
      <c r="A2968" s="58">
        <v>2968</v>
      </c>
      <c r="B2968" s="264">
        <v>46060</v>
      </c>
      <c r="C2968" s="292" t="s">
        <v>4332</v>
      </c>
      <c r="E2968" s="292" t="s">
        <v>5020</v>
      </c>
      <c r="L2968" s="265">
        <v>-200000</v>
      </c>
    </row>
    <row r="2969" spans="1:12" x14ac:dyDescent="0.3">
      <c r="A2969" s="58">
        <v>2969</v>
      </c>
      <c r="B2969" s="264">
        <v>46062</v>
      </c>
      <c r="C2969" s="292" t="s">
        <v>1024</v>
      </c>
      <c r="E2969" s="292" t="s">
        <v>2787</v>
      </c>
      <c r="F2969" s="269">
        <v>1094302044</v>
      </c>
      <c r="G2969" s="265">
        <v>300000</v>
      </c>
      <c r="H2969" s="269">
        <v>1</v>
      </c>
      <c r="K2969" s="265">
        <v>300000</v>
      </c>
    </row>
    <row r="2970" spans="1:12" x14ac:dyDescent="0.3">
      <c r="A2970" s="58">
        <v>2970</v>
      </c>
      <c r="B2970" s="264">
        <v>46062</v>
      </c>
      <c r="C2970" s="292" t="s">
        <v>1024</v>
      </c>
      <c r="E2970" s="292" t="s">
        <v>2203</v>
      </c>
      <c r="G2970" s="265">
        <v>600000</v>
      </c>
      <c r="H2970" s="269">
        <v>1</v>
      </c>
      <c r="K2970" s="265">
        <v>600000</v>
      </c>
    </row>
    <row r="2971" spans="1:12" x14ac:dyDescent="0.3">
      <c r="A2971" s="58">
        <v>2971</v>
      </c>
      <c r="B2971" s="264">
        <v>46062</v>
      </c>
      <c r="C2971" s="292" t="s">
        <v>1024</v>
      </c>
      <c r="E2971" s="292" t="s">
        <v>2102</v>
      </c>
      <c r="F2971" s="269" t="s">
        <v>2570</v>
      </c>
      <c r="G2971" s="265">
        <v>65000</v>
      </c>
      <c r="H2971" s="269">
        <v>1</v>
      </c>
      <c r="K2971" s="265">
        <v>65000</v>
      </c>
    </row>
    <row r="2972" spans="1:12" x14ac:dyDescent="0.3">
      <c r="A2972" s="58">
        <v>2972</v>
      </c>
      <c r="B2972" s="264">
        <v>46062</v>
      </c>
      <c r="C2972" s="292" t="s">
        <v>1024</v>
      </c>
      <c r="E2972" s="292" t="s">
        <v>3612</v>
      </c>
      <c r="F2972" s="269" t="s">
        <v>3611</v>
      </c>
      <c r="G2972" s="265">
        <v>30000</v>
      </c>
      <c r="H2972" s="269">
        <v>1</v>
      </c>
      <c r="K2972" s="265">
        <v>30000</v>
      </c>
    </row>
    <row r="2973" spans="1:12" x14ac:dyDescent="0.3">
      <c r="A2973" s="58">
        <v>2973</v>
      </c>
      <c r="B2973" s="264">
        <v>46062</v>
      </c>
      <c r="C2973" s="292" t="s">
        <v>1024</v>
      </c>
      <c r="E2973" s="292" t="s">
        <v>5022</v>
      </c>
      <c r="G2973" s="265">
        <v>300000</v>
      </c>
      <c r="H2973" s="269">
        <v>1</v>
      </c>
      <c r="K2973" s="265">
        <v>300000</v>
      </c>
    </row>
    <row r="2974" spans="1:12" x14ac:dyDescent="0.3">
      <c r="A2974" s="58">
        <v>2974</v>
      </c>
      <c r="B2974" s="264">
        <v>46062</v>
      </c>
      <c r="C2974" s="292" t="s">
        <v>1587</v>
      </c>
      <c r="E2974" s="292" t="s">
        <v>2907</v>
      </c>
      <c r="F2974" s="269">
        <v>415090409</v>
      </c>
      <c r="G2974" s="265">
        <v>594000</v>
      </c>
      <c r="H2974" s="269">
        <v>1</v>
      </c>
      <c r="K2974" s="265">
        <v>594000</v>
      </c>
    </row>
    <row r="2975" spans="1:12" x14ac:dyDescent="0.3">
      <c r="A2975" s="58">
        <v>2975</v>
      </c>
      <c r="B2975" s="264">
        <v>46062</v>
      </c>
      <c r="C2975" s="292" t="s">
        <v>1587</v>
      </c>
      <c r="E2975" s="292" t="s">
        <v>2177</v>
      </c>
      <c r="F2975" s="269" t="s">
        <v>1202</v>
      </c>
      <c r="G2975" s="265">
        <v>600000</v>
      </c>
      <c r="H2975" s="269">
        <v>1</v>
      </c>
      <c r="K2975" s="265">
        <v>600000</v>
      </c>
    </row>
    <row r="2976" spans="1:12" x14ac:dyDescent="0.3">
      <c r="A2976" s="58">
        <v>2976</v>
      </c>
      <c r="B2976" s="264">
        <v>46062</v>
      </c>
      <c r="C2976" s="292" t="s">
        <v>1587</v>
      </c>
      <c r="E2976" s="292" t="s">
        <v>2180</v>
      </c>
      <c r="F2976" s="269">
        <v>50229</v>
      </c>
      <c r="G2976" s="265">
        <v>75000</v>
      </c>
      <c r="H2976" s="269">
        <v>1</v>
      </c>
      <c r="K2976" s="265">
        <v>75000</v>
      </c>
    </row>
    <row r="2977" spans="1:11" x14ac:dyDescent="0.3">
      <c r="A2977" s="58">
        <v>2977</v>
      </c>
      <c r="B2977" s="264">
        <v>46062</v>
      </c>
      <c r="C2977" s="292" t="s">
        <v>1587</v>
      </c>
      <c r="E2977" s="292" t="s">
        <v>2178</v>
      </c>
      <c r="F2977" s="269" t="s">
        <v>1250</v>
      </c>
      <c r="G2977" s="265">
        <v>130000</v>
      </c>
      <c r="H2977" s="269">
        <v>1</v>
      </c>
      <c r="K2977" s="265">
        <v>130000</v>
      </c>
    </row>
    <row r="2978" spans="1:11" x14ac:dyDescent="0.3">
      <c r="A2978" s="58">
        <v>2978</v>
      </c>
      <c r="B2978" s="264">
        <v>46062</v>
      </c>
      <c r="C2978" s="292" t="s">
        <v>1587</v>
      </c>
      <c r="E2978" s="292" t="s">
        <v>2182</v>
      </c>
      <c r="F2978" s="269" t="s">
        <v>1813</v>
      </c>
      <c r="G2978" s="265">
        <v>10000</v>
      </c>
      <c r="H2978" s="269">
        <v>2</v>
      </c>
      <c r="K2978" s="265">
        <v>20000</v>
      </c>
    </row>
    <row r="2979" spans="1:11" x14ac:dyDescent="0.3">
      <c r="A2979" s="58">
        <v>2979</v>
      </c>
      <c r="B2979" s="264">
        <v>46062</v>
      </c>
      <c r="C2979" s="292" t="s">
        <v>1587</v>
      </c>
      <c r="E2979" s="292" t="s">
        <v>2181</v>
      </c>
      <c r="F2979" s="269" t="s">
        <v>1786</v>
      </c>
      <c r="G2979" s="265">
        <v>40000</v>
      </c>
      <c r="H2979" s="269">
        <v>1</v>
      </c>
      <c r="K2979" s="265">
        <v>40000</v>
      </c>
    </row>
    <row r="2980" spans="1:11" x14ac:dyDescent="0.3">
      <c r="A2980" s="58">
        <v>2980</v>
      </c>
      <c r="B2980" s="264">
        <v>46062</v>
      </c>
      <c r="C2980" s="292" t="s">
        <v>1738</v>
      </c>
      <c r="E2980" s="292" t="s">
        <v>2180</v>
      </c>
      <c r="F2980" s="269">
        <v>50229</v>
      </c>
      <c r="G2980" s="265">
        <v>75000</v>
      </c>
      <c r="H2980" s="269">
        <v>2</v>
      </c>
      <c r="J2980" s="266">
        <v>15000</v>
      </c>
      <c r="K2980" s="265">
        <v>165000</v>
      </c>
    </row>
    <row r="2981" spans="1:11" x14ac:dyDescent="0.3">
      <c r="A2981" s="58">
        <v>2981</v>
      </c>
      <c r="B2981" s="264">
        <v>46062</v>
      </c>
      <c r="C2981" s="292" t="s">
        <v>1738</v>
      </c>
      <c r="E2981" s="292" t="s">
        <v>2180</v>
      </c>
      <c r="F2981" s="269">
        <v>50228</v>
      </c>
      <c r="G2981" s="265">
        <v>110000</v>
      </c>
      <c r="H2981" s="269">
        <v>2</v>
      </c>
      <c r="J2981" s="266">
        <v>22000</v>
      </c>
      <c r="K2981" s="265">
        <v>242000</v>
      </c>
    </row>
    <row r="2982" spans="1:11" x14ac:dyDescent="0.3">
      <c r="A2982" s="58">
        <v>2982</v>
      </c>
      <c r="B2982" s="264">
        <v>46062</v>
      </c>
      <c r="C2982" s="292" t="s">
        <v>1738</v>
      </c>
      <c r="E2982" s="292" t="s">
        <v>2181</v>
      </c>
      <c r="F2982" s="269" t="s">
        <v>1786</v>
      </c>
      <c r="G2982" s="265">
        <v>40000</v>
      </c>
      <c r="H2982" s="269">
        <v>1</v>
      </c>
      <c r="J2982" s="266">
        <v>4000</v>
      </c>
      <c r="K2982" s="265">
        <v>44000</v>
      </c>
    </row>
    <row r="2983" spans="1:11" x14ac:dyDescent="0.3">
      <c r="A2983" s="58">
        <v>2983</v>
      </c>
      <c r="B2983" s="264">
        <v>46062</v>
      </c>
      <c r="C2983" s="292" t="s">
        <v>5073</v>
      </c>
      <c r="E2983" s="292" t="s">
        <v>5076</v>
      </c>
      <c r="F2983" s="269" t="s">
        <v>5077</v>
      </c>
      <c r="G2983" s="265">
        <v>50000</v>
      </c>
      <c r="H2983" s="269">
        <v>1</v>
      </c>
      <c r="J2983" s="266">
        <v>5000</v>
      </c>
      <c r="K2983" s="265">
        <v>55000</v>
      </c>
    </row>
    <row r="2984" spans="1:11" x14ac:dyDescent="0.3">
      <c r="A2984" s="58">
        <v>2984</v>
      </c>
      <c r="B2984" s="264">
        <v>46062</v>
      </c>
      <c r="C2984" s="292" t="s">
        <v>5073</v>
      </c>
      <c r="E2984" s="292" t="s">
        <v>5074</v>
      </c>
      <c r="F2984" s="269" t="s">
        <v>5075</v>
      </c>
      <c r="G2984" s="265">
        <v>1950000</v>
      </c>
      <c r="H2984" s="269">
        <v>1</v>
      </c>
      <c r="J2984" s="266">
        <v>195000</v>
      </c>
      <c r="K2984" s="265">
        <v>2145000</v>
      </c>
    </row>
    <row r="2985" spans="1:11" x14ac:dyDescent="0.3">
      <c r="A2985" s="58">
        <v>2985</v>
      </c>
      <c r="B2985" s="264">
        <v>46062</v>
      </c>
      <c r="C2985" s="292" t="s">
        <v>1013</v>
      </c>
      <c r="E2985" s="292" t="s">
        <v>4562</v>
      </c>
      <c r="F2985" s="269" t="s">
        <v>4561</v>
      </c>
      <c r="G2985" s="265">
        <v>300000</v>
      </c>
      <c r="H2985" s="269">
        <v>1</v>
      </c>
      <c r="J2985" s="266">
        <v>30000</v>
      </c>
      <c r="K2985" s="265">
        <v>330000</v>
      </c>
    </row>
    <row r="2986" spans="1:11" x14ac:dyDescent="0.3">
      <c r="A2986" s="58">
        <v>2986</v>
      </c>
      <c r="B2986" s="264">
        <v>46062</v>
      </c>
      <c r="C2986" s="292" t="s">
        <v>1297</v>
      </c>
      <c r="E2986" s="292" t="s">
        <v>2907</v>
      </c>
      <c r="F2986" s="269">
        <v>415089709</v>
      </c>
      <c r="G2986" s="265">
        <v>500000</v>
      </c>
      <c r="H2986" s="269">
        <v>1</v>
      </c>
      <c r="J2986" s="266">
        <v>50000</v>
      </c>
      <c r="K2986" s="265">
        <v>550000</v>
      </c>
    </row>
    <row r="2987" spans="1:11" x14ac:dyDescent="0.3">
      <c r="A2987" s="58">
        <v>2987</v>
      </c>
      <c r="B2987" s="264">
        <v>46062</v>
      </c>
      <c r="C2987" s="292" t="s">
        <v>1297</v>
      </c>
      <c r="E2987" s="292" t="s">
        <v>2186</v>
      </c>
      <c r="F2987" s="269">
        <v>2820403</v>
      </c>
      <c r="G2987" s="265">
        <v>1600000</v>
      </c>
      <c r="H2987" s="269">
        <v>1</v>
      </c>
      <c r="J2987" s="266">
        <v>160000</v>
      </c>
      <c r="K2987" s="265">
        <v>1760000</v>
      </c>
    </row>
    <row r="2988" spans="1:11" x14ac:dyDescent="0.3">
      <c r="A2988" s="58">
        <v>2988</v>
      </c>
      <c r="B2988" s="264">
        <v>46063</v>
      </c>
      <c r="C2988" s="292" t="s">
        <v>1738</v>
      </c>
      <c r="E2988" s="292" t="s">
        <v>2184</v>
      </c>
      <c r="G2988" s="265">
        <v>650000</v>
      </c>
      <c r="H2988" s="269">
        <v>1</v>
      </c>
      <c r="J2988" s="266">
        <v>65000</v>
      </c>
      <c r="K2988" s="265">
        <v>715000</v>
      </c>
    </row>
    <row r="2989" spans="1:11" x14ac:dyDescent="0.3">
      <c r="A2989" s="58">
        <v>2989</v>
      </c>
      <c r="B2989" s="264">
        <v>46063</v>
      </c>
      <c r="C2989" s="292" t="s">
        <v>1738</v>
      </c>
      <c r="E2989" s="292" t="s">
        <v>2182</v>
      </c>
      <c r="F2989" s="269" t="s">
        <v>1813</v>
      </c>
      <c r="G2989" s="265">
        <v>10000</v>
      </c>
      <c r="H2989" s="269">
        <v>5</v>
      </c>
      <c r="J2989" s="266">
        <v>5000</v>
      </c>
      <c r="K2989" s="265">
        <v>55000</v>
      </c>
    </row>
    <row r="2990" spans="1:11" x14ac:dyDescent="0.3">
      <c r="A2990" s="58">
        <v>2990</v>
      </c>
      <c r="B2990" s="264">
        <v>46063</v>
      </c>
      <c r="C2990" s="292" t="s">
        <v>1449</v>
      </c>
      <c r="E2990" s="292" t="s">
        <v>1200</v>
      </c>
      <c r="F2990" s="269" t="s">
        <v>1199</v>
      </c>
      <c r="G2990" s="265">
        <v>1250000</v>
      </c>
      <c r="H2990" s="269">
        <v>1</v>
      </c>
      <c r="K2990" s="265">
        <v>1250000</v>
      </c>
    </row>
    <row r="2991" spans="1:11" x14ac:dyDescent="0.3">
      <c r="A2991" s="58">
        <v>2991</v>
      </c>
      <c r="B2991" s="264">
        <v>46063</v>
      </c>
      <c r="C2991" s="292" t="s">
        <v>1577</v>
      </c>
      <c r="E2991" s="292" t="s">
        <v>2142</v>
      </c>
      <c r="F2991" s="269" t="s">
        <v>4769</v>
      </c>
      <c r="G2991" s="265">
        <v>1550000</v>
      </c>
      <c r="H2991" s="269">
        <v>1</v>
      </c>
      <c r="J2991" s="266">
        <v>155000</v>
      </c>
      <c r="K2991" s="265">
        <v>1705000</v>
      </c>
    </row>
    <row r="2992" spans="1:11" x14ac:dyDescent="0.3">
      <c r="A2992" s="58">
        <v>2992</v>
      </c>
      <c r="B2992" s="264">
        <v>46063</v>
      </c>
      <c r="C2992" s="292" t="s">
        <v>1297</v>
      </c>
      <c r="E2992" s="292" t="s">
        <v>1850</v>
      </c>
      <c r="F2992" s="269" t="s">
        <v>4688</v>
      </c>
      <c r="G2992" s="265">
        <v>1100000</v>
      </c>
      <c r="H2992" s="269">
        <v>1</v>
      </c>
      <c r="J2992" s="266">
        <v>110000</v>
      </c>
      <c r="K2992" s="265">
        <v>1210000</v>
      </c>
    </row>
    <row r="2993" spans="1:12" x14ac:dyDescent="0.3">
      <c r="A2993" s="58">
        <v>2993</v>
      </c>
      <c r="B2993" s="264">
        <v>46063</v>
      </c>
      <c r="C2993" s="292" t="s">
        <v>1458</v>
      </c>
      <c r="E2993" s="292" t="s">
        <v>2187</v>
      </c>
      <c r="F2993" s="269" t="s">
        <v>1193</v>
      </c>
      <c r="G2993" s="265">
        <v>1000000</v>
      </c>
      <c r="H2993" s="269">
        <v>1</v>
      </c>
      <c r="J2993" s="266">
        <v>100000</v>
      </c>
      <c r="K2993" s="265">
        <v>1100000</v>
      </c>
    </row>
    <row r="2994" spans="1:12" x14ac:dyDescent="0.3">
      <c r="A2994" s="58">
        <v>2994</v>
      </c>
      <c r="B2994" s="264">
        <v>46063</v>
      </c>
      <c r="C2994" s="292" t="s">
        <v>1458</v>
      </c>
      <c r="E2994" s="292" t="s">
        <v>2187</v>
      </c>
      <c r="F2994" s="269" t="s">
        <v>1194</v>
      </c>
      <c r="G2994" s="265">
        <v>1000000</v>
      </c>
      <c r="H2994" s="269">
        <v>1</v>
      </c>
      <c r="J2994" s="266">
        <v>100000</v>
      </c>
      <c r="K2994" s="265">
        <v>1100000</v>
      </c>
    </row>
    <row r="2995" spans="1:12" x14ac:dyDescent="0.3">
      <c r="A2995" s="58">
        <v>2995</v>
      </c>
      <c r="B2995" s="264">
        <v>46063</v>
      </c>
      <c r="C2995" s="292" t="s">
        <v>1144</v>
      </c>
      <c r="E2995" s="292" t="s">
        <v>5036</v>
      </c>
      <c r="F2995" s="269" t="s">
        <v>1201</v>
      </c>
      <c r="G2995" s="265">
        <v>500000</v>
      </c>
      <c r="H2995" s="269">
        <v>1</v>
      </c>
      <c r="K2995" s="265">
        <v>500000</v>
      </c>
    </row>
    <row r="2996" spans="1:12" x14ac:dyDescent="0.3">
      <c r="A2996" s="58">
        <v>2996</v>
      </c>
      <c r="B2996" s="264">
        <v>46063</v>
      </c>
      <c r="C2996" s="292" t="s">
        <v>1589</v>
      </c>
      <c r="E2996" s="292" t="s">
        <v>2372</v>
      </c>
      <c r="F2996" s="269" t="s">
        <v>3154</v>
      </c>
      <c r="G2996" s="265">
        <v>1600000</v>
      </c>
      <c r="H2996" s="269">
        <v>1</v>
      </c>
      <c r="K2996" s="265">
        <v>1600000</v>
      </c>
    </row>
    <row r="2997" spans="1:12" x14ac:dyDescent="0.3">
      <c r="A2997" s="58">
        <v>2997</v>
      </c>
      <c r="B2997" s="264">
        <v>46063</v>
      </c>
      <c r="C2997" s="292" t="s">
        <v>1571</v>
      </c>
      <c r="E2997" s="292" t="s">
        <v>2177</v>
      </c>
      <c r="F2997" s="269" t="s">
        <v>1202</v>
      </c>
      <c r="G2997" s="265">
        <v>600000</v>
      </c>
      <c r="H2997" s="269">
        <v>2</v>
      </c>
      <c r="J2997" s="266">
        <v>120000</v>
      </c>
      <c r="K2997" s="265">
        <v>1320000</v>
      </c>
    </row>
    <row r="2998" spans="1:12" x14ac:dyDescent="0.3">
      <c r="A2998" s="58">
        <v>2998</v>
      </c>
      <c r="B2998" s="264">
        <v>46063</v>
      </c>
      <c r="C2998" s="292" t="s">
        <v>1571</v>
      </c>
      <c r="E2998" s="292" t="s">
        <v>2178</v>
      </c>
      <c r="F2998" s="269" t="s">
        <v>1250</v>
      </c>
      <c r="G2998" s="265">
        <v>130000</v>
      </c>
      <c r="H2998" s="269">
        <v>1</v>
      </c>
      <c r="J2998" s="266">
        <v>13000</v>
      </c>
      <c r="K2998" s="265">
        <v>143000</v>
      </c>
    </row>
    <row r="2999" spans="1:12" x14ac:dyDescent="0.3">
      <c r="A2999" s="58">
        <v>2999</v>
      </c>
      <c r="B2999" s="264">
        <v>46063</v>
      </c>
      <c r="C2999" s="292" t="s">
        <v>1571</v>
      </c>
      <c r="E2999" s="292" t="s">
        <v>2181</v>
      </c>
      <c r="F2999" s="269" t="s">
        <v>1786</v>
      </c>
      <c r="G2999" s="265">
        <v>40000</v>
      </c>
      <c r="H2999" s="269">
        <v>3</v>
      </c>
      <c r="J2999" s="266">
        <v>12000</v>
      </c>
      <c r="K2999" s="265">
        <v>132000</v>
      </c>
    </row>
    <row r="3000" spans="1:12" x14ac:dyDescent="0.3">
      <c r="A3000" s="58">
        <v>3000</v>
      </c>
      <c r="B3000" s="264">
        <v>46063</v>
      </c>
      <c r="C3000" s="292" t="s">
        <v>1571</v>
      </c>
      <c r="E3000" s="292" t="s">
        <v>1257</v>
      </c>
      <c r="F3000" s="269" t="s">
        <v>1256</v>
      </c>
      <c r="G3000" s="265">
        <v>50000</v>
      </c>
      <c r="H3000" s="269">
        <v>1</v>
      </c>
      <c r="J3000" s="266">
        <v>5000</v>
      </c>
      <c r="K3000" s="265">
        <v>55000</v>
      </c>
    </row>
    <row r="3001" spans="1:12" x14ac:dyDescent="0.3">
      <c r="A3001" s="58">
        <v>3001</v>
      </c>
      <c r="B3001" s="264">
        <v>46064</v>
      </c>
      <c r="C3001" s="292" t="s">
        <v>1440</v>
      </c>
      <c r="E3001" s="292" t="s">
        <v>5040</v>
      </c>
      <c r="L3001" s="265">
        <v>-710000</v>
      </c>
    </row>
    <row r="3002" spans="1:12" x14ac:dyDescent="0.3">
      <c r="A3002" s="58">
        <v>3002</v>
      </c>
      <c r="B3002" s="264">
        <v>46064</v>
      </c>
      <c r="C3002" s="292" t="s">
        <v>1838</v>
      </c>
      <c r="E3002" s="292" t="s">
        <v>5041</v>
      </c>
      <c r="L3002" s="265">
        <v>-1000000</v>
      </c>
    </row>
    <row r="3003" spans="1:12" x14ac:dyDescent="0.3">
      <c r="A3003" s="58">
        <v>3003</v>
      </c>
      <c r="B3003" s="264">
        <v>46064</v>
      </c>
      <c r="C3003" s="292" t="s">
        <v>3901</v>
      </c>
      <c r="E3003" s="292" t="s">
        <v>5042</v>
      </c>
      <c r="L3003" s="265">
        <v>-1550000</v>
      </c>
    </row>
    <row r="3004" spans="1:12" x14ac:dyDescent="0.3">
      <c r="A3004" s="58">
        <v>3004</v>
      </c>
      <c r="B3004" s="264">
        <v>46064</v>
      </c>
      <c r="C3004" s="292" t="s">
        <v>1445</v>
      </c>
      <c r="E3004" s="292" t="s">
        <v>5043</v>
      </c>
      <c r="L3004" s="265">
        <v>-800000</v>
      </c>
    </row>
    <row r="3005" spans="1:12" x14ac:dyDescent="0.3">
      <c r="A3005" s="58">
        <v>3005</v>
      </c>
      <c r="B3005" s="264">
        <v>46064</v>
      </c>
      <c r="C3005" s="292" t="s">
        <v>3256</v>
      </c>
      <c r="E3005" s="292" t="s">
        <v>3877</v>
      </c>
      <c r="L3005" s="265">
        <v>-1300000</v>
      </c>
    </row>
    <row r="3006" spans="1:12" x14ac:dyDescent="0.3">
      <c r="A3006" s="58">
        <v>3006</v>
      </c>
      <c r="B3006" s="264">
        <v>46064</v>
      </c>
      <c r="C3006" s="292" t="s">
        <v>1545</v>
      </c>
      <c r="E3006" s="292" t="s">
        <v>5044</v>
      </c>
      <c r="L3006" s="265">
        <v>-495000</v>
      </c>
    </row>
    <row r="3007" spans="1:12" x14ac:dyDescent="0.3">
      <c r="A3007" s="58">
        <v>3007</v>
      </c>
      <c r="B3007" s="264">
        <v>46064</v>
      </c>
      <c r="C3007" s="292" t="s">
        <v>1297</v>
      </c>
      <c r="E3007" s="292" t="s">
        <v>4140</v>
      </c>
      <c r="L3007" s="265">
        <v>-3520000</v>
      </c>
    </row>
    <row r="3008" spans="1:12" x14ac:dyDescent="0.3">
      <c r="A3008" s="58">
        <v>3008</v>
      </c>
      <c r="B3008" s="264">
        <v>46064</v>
      </c>
      <c r="C3008" s="292" t="s">
        <v>1589</v>
      </c>
      <c r="E3008" s="292" t="s">
        <v>3848</v>
      </c>
      <c r="L3008" s="265">
        <v>-1600000</v>
      </c>
    </row>
    <row r="3009" spans="1:13" x14ac:dyDescent="0.3">
      <c r="A3009" s="58">
        <v>3009</v>
      </c>
      <c r="B3009" s="264">
        <v>46064</v>
      </c>
      <c r="C3009" s="292" t="s">
        <v>2986</v>
      </c>
      <c r="E3009" s="292" t="s">
        <v>2177</v>
      </c>
      <c r="F3009" s="269" t="s">
        <v>1202</v>
      </c>
      <c r="G3009" s="265">
        <v>600000</v>
      </c>
      <c r="H3009" s="269">
        <v>1</v>
      </c>
      <c r="K3009" s="265">
        <v>600000</v>
      </c>
    </row>
    <row r="3010" spans="1:13" x14ac:dyDescent="0.3">
      <c r="A3010" s="58">
        <v>3010</v>
      </c>
      <c r="B3010" s="264">
        <v>46064</v>
      </c>
      <c r="C3010" s="292" t="s">
        <v>2986</v>
      </c>
      <c r="E3010" s="292" t="s">
        <v>2180</v>
      </c>
      <c r="F3010" s="269">
        <v>50229</v>
      </c>
      <c r="G3010" s="265">
        <v>75000</v>
      </c>
      <c r="H3010" s="269">
        <v>1</v>
      </c>
      <c r="K3010" s="265">
        <v>75000</v>
      </c>
    </row>
    <row r="3011" spans="1:13" x14ac:dyDescent="0.3">
      <c r="A3011" s="58">
        <v>3011</v>
      </c>
      <c r="B3011" s="264">
        <v>46064</v>
      </c>
      <c r="C3011" s="292" t="s">
        <v>2986</v>
      </c>
      <c r="E3011" s="292" t="s">
        <v>2178</v>
      </c>
      <c r="F3011" s="269" t="s">
        <v>1250</v>
      </c>
      <c r="G3011" s="265">
        <v>130000</v>
      </c>
      <c r="H3011" s="269">
        <v>1</v>
      </c>
      <c r="K3011" s="265">
        <v>130000</v>
      </c>
    </row>
    <row r="3012" spans="1:13" x14ac:dyDescent="0.3">
      <c r="A3012" s="58">
        <v>3012</v>
      </c>
      <c r="B3012" s="264">
        <v>46064</v>
      </c>
      <c r="C3012" s="292" t="s">
        <v>2986</v>
      </c>
      <c r="E3012" s="292" t="s">
        <v>2182</v>
      </c>
      <c r="F3012" s="269" t="s">
        <v>1813</v>
      </c>
      <c r="G3012" s="265">
        <v>10000</v>
      </c>
      <c r="H3012" s="269">
        <v>2</v>
      </c>
      <c r="K3012" s="265">
        <v>20000</v>
      </c>
    </row>
    <row r="3013" spans="1:13" x14ac:dyDescent="0.3">
      <c r="A3013" s="58">
        <v>3013</v>
      </c>
      <c r="B3013" s="264">
        <v>46064</v>
      </c>
      <c r="C3013" s="292" t="s">
        <v>2986</v>
      </c>
      <c r="E3013" s="292" t="s">
        <v>2181</v>
      </c>
      <c r="F3013" s="269" t="s">
        <v>1786</v>
      </c>
      <c r="G3013" s="265">
        <v>40000</v>
      </c>
      <c r="H3013" s="269">
        <v>1</v>
      </c>
      <c r="K3013" s="265">
        <v>40000</v>
      </c>
    </row>
    <row r="3014" spans="1:13" x14ac:dyDescent="0.3">
      <c r="A3014" s="58">
        <v>3014</v>
      </c>
      <c r="B3014" s="264">
        <v>46064</v>
      </c>
      <c r="C3014" s="292" t="s">
        <v>2006</v>
      </c>
      <c r="E3014" s="292" t="s">
        <v>3039</v>
      </c>
      <c r="F3014" s="269" t="s">
        <v>1943</v>
      </c>
      <c r="G3014" s="265">
        <v>1000000</v>
      </c>
      <c r="H3014" s="269">
        <v>1</v>
      </c>
      <c r="K3014" s="265">
        <v>1000000</v>
      </c>
    </row>
    <row r="3015" spans="1:13" x14ac:dyDescent="0.3">
      <c r="A3015" s="58">
        <v>3015</v>
      </c>
      <c r="B3015" s="264">
        <v>46064</v>
      </c>
      <c r="C3015" s="292" t="s">
        <v>2546</v>
      </c>
      <c r="E3015" s="292" t="s">
        <v>1734</v>
      </c>
      <c r="G3015" s="265">
        <v>1100000</v>
      </c>
      <c r="H3015" s="269">
        <v>1</v>
      </c>
      <c r="K3015" s="265">
        <v>1100000</v>
      </c>
    </row>
    <row r="3016" spans="1:13" x14ac:dyDescent="0.3">
      <c r="A3016" s="58">
        <v>3016</v>
      </c>
      <c r="B3016" s="264">
        <v>46064</v>
      </c>
      <c r="C3016" s="292" t="s">
        <v>1803</v>
      </c>
      <c r="E3016" s="292" t="s">
        <v>1198</v>
      </c>
      <c r="F3016" s="269" t="s">
        <v>1743</v>
      </c>
      <c r="G3016" s="265">
        <v>1200000</v>
      </c>
      <c r="H3016" s="269">
        <v>1</v>
      </c>
      <c r="J3016" s="266">
        <v>120000</v>
      </c>
      <c r="K3016" s="265">
        <v>1320000</v>
      </c>
    </row>
    <row r="3017" spans="1:13" x14ac:dyDescent="0.3">
      <c r="A3017" s="58">
        <v>3017</v>
      </c>
      <c r="B3017" s="264">
        <v>46064</v>
      </c>
      <c r="C3017" s="292" t="s">
        <v>1803</v>
      </c>
      <c r="E3017" s="292" t="s">
        <v>1487</v>
      </c>
      <c r="F3017" s="269" t="s">
        <v>2667</v>
      </c>
      <c r="G3017" s="265">
        <v>350000</v>
      </c>
      <c r="H3017" s="269">
        <v>1</v>
      </c>
      <c r="J3017" s="266">
        <v>35000</v>
      </c>
      <c r="K3017" s="265">
        <v>385000</v>
      </c>
    </row>
    <row r="3018" spans="1:13" x14ac:dyDescent="0.3">
      <c r="A3018" s="58">
        <v>3018</v>
      </c>
      <c r="B3018" s="264">
        <v>46064</v>
      </c>
      <c r="C3018" s="292" t="s">
        <v>5143</v>
      </c>
      <c r="D3018" s="295" t="s">
        <v>4073</v>
      </c>
      <c r="E3018" s="292" t="s">
        <v>5144</v>
      </c>
      <c r="F3018" s="269" t="s">
        <v>5145</v>
      </c>
      <c r="H3018" s="269">
        <v>1</v>
      </c>
      <c r="M3018" s="292" t="s">
        <v>5146</v>
      </c>
    </row>
    <row r="3019" spans="1:13" x14ac:dyDescent="0.3">
      <c r="A3019" s="58">
        <v>3019</v>
      </c>
      <c r="B3019" s="264">
        <v>46064</v>
      </c>
      <c r="C3019" s="292" t="s">
        <v>2006</v>
      </c>
      <c r="E3019" s="292" t="s">
        <v>4205</v>
      </c>
      <c r="L3019" s="265">
        <v>-1000000</v>
      </c>
    </row>
    <row r="3020" spans="1:13" x14ac:dyDescent="0.3">
      <c r="A3020" s="58">
        <v>3020</v>
      </c>
      <c r="B3020" s="264">
        <v>46064</v>
      </c>
      <c r="C3020" s="292" t="s">
        <v>1885</v>
      </c>
      <c r="E3020" s="292" t="s">
        <v>1198</v>
      </c>
      <c r="F3020" s="269" t="s">
        <v>1743</v>
      </c>
      <c r="G3020" s="265">
        <v>1200000</v>
      </c>
      <c r="H3020" s="269">
        <v>1</v>
      </c>
      <c r="K3020" s="265">
        <v>1200000</v>
      </c>
    </row>
    <row r="3021" spans="1:13" x14ac:dyDescent="0.3">
      <c r="A3021" s="58">
        <v>3021</v>
      </c>
      <c r="B3021" s="264">
        <v>46064</v>
      </c>
      <c r="C3021" s="292" t="s">
        <v>1571</v>
      </c>
      <c r="E3021" s="292" t="s">
        <v>2179</v>
      </c>
      <c r="G3021" s="265">
        <v>100000</v>
      </c>
      <c r="H3021" s="269">
        <v>1</v>
      </c>
      <c r="J3021" s="266">
        <v>10000</v>
      </c>
      <c r="K3021" s="265">
        <v>110000</v>
      </c>
    </row>
    <row r="3022" spans="1:13" x14ac:dyDescent="0.3">
      <c r="A3022" s="58">
        <v>3022</v>
      </c>
      <c r="B3022" s="264">
        <v>46065</v>
      </c>
      <c r="C3022" s="292" t="s">
        <v>1587</v>
      </c>
      <c r="E3022" s="292" t="s">
        <v>2178</v>
      </c>
      <c r="F3022" s="269" t="s">
        <v>1250</v>
      </c>
      <c r="G3022" s="265">
        <v>130000</v>
      </c>
      <c r="H3022" s="269">
        <v>1</v>
      </c>
      <c r="K3022" s="265">
        <v>130000</v>
      </c>
    </row>
    <row r="3023" spans="1:13" x14ac:dyDescent="0.3">
      <c r="A3023" s="58">
        <v>3023</v>
      </c>
      <c r="B3023" s="264">
        <v>46065</v>
      </c>
      <c r="C3023" s="292" t="s">
        <v>1587</v>
      </c>
      <c r="E3023" s="292" t="s">
        <v>5052</v>
      </c>
      <c r="G3023" s="265">
        <v>50000</v>
      </c>
      <c r="H3023" s="269">
        <v>1</v>
      </c>
      <c r="K3023" s="265">
        <v>50000</v>
      </c>
    </row>
    <row r="3024" spans="1:13" x14ac:dyDescent="0.3">
      <c r="A3024" s="58">
        <v>3024</v>
      </c>
      <c r="B3024" s="264">
        <v>46065</v>
      </c>
      <c r="C3024" s="292" t="s">
        <v>1587</v>
      </c>
      <c r="E3024" s="292" t="s">
        <v>2182</v>
      </c>
      <c r="F3024" s="269" t="s">
        <v>1813</v>
      </c>
      <c r="G3024" s="265">
        <v>10000</v>
      </c>
      <c r="H3024" s="269">
        <v>1</v>
      </c>
      <c r="K3024" s="265">
        <v>10000</v>
      </c>
    </row>
    <row r="3025" spans="1:12" x14ac:dyDescent="0.3">
      <c r="A3025" s="58">
        <v>3025</v>
      </c>
      <c r="B3025" s="264">
        <v>46065</v>
      </c>
      <c r="C3025" s="292" t="s">
        <v>2135</v>
      </c>
      <c r="E3025" s="292" t="s">
        <v>2020</v>
      </c>
      <c r="G3025" s="265">
        <v>80000</v>
      </c>
      <c r="H3025" s="269">
        <v>1</v>
      </c>
      <c r="K3025" s="265">
        <v>80000</v>
      </c>
    </row>
    <row r="3026" spans="1:12" x14ac:dyDescent="0.3">
      <c r="A3026" s="58">
        <v>3026</v>
      </c>
      <c r="B3026" s="264">
        <v>46065</v>
      </c>
      <c r="C3026" s="292" t="s">
        <v>2777</v>
      </c>
      <c r="E3026" s="292" t="s">
        <v>1198</v>
      </c>
      <c r="F3026" s="269" t="s">
        <v>1743</v>
      </c>
      <c r="G3026" s="265">
        <v>1150000</v>
      </c>
      <c r="H3026" s="269">
        <v>1</v>
      </c>
      <c r="K3026" s="265">
        <v>1150000</v>
      </c>
    </row>
    <row r="3027" spans="1:12" x14ac:dyDescent="0.3">
      <c r="A3027" s="58">
        <v>3027</v>
      </c>
      <c r="B3027" s="264">
        <v>46065</v>
      </c>
      <c r="C3027" s="292" t="s">
        <v>1016</v>
      </c>
      <c r="E3027" s="292" t="s">
        <v>3882</v>
      </c>
      <c r="F3027" s="269">
        <v>1068327224</v>
      </c>
      <c r="G3027" s="265">
        <v>80000</v>
      </c>
      <c r="H3027" s="269">
        <v>1</v>
      </c>
      <c r="K3027" s="265">
        <v>80000</v>
      </c>
    </row>
    <row r="3028" spans="1:12" x14ac:dyDescent="0.3">
      <c r="A3028" s="58">
        <v>3028</v>
      </c>
      <c r="B3028" s="264">
        <v>46065</v>
      </c>
      <c r="C3028" s="292" t="s">
        <v>5057</v>
      </c>
      <c r="E3028" s="292" t="s">
        <v>2094</v>
      </c>
      <c r="F3028" s="269">
        <v>1087427173</v>
      </c>
      <c r="G3028" s="265">
        <v>1200000</v>
      </c>
      <c r="H3028" s="269">
        <v>1</v>
      </c>
      <c r="K3028" s="265">
        <v>1200000</v>
      </c>
    </row>
    <row r="3029" spans="1:12" x14ac:dyDescent="0.3">
      <c r="A3029" s="58">
        <v>3029</v>
      </c>
      <c r="B3029" s="264">
        <v>46065</v>
      </c>
      <c r="C3029" s="292" t="s">
        <v>5057</v>
      </c>
      <c r="E3029" s="292" t="s">
        <v>2401</v>
      </c>
      <c r="F3029" s="269">
        <v>1087298441</v>
      </c>
      <c r="G3029" s="265">
        <v>50000</v>
      </c>
      <c r="H3029" s="269">
        <v>1</v>
      </c>
      <c r="K3029" s="265">
        <v>50000</v>
      </c>
    </row>
    <row r="3030" spans="1:12" x14ac:dyDescent="0.3">
      <c r="A3030" s="58">
        <v>3030</v>
      </c>
      <c r="B3030" s="264">
        <v>46065</v>
      </c>
      <c r="C3030" s="292" t="s">
        <v>1568</v>
      </c>
      <c r="E3030" s="292" t="s">
        <v>1198</v>
      </c>
      <c r="F3030" s="269" t="s">
        <v>1743</v>
      </c>
      <c r="G3030" s="265">
        <v>1200000</v>
      </c>
      <c r="H3030" s="269">
        <v>1</v>
      </c>
      <c r="J3030" s="266">
        <v>120000</v>
      </c>
      <c r="K3030" s="265">
        <v>1320000</v>
      </c>
    </row>
    <row r="3031" spans="1:12" x14ac:dyDescent="0.3">
      <c r="A3031" s="58">
        <v>3031</v>
      </c>
      <c r="B3031" s="264">
        <v>46065</v>
      </c>
      <c r="C3031" s="292" t="s">
        <v>1568</v>
      </c>
      <c r="E3031" s="292" t="s">
        <v>1696</v>
      </c>
      <c r="F3031" s="269" t="s">
        <v>1695</v>
      </c>
      <c r="G3031" s="265">
        <v>50000</v>
      </c>
      <c r="H3031" s="269">
        <v>1</v>
      </c>
      <c r="K3031" s="265">
        <v>50000</v>
      </c>
    </row>
    <row r="3032" spans="1:12" x14ac:dyDescent="0.3">
      <c r="A3032" s="58">
        <v>3032</v>
      </c>
      <c r="B3032" s="264">
        <v>46065</v>
      </c>
      <c r="C3032" s="292" t="s">
        <v>2777</v>
      </c>
      <c r="E3032" s="292" t="s">
        <v>5062</v>
      </c>
      <c r="L3032" s="265">
        <v>-1150000</v>
      </c>
    </row>
    <row r="3033" spans="1:12" x14ac:dyDescent="0.3">
      <c r="A3033" s="58">
        <v>3033</v>
      </c>
      <c r="B3033" s="264">
        <v>46065</v>
      </c>
      <c r="C3033" s="292" t="s">
        <v>1803</v>
      </c>
      <c r="E3033" s="292" t="s">
        <v>5063</v>
      </c>
      <c r="L3033" s="265">
        <v>-1150000</v>
      </c>
    </row>
    <row r="3034" spans="1:12" x14ac:dyDescent="0.3">
      <c r="A3034" s="58">
        <v>3034</v>
      </c>
      <c r="B3034" s="264">
        <v>46065</v>
      </c>
      <c r="C3034" s="292" t="s">
        <v>1803</v>
      </c>
      <c r="E3034" s="292" t="s">
        <v>5063</v>
      </c>
      <c r="L3034" s="265">
        <v>-555000</v>
      </c>
    </row>
    <row r="3035" spans="1:12" x14ac:dyDescent="0.3">
      <c r="A3035" s="58">
        <v>3035</v>
      </c>
      <c r="B3035" s="264">
        <v>46065</v>
      </c>
      <c r="C3035" s="292" t="s">
        <v>1458</v>
      </c>
      <c r="E3035" s="292" t="s">
        <v>5064</v>
      </c>
      <c r="L3035" s="265">
        <v>-1485000</v>
      </c>
    </row>
    <row r="3036" spans="1:12" x14ac:dyDescent="0.3">
      <c r="A3036" s="58">
        <v>3036</v>
      </c>
      <c r="B3036" s="264">
        <v>46065</v>
      </c>
      <c r="C3036" s="292" t="s">
        <v>1449</v>
      </c>
      <c r="E3036" s="292" t="s">
        <v>4907</v>
      </c>
      <c r="L3036" s="265">
        <v>-1250000</v>
      </c>
    </row>
    <row r="3037" spans="1:12" x14ac:dyDescent="0.3">
      <c r="A3037" s="58">
        <v>3037</v>
      </c>
      <c r="B3037" s="264">
        <v>46066</v>
      </c>
      <c r="C3037" s="292" t="s">
        <v>1364</v>
      </c>
      <c r="E3037" s="292" t="s">
        <v>1793</v>
      </c>
      <c r="F3037" s="269" t="s">
        <v>1985</v>
      </c>
      <c r="G3037" s="265">
        <v>1550000</v>
      </c>
      <c r="H3037" s="269">
        <v>1</v>
      </c>
      <c r="K3037" s="265">
        <v>1550000</v>
      </c>
    </row>
    <row r="3038" spans="1:12" x14ac:dyDescent="0.3">
      <c r="A3038" s="58">
        <v>3038</v>
      </c>
      <c r="B3038" s="264">
        <v>46066</v>
      </c>
      <c r="C3038" s="292" t="s">
        <v>1852</v>
      </c>
      <c r="E3038" s="292" t="s">
        <v>1696</v>
      </c>
      <c r="F3038" s="269" t="s">
        <v>1695</v>
      </c>
      <c r="G3038" s="265">
        <v>50000</v>
      </c>
      <c r="H3038" s="269">
        <v>5</v>
      </c>
      <c r="K3038" s="265">
        <v>250000</v>
      </c>
    </row>
    <row r="3039" spans="1:12" x14ac:dyDescent="0.3">
      <c r="A3039" s="58">
        <v>3039</v>
      </c>
      <c r="B3039" s="264">
        <v>46066</v>
      </c>
      <c r="C3039" s="292" t="s">
        <v>3884</v>
      </c>
      <c r="E3039" s="292" t="s">
        <v>2028</v>
      </c>
      <c r="F3039" s="269" t="s">
        <v>3647</v>
      </c>
      <c r="G3039" s="265">
        <v>1100000</v>
      </c>
      <c r="H3039" s="269">
        <v>1</v>
      </c>
      <c r="J3039" s="266">
        <v>110000</v>
      </c>
      <c r="K3039" s="265">
        <v>1210000</v>
      </c>
    </row>
    <row r="3040" spans="1:12" x14ac:dyDescent="0.3">
      <c r="A3040" s="58">
        <v>3040</v>
      </c>
      <c r="B3040" s="264">
        <v>46066</v>
      </c>
      <c r="C3040" s="292" t="s">
        <v>2135</v>
      </c>
      <c r="E3040" s="292" t="s">
        <v>1198</v>
      </c>
      <c r="F3040" s="269" t="s">
        <v>1743</v>
      </c>
      <c r="G3040" s="265">
        <v>1200000</v>
      </c>
      <c r="H3040" s="269">
        <v>1</v>
      </c>
      <c r="K3040" s="265">
        <v>1200000</v>
      </c>
    </row>
    <row r="3041" spans="1:13" x14ac:dyDescent="0.3">
      <c r="A3041" s="58">
        <v>3041</v>
      </c>
      <c r="B3041" s="264">
        <v>46066</v>
      </c>
      <c r="C3041" s="292" t="s">
        <v>2135</v>
      </c>
      <c r="E3041" s="292" t="s">
        <v>1487</v>
      </c>
      <c r="F3041" s="269" t="s">
        <v>2667</v>
      </c>
      <c r="G3041" s="265">
        <v>350000</v>
      </c>
      <c r="H3041" s="269">
        <v>1</v>
      </c>
      <c r="K3041" s="265">
        <v>350000</v>
      </c>
    </row>
    <row r="3042" spans="1:13" x14ac:dyDescent="0.3">
      <c r="A3042" s="58">
        <v>3042</v>
      </c>
      <c r="B3042" s="264">
        <v>46066</v>
      </c>
      <c r="C3042" s="292" t="s">
        <v>5057</v>
      </c>
      <c r="E3042" s="292" t="s">
        <v>5072</v>
      </c>
      <c r="L3042" s="265">
        <v>-1250000</v>
      </c>
    </row>
    <row r="3043" spans="1:13" x14ac:dyDescent="0.3">
      <c r="A3043" s="58">
        <v>3043</v>
      </c>
      <c r="B3043" s="264">
        <v>46066</v>
      </c>
      <c r="C3043" s="292" t="s">
        <v>2546</v>
      </c>
      <c r="E3043" s="292" t="s">
        <v>4520</v>
      </c>
      <c r="L3043" s="265">
        <v>-1100000</v>
      </c>
    </row>
    <row r="3044" spans="1:13" x14ac:dyDescent="0.3">
      <c r="A3044" s="58">
        <v>3044</v>
      </c>
      <c r="B3044" s="264">
        <v>46066</v>
      </c>
      <c r="C3044" s="292" t="s">
        <v>1577</v>
      </c>
      <c r="E3044" s="292" t="s">
        <v>4439</v>
      </c>
      <c r="L3044" s="265">
        <v>-1705000</v>
      </c>
    </row>
    <row r="3045" spans="1:13" x14ac:dyDescent="0.3">
      <c r="A3045" s="58">
        <v>3045</v>
      </c>
      <c r="B3045" s="264">
        <v>46066</v>
      </c>
      <c r="C3045" s="292" t="s">
        <v>1781</v>
      </c>
      <c r="E3045" s="292" t="s">
        <v>4109</v>
      </c>
      <c r="L3045" s="265">
        <v>-2110000</v>
      </c>
    </row>
    <row r="3046" spans="1:13" x14ac:dyDescent="0.3">
      <c r="A3046" s="58">
        <v>3046</v>
      </c>
      <c r="B3046" s="264">
        <v>46067</v>
      </c>
      <c r="C3046" s="292" t="s">
        <v>4011</v>
      </c>
      <c r="E3046" s="292" t="s">
        <v>1791</v>
      </c>
      <c r="L3046" s="265">
        <v>-2200000</v>
      </c>
    </row>
    <row r="3047" spans="1:13" x14ac:dyDescent="0.3">
      <c r="A3047" s="58">
        <v>3047</v>
      </c>
      <c r="B3047" s="264">
        <v>46067</v>
      </c>
      <c r="C3047" s="292" t="s">
        <v>1044</v>
      </c>
      <c r="E3047" s="292" t="s">
        <v>1791</v>
      </c>
      <c r="L3047" s="265">
        <v>-150000</v>
      </c>
    </row>
    <row r="3048" spans="1:13" x14ac:dyDescent="0.3">
      <c r="A3048" s="58">
        <v>3048</v>
      </c>
      <c r="B3048" s="264">
        <v>46067</v>
      </c>
      <c r="C3048" s="292" t="s">
        <v>5080</v>
      </c>
      <c r="E3048" s="292" t="s">
        <v>5081</v>
      </c>
      <c r="L3048" s="265">
        <v>-4000000</v>
      </c>
    </row>
    <row r="3049" spans="1:13" x14ac:dyDescent="0.3">
      <c r="A3049" s="58">
        <v>3049</v>
      </c>
      <c r="B3049" s="264">
        <v>46067</v>
      </c>
      <c r="C3049" s="292" t="s">
        <v>5080</v>
      </c>
      <c r="E3049" s="292" t="s">
        <v>5082</v>
      </c>
      <c r="L3049" s="265">
        <v>-600000</v>
      </c>
    </row>
    <row r="3050" spans="1:13" x14ac:dyDescent="0.3">
      <c r="A3050" s="58">
        <v>3050</v>
      </c>
      <c r="B3050" s="264">
        <v>46067</v>
      </c>
      <c r="C3050" s="292" t="s">
        <v>5080</v>
      </c>
      <c r="E3050" s="292" t="s">
        <v>5081</v>
      </c>
      <c r="L3050" s="265">
        <v>-8000000</v>
      </c>
    </row>
    <row r="3051" spans="1:13" x14ac:dyDescent="0.3">
      <c r="A3051" s="58">
        <v>3051</v>
      </c>
      <c r="B3051" s="264">
        <v>46067</v>
      </c>
      <c r="C3051" s="292" t="s">
        <v>5080</v>
      </c>
      <c r="E3051" s="292" t="s">
        <v>5083</v>
      </c>
      <c r="L3051" s="265">
        <v>-2183000</v>
      </c>
    </row>
    <row r="3052" spans="1:13" x14ac:dyDescent="0.3">
      <c r="A3052" s="58">
        <v>3052</v>
      </c>
      <c r="B3052" s="264">
        <v>46067</v>
      </c>
      <c r="C3052" s="292" t="s">
        <v>1390</v>
      </c>
      <c r="E3052" s="292" t="s">
        <v>1198</v>
      </c>
      <c r="F3052" s="269" t="s">
        <v>1743</v>
      </c>
      <c r="G3052" s="265">
        <v>1200000</v>
      </c>
      <c r="H3052" s="269">
        <v>1</v>
      </c>
      <c r="K3052" s="265">
        <v>1200000</v>
      </c>
      <c r="M3052" s="292" t="s">
        <v>5084</v>
      </c>
    </row>
    <row r="3053" spans="1:13" x14ac:dyDescent="0.3">
      <c r="A3053" s="58">
        <v>3053</v>
      </c>
      <c r="B3053" s="264">
        <v>46067</v>
      </c>
      <c r="C3053" s="292" t="s">
        <v>1390</v>
      </c>
      <c r="E3053" s="292" t="s">
        <v>2828</v>
      </c>
      <c r="F3053" s="269">
        <v>5961308248</v>
      </c>
      <c r="G3053" s="265">
        <v>130000</v>
      </c>
      <c r="H3053" s="269">
        <v>1</v>
      </c>
      <c r="K3053" s="265">
        <v>130000</v>
      </c>
    </row>
    <row r="3054" spans="1:13" x14ac:dyDescent="0.3">
      <c r="A3054" s="58">
        <v>3054</v>
      </c>
      <c r="B3054" s="264">
        <v>46072</v>
      </c>
      <c r="C3054" s="292" t="s">
        <v>5090</v>
      </c>
      <c r="E3054" s="292" t="s">
        <v>3875</v>
      </c>
      <c r="L3054" s="265">
        <v>-2170000</v>
      </c>
    </row>
    <row r="3055" spans="1:13" x14ac:dyDescent="0.3">
      <c r="A3055" s="58">
        <v>3055</v>
      </c>
      <c r="B3055" s="264">
        <v>46072</v>
      </c>
      <c r="C3055" s="292" t="s">
        <v>1460</v>
      </c>
      <c r="E3055" s="292" t="s">
        <v>2170</v>
      </c>
      <c r="F3055" s="269" t="s">
        <v>1196</v>
      </c>
      <c r="G3055" s="265">
        <v>1550000</v>
      </c>
      <c r="H3055" s="269">
        <v>1</v>
      </c>
      <c r="K3055" s="265">
        <v>1550000</v>
      </c>
    </row>
    <row r="3056" spans="1:13" x14ac:dyDescent="0.3">
      <c r="A3056" s="58">
        <v>3056</v>
      </c>
      <c r="B3056" s="264">
        <v>46072</v>
      </c>
      <c r="C3056" s="292" t="s">
        <v>1460</v>
      </c>
      <c r="E3056" s="292" t="s">
        <v>2171</v>
      </c>
      <c r="F3056" s="269" t="s">
        <v>1794</v>
      </c>
      <c r="G3056" s="265">
        <v>50000</v>
      </c>
      <c r="H3056" s="269">
        <v>1</v>
      </c>
      <c r="K3056" s="265">
        <v>50000</v>
      </c>
      <c r="M3056" s="292" t="s">
        <v>5092</v>
      </c>
    </row>
    <row r="3057" spans="1:13" x14ac:dyDescent="0.3">
      <c r="A3057" s="58">
        <v>3057</v>
      </c>
      <c r="B3057" s="264">
        <v>46072</v>
      </c>
      <c r="C3057" s="292" t="s">
        <v>1369</v>
      </c>
      <c r="E3057" s="292" t="s">
        <v>5093</v>
      </c>
      <c r="G3057" s="265">
        <v>350000</v>
      </c>
      <c r="H3057" s="269">
        <v>1</v>
      </c>
      <c r="K3057" s="265">
        <v>350000</v>
      </c>
    </row>
    <row r="3058" spans="1:13" x14ac:dyDescent="0.3">
      <c r="A3058" s="58">
        <v>3058</v>
      </c>
      <c r="B3058" s="264">
        <v>46072</v>
      </c>
      <c r="C3058" s="292" t="s">
        <v>1390</v>
      </c>
      <c r="E3058" s="292" t="s">
        <v>1735</v>
      </c>
      <c r="F3058" s="269">
        <v>2830501</v>
      </c>
      <c r="G3058" s="265">
        <v>1550000</v>
      </c>
      <c r="H3058" s="269">
        <v>1</v>
      </c>
      <c r="K3058" s="265">
        <v>1550000</v>
      </c>
    </row>
    <row r="3059" spans="1:13" x14ac:dyDescent="0.3">
      <c r="A3059" s="58">
        <v>3059</v>
      </c>
      <c r="B3059" s="264">
        <v>46072</v>
      </c>
      <c r="C3059" s="292" t="s">
        <v>4412</v>
      </c>
      <c r="E3059" s="292" t="s">
        <v>1708</v>
      </c>
      <c r="F3059" s="269">
        <v>27107593440</v>
      </c>
      <c r="G3059" s="265">
        <v>150000</v>
      </c>
      <c r="H3059" s="269">
        <v>1</v>
      </c>
      <c r="K3059" s="265">
        <v>150000</v>
      </c>
    </row>
    <row r="3060" spans="1:13" x14ac:dyDescent="0.3">
      <c r="A3060" s="58">
        <v>3060</v>
      </c>
      <c r="B3060" s="264">
        <v>46072</v>
      </c>
      <c r="C3060" s="292" t="s">
        <v>1800</v>
      </c>
      <c r="E3060" s="292" t="s">
        <v>2170</v>
      </c>
      <c r="F3060" s="269" t="s">
        <v>1196</v>
      </c>
      <c r="G3060" s="265">
        <v>1550000</v>
      </c>
      <c r="H3060" s="269">
        <v>1</v>
      </c>
      <c r="K3060" s="265">
        <v>1550000</v>
      </c>
      <c r="M3060" s="292" t="s">
        <v>5098</v>
      </c>
    </row>
    <row r="3061" spans="1:13" x14ac:dyDescent="0.3">
      <c r="A3061" s="58">
        <v>3061</v>
      </c>
      <c r="B3061" s="264">
        <v>46072</v>
      </c>
      <c r="C3061" s="292" t="s">
        <v>1800</v>
      </c>
      <c r="E3061" s="292" t="s">
        <v>2171</v>
      </c>
      <c r="F3061" s="269" t="s">
        <v>1794</v>
      </c>
      <c r="G3061" s="265">
        <v>50000</v>
      </c>
      <c r="H3061" s="269">
        <v>1</v>
      </c>
      <c r="K3061" s="265">
        <v>50000</v>
      </c>
    </row>
    <row r="3062" spans="1:13" x14ac:dyDescent="0.3">
      <c r="A3062" s="58">
        <v>3062</v>
      </c>
      <c r="B3062" s="264">
        <v>46072</v>
      </c>
      <c r="C3062" s="292" t="s">
        <v>1589</v>
      </c>
      <c r="E3062" s="292" t="s">
        <v>1198</v>
      </c>
      <c r="F3062" s="269" t="s">
        <v>1743</v>
      </c>
      <c r="G3062" s="265">
        <v>1000000</v>
      </c>
      <c r="H3062" s="269">
        <v>1</v>
      </c>
      <c r="J3062" s="266">
        <v>100000</v>
      </c>
      <c r="K3062" s="265">
        <v>1100000</v>
      </c>
    </row>
    <row r="3063" spans="1:13" x14ac:dyDescent="0.3">
      <c r="A3063" s="58">
        <v>3063</v>
      </c>
      <c r="B3063" s="264">
        <v>46072</v>
      </c>
      <c r="C3063" s="292" t="s">
        <v>1589</v>
      </c>
      <c r="E3063" s="292" t="s">
        <v>1791</v>
      </c>
      <c r="L3063" s="265">
        <v>-1100000</v>
      </c>
    </row>
    <row r="3064" spans="1:13" x14ac:dyDescent="0.3">
      <c r="A3064" s="58">
        <v>3064</v>
      </c>
      <c r="B3064" s="264">
        <v>46073</v>
      </c>
      <c r="C3064" s="292" t="s">
        <v>1464</v>
      </c>
      <c r="E3064" s="292" t="s">
        <v>2177</v>
      </c>
      <c r="F3064" s="269" t="s">
        <v>1202</v>
      </c>
      <c r="G3064" s="265">
        <v>620000</v>
      </c>
      <c r="H3064" s="269">
        <v>1</v>
      </c>
      <c r="K3064" s="265">
        <v>620000</v>
      </c>
    </row>
    <row r="3065" spans="1:13" x14ac:dyDescent="0.3">
      <c r="A3065" s="58">
        <v>3065</v>
      </c>
      <c r="B3065" s="264">
        <v>46073</v>
      </c>
      <c r="C3065" s="292" t="s">
        <v>1781</v>
      </c>
      <c r="E3065" s="292" t="s">
        <v>2289</v>
      </c>
      <c r="F3065" s="269" t="s">
        <v>1743</v>
      </c>
      <c r="G3065" s="265">
        <v>650000</v>
      </c>
      <c r="H3065" s="269">
        <v>1</v>
      </c>
      <c r="K3065" s="265">
        <v>650000</v>
      </c>
    </row>
    <row r="3066" spans="1:13" x14ac:dyDescent="0.3">
      <c r="A3066" s="58">
        <v>3066</v>
      </c>
      <c r="B3066" s="264">
        <v>46073</v>
      </c>
      <c r="C3066" s="292" t="s">
        <v>1781</v>
      </c>
      <c r="E3066" s="292" t="s">
        <v>1510</v>
      </c>
      <c r="G3066" s="265">
        <v>10000</v>
      </c>
      <c r="H3066" s="269">
        <v>1</v>
      </c>
      <c r="K3066" s="265">
        <v>10000</v>
      </c>
    </row>
    <row r="3067" spans="1:13" x14ac:dyDescent="0.3">
      <c r="A3067" s="58">
        <v>3067</v>
      </c>
      <c r="B3067" s="264">
        <v>46073</v>
      </c>
      <c r="C3067" s="292" t="s">
        <v>1369</v>
      </c>
      <c r="E3067" s="292" t="s">
        <v>1708</v>
      </c>
      <c r="F3067" s="269">
        <v>27107593440</v>
      </c>
      <c r="G3067" s="265">
        <v>170000</v>
      </c>
      <c r="H3067" s="269">
        <v>2</v>
      </c>
      <c r="K3067" s="265">
        <v>340000</v>
      </c>
    </row>
    <row r="3068" spans="1:13" x14ac:dyDescent="0.3">
      <c r="A3068" s="58">
        <v>3068</v>
      </c>
      <c r="B3068" s="264">
        <v>46073</v>
      </c>
      <c r="C3068" s="292" t="s">
        <v>2771</v>
      </c>
      <c r="E3068" s="292" t="s">
        <v>2177</v>
      </c>
      <c r="F3068" s="269" t="s">
        <v>1202</v>
      </c>
      <c r="G3068" s="265">
        <v>620000</v>
      </c>
      <c r="H3068" s="269">
        <v>1</v>
      </c>
      <c r="K3068" s="265">
        <v>620000</v>
      </c>
    </row>
    <row r="3069" spans="1:13" x14ac:dyDescent="0.3">
      <c r="A3069" s="58">
        <v>3069</v>
      </c>
      <c r="B3069" s="264">
        <v>46073</v>
      </c>
      <c r="C3069" s="292" t="s">
        <v>1390</v>
      </c>
      <c r="E3069" s="292" t="s">
        <v>2001</v>
      </c>
      <c r="G3069" s="265">
        <v>1850000</v>
      </c>
      <c r="H3069" s="269">
        <v>1</v>
      </c>
      <c r="K3069" s="265">
        <v>1850000</v>
      </c>
    </row>
    <row r="3070" spans="1:13" x14ac:dyDescent="0.3">
      <c r="A3070" s="58">
        <v>3070</v>
      </c>
      <c r="B3070" s="264">
        <v>46073</v>
      </c>
      <c r="C3070" s="292" t="s">
        <v>1435</v>
      </c>
      <c r="E3070" s="292" t="s">
        <v>1487</v>
      </c>
      <c r="F3070" s="269" t="s">
        <v>2667</v>
      </c>
      <c r="G3070" s="265">
        <v>350000</v>
      </c>
      <c r="H3070" s="269">
        <v>1</v>
      </c>
      <c r="K3070" s="265">
        <v>350000</v>
      </c>
    </row>
    <row r="3071" spans="1:13" x14ac:dyDescent="0.3">
      <c r="A3071" s="58">
        <v>3071</v>
      </c>
      <c r="B3071" s="264">
        <v>46073</v>
      </c>
      <c r="C3071" s="292" t="s">
        <v>1435</v>
      </c>
      <c r="E3071" s="292" t="s">
        <v>2828</v>
      </c>
      <c r="F3071" s="269">
        <v>5961308248</v>
      </c>
      <c r="G3071" s="265">
        <v>130000</v>
      </c>
      <c r="H3071" s="269">
        <v>1</v>
      </c>
      <c r="K3071" s="265">
        <v>130000</v>
      </c>
    </row>
    <row r="3072" spans="1:13" x14ac:dyDescent="0.3">
      <c r="A3072" s="58">
        <v>3072</v>
      </c>
      <c r="B3072" s="264">
        <v>46073</v>
      </c>
      <c r="C3072" s="292" t="s">
        <v>1144</v>
      </c>
      <c r="E3072" s="292" t="s">
        <v>1708</v>
      </c>
      <c r="F3072" s="269">
        <v>27107593440</v>
      </c>
      <c r="G3072" s="265">
        <v>150000</v>
      </c>
      <c r="H3072" s="269">
        <v>2</v>
      </c>
      <c r="K3072" s="265">
        <v>300000</v>
      </c>
    </row>
    <row r="3073" spans="1:13" x14ac:dyDescent="0.3">
      <c r="A3073" s="58">
        <v>3073</v>
      </c>
      <c r="B3073" s="264">
        <v>46073</v>
      </c>
      <c r="C3073" s="292" t="s">
        <v>3256</v>
      </c>
      <c r="E3073" s="292" t="s">
        <v>1734</v>
      </c>
      <c r="G3073" s="265">
        <v>1100000</v>
      </c>
      <c r="H3073" s="269">
        <v>1</v>
      </c>
      <c r="K3073" s="265">
        <v>1100000</v>
      </c>
    </row>
    <row r="3074" spans="1:13" x14ac:dyDescent="0.3">
      <c r="A3074" s="58">
        <v>3074</v>
      </c>
      <c r="B3074" s="264">
        <v>46073</v>
      </c>
      <c r="C3074" s="292" t="s">
        <v>3256</v>
      </c>
      <c r="E3074" s="292" t="s">
        <v>1510</v>
      </c>
      <c r="G3074" s="265">
        <v>30000</v>
      </c>
      <c r="H3074" s="269">
        <v>1</v>
      </c>
      <c r="K3074" s="265">
        <v>30000</v>
      </c>
    </row>
    <row r="3075" spans="1:13" x14ac:dyDescent="0.3">
      <c r="A3075" s="58">
        <v>3075</v>
      </c>
      <c r="B3075" s="264">
        <v>46074</v>
      </c>
      <c r="C3075" s="292" t="s">
        <v>1577</v>
      </c>
      <c r="E3075" s="292" t="s">
        <v>3039</v>
      </c>
      <c r="F3075" s="269" t="s">
        <v>1943</v>
      </c>
      <c r="G3075" s="265">
        <v>1000000</v>
      </c>
      <c r="H3075" s="269">
        <v>1</v>
      </c>
      <c r="J3075" s="266">
        <v>100000</v>
      </c>
      <c r="K3075" s="265">
        <v>1100000</v>
      </c>
    </row>
    <row r="3076" spans="1:13" x14ac:dyDescent="0.3">
      <c r="A3076" s="58">
        <v>3076</v>
      </c>
      <c r="B3076" s="264">
        <v>46074</v>
      </c>
      <c r="C3076" s="292" t="s">
        <v>1369</v>
      </c>
      <c r="E3076" s="292" t="s">
        <v>4175</v>
      </c>
      <c r="L3076" s="265">
        <v>-690000</v>
      </c>
    </row>
    <row r="3077" spans="1:13" x14ac:dyDescent="0.3">
      <c r="A3077" s="58">
        <v>3078</v>
      </c>
      <c r="B3077" s="264">
        <v>46076</v>
      </c>
      <c r="C3077" s="292" t="s">
        <v>2135</v>
      </c>
      <c r="E3077" s="292" t="s">
        <v>5110</v>
      </c>
      <c r="L3077" s="265">
        <v>-1680000</v>
      </c>
    </row>
    <row r="3078" spans="1:13" x14ac:dyDescent="0.3">
      <c r="A3078" s="58">
        <v>3079</v>
      </c>
      <c r="B3078" s="264">
        <v>46074</v>
      </c>
      <c r="C3078" s="292" t="s">
        <v>1545</v>
      </c>
      <c r="E3078" s="292" t="s">
        <v>4793</v>
      </c>
      <c r="F3078" s="269" t="s">
        <v>4792</v>
      </c>
      <c r="G3078" s="265">
        <v>1000000</v>
      </c>
      <c r="H3078" s="269">
        <v>1</v>
      </c>
      <c r="K3078" s="265">
        <v>1000000</v>
      </c>
    </row>
    <row r="3079" spans="1:13" x14ac:dyDescent="0.3">
      <c r="A3079" s="58">
        <v>3080</v>
      </c>
      <c r="B3079" s="264">
        <v>46074</v>
      </c>
      <c r="C3079" s="292" t="s">
        <v>1545</v>
      </c>
      <c r="E3079" s="292" t="s">
        <v>2127</v>
      </c>
      <c r="F3079" s="269">
        <v>2830502</v>
      </c>
      <c r="G3079" s="265">
        <v>1900000</v>
      </c>
      <c r="H3079" s="269">
        <v>1</v>
      </c>
      <c r="K3079" s="265">
        <v>1900000</v>
      </c>
    </row>
    <row r="3080" spans="1:13" x14ac:dyDescent="0.3">
      <c r="A3080" s="58">
        <v>3081</v>
      </c>
      <c r="B3080" s="264">
        <v>46076</v>
      </c>
      <c r="C3080" s="292" t="s">
        <v>1464</v>
      </c>
      <c r="E3080" s="292" t="s">
        <v>2177</v>
      </c>
      <c r="F3080" s="269" t="s">
        <v>1202</v>
      </c>
      <c r="G3080" s="265">
        <v>620000</v>
      </c>
      <c r="H3080" s="269">
        <v>1</v>
      </c>
      <c r="K3080" s="265">
        <v>620000</v>
      </c>
    </row>
    <row r="3081" spans="1:13" x14ac:dyDescent="0.3">
      <c r="A3081" s="58">
        <v>3082</v>
      </c>
      <c r="B3081" s="264">
        <v>46076</v>
      </c>
      <c r="C3081" s="292" t="s">
        <v>1464</v>
      </c>
      <c r="E3081" s="292" t="s">
        <v>4492</v>
      </c>
      <c r="L3081" s="265">
        <v>-1240000</v>
      </c>
    </row>
    <row r="3082" spans="1:13" x14ac:dyDescent="0.3">
      <c r="A3082" s="58">
        <v>3083</v>
      </c>
      <c r="B3082" s="264">
        <v>46076</v>
      </c>
      <c r="C3082" s="292" t="s">
        <v>1968</v>
      </c>
      <c r="E3082" s="292" t="s">
        <v>1487</v>
      </c>
      <c r="F3082" s="269" t="s">
        <v>2667</v>
      </c>
      <c r="G3082" s="265">
        <v>350000</v>
      </c>
      <c r="H3082" s="269">
        <v>1</v>
      </c>
      <c r="J3082" s="266">
        <v>35000</v>
      </c>
      <c r="K3082" s="265">
        <v>385000</v>
      </c>
    </row>
    <row r="3083" spans="1:13" x14ac:dyDescent="0.3">
      <c r="A3083" s="58">
        <v>3084</v>
      </c>
      <c r="B3083" s="264">
        <v>46076</v>
      </c>
      <c r="C3083" s="292" t="s">
        <v>1885</v>
      </c>
      <c r="E3083" s="292" t="s">
        <v>1198</v>
      </c>
      <c r="F3083" s="269" t="s">
        <v>1743</v>
      </c>
      <c r="G3083" s="265">
        <v>1200000</v>
      </c>
      <c r="H3083" s="269">
        <v>1</v>
      </c>
      <c r="K3083" s="265">
        <v>1200000</v>
      </c>
    </row>
    <row r="3084" spans="1:13" x14ac:dyDescent="0.3">
      <c r="A3084" s="58">
        <v>3085</v>
      </c>
      <c r="B3084" s="264">
        <v>46076</v>
      </c>
      <c r="C3084" s="292" t="s">
        <v>1885</v>
      </c>
      <c r="E3084" s="292" t="s">
        <v>1487</v>
      </c>
      <c r="F3084" s="269" t="s">
        <v>2667</v>
      </c>
      <c r="G3084" s="265">
        <v>350000</v>
      </c>
      <c r="H3084" s="269">
        <v>1</v>
      </c>
      <c r="K3084" s="265">
        <v>350000</v>
      </c>
    </row>
    <row r="3085" spans="1:13" x14ac:dyDescent="0.3">
      <c r="A3085" s="58">
        <v>3086</v>
      </c>
      <c r="B3085" s="264">
        <v>46076</v>
      </c>
      <c r="C3085" s="292" t="s">
        <v>1016</v>
      </c>
      <c r="E3085" s="292" t="s">
        <v>1734</v>
      </c>
      <c r="G3085" s="265">
        <v>650000</v>
      </c>
      <c r="H3085" s="269">
        <v>1</v>
      </c>
      <c r="K3085" s="265">
        <v>650000</v>
      </c>
    </row>
    <row r="3086" spans="1:13" x14ac:dyDescent="0.3">
      <c r="A3086" s="58">
        <v>3087</v>
      </c>
      <c r="B3086" s="264">
        <v>46076</v>
      </c>
      <c r="C3086" s="292" t="s">
        <v>1051</v>
      </c>
      <c r="E3086" s="292" t="s">
        <v>2177</v>
      </c>
      <c r="F3086" s="269" t="s">
        <v>1202</v>
      </c>
      <c r="G3086" s="265">
        <v>620000</v>
      </c>
      <c r="H3086" s="269">
        <v>1</v>
      </c>
      <c r="K3086" s="265">
        <v>620000</v>
      </c>
    </row>
    <row r="3087" spans="1:13" x14ac:dyDescent="0.3">
      <c r="A3087" s="58">
        <v>3088</v>
      </c>
      <c r="B3087" s="264">
        <v>46076</v>
      </c>
      <c r="C3087" s="292" t="s">
        <v>2484</v>
      </c>
      <c r="E3087" s="292" t="s">
        <v>2018</v>
      </c>
      <c r="F3087" s="269" t="s">
        <v>1210</v>
      </c>
      <c r="G3087" s="265">
        <v>1500000</v>
      </c>
      <c r="H3087" s="269">
        <v>1</v>
      </c>
      <c r="J3087" s="266">
        <v>150000</v>
      </c>
      <c r="K3087" s="265">
        <v>1650000</v>
      </c>
      <c r="M3087" s="292" t="s">
        <v>5118</v>
      </c>
    </row>
    <row r="3088" spans="1:13" x14ac:dyDescent="0.3">
      <c r="A3088" s="58">
        <v>3089</v>
      </c>
      <c r="B3088" s="264">
        <v>46076</v>
      </c>
      <c r="C3088" s="292" t="s">
        <v>1800</v>
      </c>
      <c r="E3088" s="292" t="s">
        <v>1487</v>
      </c>
      <c r="F3088" s="269" t="s">
        <v>2667</v>
      </c>
      <c r="G3088" s="265">
        <v>350000</v>
      </c>
      <c r="H3088" s="269">
        <v>2</v>
      </c>
      <c r="K3088" s="265">
        <v>700000</v>
      </c>
    </row>
    <row r="3089" spans="1:13" x14ac:dyDescent="0.3">
      <c r="A3089" s="58">
        <v>3090</v>
      </c>
      <c r="B3089" s="264">
        <v>46076</v>
      </c>
      <c r="C3089" s="292" t="s">
        <v>1781</v>
      </c>
      <c r="E3089" s="292" t="s">
        <v>1734</v>
      </c>
      <c r="G3089" s="265">
        <v>1100000</v>
      </c>
      <c r="H3089" s="269">
        <v>1</v>
      </c>
      <c r="K3089" s="265">
        <v>1100000</v>
      </c>
    </row>
    <row r="3090" spans="1:13" x14ac:dyDescent="0.3">
      <c r="A3090" s="58">
        <v>3091</v>
      </c>
      <c r="B3090" s="264">
        <v>46076</v>
      </c>
      <c r="C3090" s="292" t="s">
        <v>1781</v>
      </c>
      <c r="E3090" s="292" t="s">
        <v>1734</v>
      </c>
      <c r="G3090" s="265">
        <v>650000</v>
      </c>
      <c r="H3090" s="269">
        <v>1</v>
      </c>
      <c r="K3090" s="265">
        <v>650000</v>
      </c>
    </row>
    <row r="3091" spans="1:13" x14ac:dyDescent="0.3">
      <c r="A3091" s="58">
        <v>3092</v>
      </c>
      <c r="B3091" s="264">
        <v>46076</v>
      </c>
      <c r="C3091" s="292" t="s">
        <v>1781</v>
      </c>
      <c r="E3091" s="292" t="s">
        <v>1510</v>
      </c>
      <c r="G3091" s="265">
        <v>30000</v>
      </c>
      <c r="H3091" s="269">
        <v>1</v>
      </c>
      <c r="K3091" s="265">
        <v>30000</v>
      </c>
    </row>
    <row r="3092" spans="1:13" x14ac:dyDescent="0.3">
      <c r="A3092" s="58">
        <v>3093</v>
      </c>
      <c r="B3092" s="264">
        <v>46076</v>
      </c>
      <c r="C3092" s="292" t="s">
        <v>1016</v>
      </c>
      <c r="E3092" s="292" t="s">
        <v>2907</v>
      </c>
      <c r="F3092" s="269">
        <v>415090409</v>
      </c>
      <c r="G3092" s="265">
        <v>584000</v>
      </c>
      <c r="H3092" s="269">
        <v>1</v>
      </c>
      <c r="K3092" s="265">
        <v>584000</v>
      </c>
    </row>
    <row r="3093" spans="1:13" x14ac:dyDescent="0.3">
      <c r="A3093" s="58">
        <v>3094</v>
      </c>
      <c r="B3093" s="264">
        <v>46076</v>
      </c>
      <c r="C3093" s="292" t="s">
        <v>1016</v>
      </c>
      <c r="E3093" s="292" t="s">
        <v>2182</v>
      </c>
      <c r="F3093" s="269" t="s">
        <v>1813</v>
      </c>
      <c r="G3093" s="265">
        <v>10000</v>
      </c>
      <c r="H3093" s="269">
        <v>1</v>
      </c>
      <c r="K3093" s="265">
        <v>10000</v>
      </c>
    </row>
    <row r="3094" spans="1:13" x14ac:dyDescent="0.3">
      <c r="A3094" s="58">
        <v>3095</v>
      </c>
      <c r="B3094" s="264">
        <v>46076</v>
      </c>
      <c r="C3094" s="292" t="s">
        <v>1440</v>
      </c>
      <c r="E3094" s="292" t="s">
        <v>1198</v>
      </c>
      <c r="F3094" s="269" t="s">
        <v>1743</v>
      </c>
      <c r="G3094" s="265">
        <v>1200000</v>
      </c>
      <c r="H3094" s="269">
        <v>1</v>
      </c>
      <c r="J3094" s="266">
        <v>120000</v>
      </c>
      <c r="K3094" s="265">
        <v>1320000</v>
      </c>
    </row>
    <row r="3095" spans="1:13" x14ac:dyDescent="0.3">
      <c r="A3095" s="58">
        <v>3096</v>
      </c>
      <c r="B3095" s="264">
        <v>46076</v>
      </c>
      <c r="C3095" s="292" t="s">
        <v>1587</v>
      </c>
      <c r="E3095" s="292" t="s">
        <v>5123</v>
      </c>
      <c r="L3095" s="265">
        <v>-1649000</v>
      </c>
    </row>
    <row r="3096" spans="1:13" x14ac:dyDescent="0.3">
      <c r="A3096" s="58">
        <v>3097</v>
      </c>
      <c r="B3096" s="264">
        <v>46076</v>
      </c>
      <c r="C3096" s="292" t="s">
        <v>1968</v>
      </c>
      <c r="E3096" s="292" t="s">
        <v>4117</v>
      </c>
      <c r="L3096" s="265">
        <v>-385000</v>
      </c>
    </row>
    <row r="3097" spans="1:13" x14ac:dyDescent="0.3">
      <c r="A3097" s="58">
        <v>3098</v>
      </c>
      <c r="B3097" s="264">
        <v>46077</v>
      </c>
      <c r="C3097" s="292" t="s">
        <v>1460</v>
      </c>
      <c r="E3097" s="292" t="s">
        <v>5124</v>
      </c>
      <c r="G3097" s="265">
        <v>300000</v>
      </c>
      <c r="H3097" s="269">
        <v>1</v>
      </c>
      <c r="K3097" s="265">
        <v>300000</v>
      </c>
    </row>
    <row r="3098" spans="1:13" x14ac:dyDescent="0.3">
      <c r="A3098" s="58">
        <v>3099</v>
      </c>
      <c r="B3098" s="264">
        <v>46077</v>
      </c>
      <c r="C3098" s="292" t="s">
        <v>1649</v>
      </c>
      <c r="E3098" s="292" t="s">
        <v>3565</v>
      </c>
      <c r="F3098" s="269" t="s">
        <v>3575</v>
      </c>
      <c r="G3098" s="265">
        <v>2600000</v>
      </c>
      <c r="H3098" s="269">
        <v>1</v>
      </c>
      <c r="K3098" s="265">
        <v>2600000</v>
      </c>
      <c r="M3098" s="292" t="s">
        <v>5127</v>
      </c>
    </row>
    <row r="3099" spans="1:13" x14ac:dyDescent="0.3">
      <c r="A3099" s="58">
        <v>3100</v>
      </c>
      <c r="B3099" s="264">
        <v>46077</v>
      </c>
      <c r="C3099" s="292" t="s">
        <v>2986</v>
      </c>
      <c r="E3099" s="292" t="s">
        <v>1198</v>
      </c>
      <c r="F3099" s="269" t="s">
        <v>1743</v>
      </c>
      <c r="G3099" s="265">
        <v>1200000</v>
      </c>
      <c r="H3099" s="269">
        <v>1</v>
      </c>
      <c r="K3099" s="265">
        <v>1200000</v>
      </c>
    </row>
    <row r="3100" spans="1:13" x14ac:dyDescent="0.3">
      <c r="A3100" s="58">
        <v>3101</v>
      </c>
      <c r="B3100" s="264">
        <v>46077</v>
      </c>
      <c r="C3100" s="292" t="s">
        <v>1838</v>
      </c>
      <c r="E3100" s="292" t="s">
        <v>1198</v>
      </c>
      <c r="F3100" s="269" t="s">
        <v>1743</v>
      </c>
      <c r="G3100" s="265">
        <v>1200000</v>
      </c>
      <c r="H3100" s="269">
        <v>1</v>
      </c>
      <c r="K3100" s="265">
        <v>1200000</v>
      </c>
    </row>
    <row r="3101" spans="1:13" x14ac:dyDescent="0.3">
      <c r="A3101" s="58">
        <v>3102</v>
      </c>
      <c r="B3101" s="264">
        <v>46077</v>
      </c>
      <c r="C3101" s="292" t="s">
        <v>1838</v>
      </c>
      <c r="E3101" s="292" t="s">
        <v>1487</v>
      </c>
      <c r="F3101" s="269" t="s">
        <v>2667</v>
      </c>
      <c r="G3101" s="265">
        <v>350000</v>
      </c>
      <c r="H3101" s="269">
        <v>1</v>
      </c>
      <c r="K3101" s="265">
        <v>350000</v>
      </c>
    </row>
    <row r="3102" spans="1:13" x14ac:dyDescent="0.3">
      <c r="A3102" s="58">
        <v>3103</v>
      </c>
      <c r="B3102" s="264">
        <v>46077</v>
      </c>
      <c r="C3102" s="292" t="s">
        <v>2135</v>
      </c>
      <c r="E3102" s="292" t="s">
        <v>3039</v>
      </c>
      <c r="F3102" s="269" t="s">
        <v>1943</v>
      </c>
      <c r="G3102" s="265">
        <v>1000000</v>
      </c>
      <c r="H3102" s="269">
        <v>1</v>
      </c>
      <c r="K3102" s="265">
        <v>1000000</v>
      </c>
    </row>
    <row r="3103" spans="1:13" x14ac:dyDescent="0.3">
      <c r="A3103" s="58">
        <v>3104</v>
      </c>
      <c r="B3103" s="264">
        <v>46077</v>
      </c>
      <c r="C3103" s="292" t="s">
        <v>1390</v>
      </c>
      <c r="E3103" s="292" t="s">
        <v>1734</v>
      </c>
      <c r="G3103" s="265">
        <v>1100000</v>
      </c>
      <c r="H3103" s="269">
        <v>1</v>
      </c>
      <c r="K3103" s="265">
        <v>1100000</v>
      </c>
    </row>
    <row r="3104" spans="1:13" x14ac:dyDescent="0.3">
      <c r="A3104" s="58">
        <v>3105</v>
      </c>
      <c r="B3104" s="264">
        <v>46077</v>
      </c>
      <c r="C3104" s="292" t="s">
        <v>1838</v>
      </c>
      <c r="E3104" s="292" t="s">
        <v>5132</v>
      </c>
      <c r="L3104" s="265">
        <v>-1550000</v>
      </c>
    </row>
    <row r="3105" spans="1:12" x14ac:dyDescent="0.3">
      <c r="A3105" s="58">
        <v>3106</v>
      </c>
      <c r="B3105" s="264">
        <v>46077</v>
      </c>
      <c r="C3105" s="292" t="s">
        <v>1852</v>
      </c>
      <c r="E3105" s="292" t="s">
        <v>4923</v>
      </c>
      <c r="L3105" s="265">
        <v>-250000</v>
      </c>
    </row>
    <row r="3106" spans="1:12" x14ac:dyDescent="0.3">
      <c r="A3106" s="58">
        <v>3107</v>
      </c>
      <c r="B3106" s="264">
        <v>46077</v>
      </c>
      <c r="C3106" s="292" t="s">
        <v>1545</v>
      </c>
      <c r="E3106" s="292" t="s">
        <v>5043</v>
      </c>
      <c r="L3106" s="265">
        <v>-2900000</v>
      </c>
    </row>
    <row r="3107" spans="1:12" x14ac:dyDescent="0.3">
      <c r="A3107" s="58">
        <v>3108</v>
      </c>
      <c r="B3107" s="264">
        <v>46077</v>
      </c>
      <c r="C3107" s="292" t="s">
        <v>1649</v>
      </c>
      <c r="E3107" s="292" t="s">
        <v>5133</v>
      </c>
      <c r="L3107" s="265">
        <v>-2600000</v>
      </c>
    </row>
    <row r="3108" spans="1:12" x14ac:dyDescent="0.3">
      <c r="A3108" s="58">
        <v>3109</v>
      </c>
      <c r="B3108" s="264">
        <v>46077</v>
      </c>
      <c r="C3108" s="292" t="s">
        <v>1440</v>
      </c>
      <c r="E3108" s="292" t="s">
        <v>5134</v>
      </c>
      <c r="L3108" s="265">
        <v>-1320000</v>
      </c>
    </row>
    <row r="3109" spans="1:12" x14ac:dyDescent="0.3">
      <c r="A3109" s="58">
        <v>3110</v>
      </c>
      <c r="B3109" s="264">
        <v>46078</v>
      </c>
      <c r="C3109" s="292" t="s">
        <v>2771</v>
      </c>
      <c r="E3109" s="292" t="s">
        <v>2079</v>
      </c>
      <c r="L3109" s="265">
        <v>-870000</v>
      </c>
    </row>
    <row r="3110" spans="1:12" x14ac:dyDescent="0.3">
      <c r="A3110" s="58">
        <v>3111</v>
      </c>
      <c r="B3110" s="264">
        <v>46078</v>
      </c>
      <c r="C3110" s="292" t="s">
        <v>1464</v>
      </c>
      <c r="E3110" s="292" t="s">
        <v>1198</v>
      </c>
      <c r="F3110" s="269" t="s">
        <v>1743</v>
      </c>
      <c r="G3110" s="265">
        <v>1100000</v>
      </c>
      <c r="H3110" s="269">
        <v>1</v>
      </c>
      <c r="K3110" s="265">
        <v>1100000</v>
      </c>
    </row>
    <row r="3111" spans="1:12" x14ac:dyDescent="0.3">
      <c r="A3111" s="58">
        <v>3112</v>
      </c>
      <c r="B3111" s="264">
        <v>46078</v>
      </c>
      <c r="C3111" s="292" t="s">
        <v>1464</v>
      </c>
      <c r="E3111" s="292" t="s">
        <v>1487</v>
      </c>
      <c r="F3111" s="269" t="s">
        <v>2667</v>
      </c>
      <c r="G3111" s="265">
        <v>350000</v>
      </c>
      <c r="H3111" s="269">
        <v>1</v>
      </c>
      <c r="K3111" s="265">
        <v>350000</v>
      </c>
    </row>
    <row r="3112" spans="1:12" x14ac:dyDescent="0.3">
      <c r="A3112" s="58">
        <v>3113</v>
      </c>
      <c r="B3112" s="264">
        <v>46078</v>
      </c>
      <c r="C3112" s="292" t="s">
        <v>1297</v>
      </c>
      <c r="E3112" s="292" t="s">
        <v>1198</v>
      </c>
      <c r="F3112" s="269" t="s">
        <v>1743</v>
      </c>
      <c r="G3112" s="265">
        <v>1200000</v>
      </c>
      <c r="H3112" s="269">
        <v>1</v>
      </c>
      <c r="K3112" s="265">
        <v>1200000</v>
      </c>
    </row>
    <row r="3113" spans="1:12" x14ac:dyDescent="0.3">
      <c r="A3113" s="58">
        <v>3114</v>
      </c>
      <c r="B3113" s="264">
        <v>46078</v>
      </c>
      <c r="C3113" s="292" t="s">
        <v>1297</v>
      </c>
      <c r="E3113" s="292" t="s">
        <v>5136</v>
      </c>
      <c r="G3113" s="265">
        <v>750000</v>
      </c>
      <c r="H3113" s="269">
        <v>1</v>
      </c>
      <c r="K3113" s="265">
        <v>750000</v>
      </c>
    </row>
    <row r="3114" spans="1:12" x14ac:dyDescent="0.3">
      <c r="A3114" s="58">
        <v>3115</v>
      </c>
      <c r="B3114" s="264">
        <v>46078</v>
      </c>
      <c r="C3114" s="292" t="s">
        <v>3391</v>
      </c>
      <c r="E3114" s="292" t="s">
        <v>1734</v>
      </c>
      <c r="G3114" s="265">
        <v>650000</v>
      </c>
      <c r="H3114" s="269">
        <v>1</v>
      </c>
      <c r="K3114" s="265">
        <v>650000</v>
      </c>
    </row>
    <row r="3115" spans="1:12" x14ac:dyDescent="0.3">
      <c r="A3115" s="58">
        <v>3116</v>
      </c>
      <c r="B3115" s="264">
        <v>46078</v>
      </c>
      <c r="C3115" s="292" t="s">
        <v>995</v>
      </c>
      <c r="E3115" s="292" t="s">
        <v>1734</v>
      </c>
      <c r="G3115" s="265">
        <v>650000</v>
      </c>
      <c r="H3115" s="269">
        <v>1</v>
      </c>
      <c r="J3115" s="266">
        <v>65000</v>
      </c>
      <c r="K3115" s="265">
        <v>715000</v>
      </c>
    </row>
    <row r="3116" spans="1:12" x14ac:dyDescent="0.3">
      <c r="A3116" s="58">
        <v>3117</v>
      </c>
      <c r="B3116" s="264">
        <v>46078</v>
      </c>
      <c r="C3116" s="292" t="s">
        <v>4277</v>
      </c>
      <c r="E3116" s="292" t="s">
        <v>1198</v>
      </c>
      <c r="F3116" s="269" t="s">
        <v>1743</v>
      </c>
      <c r="G3116" s="265">
        <v>1300000</v>
      </c>
      <c r="H3116" s="269">
        <v>1</v>
      </c>
      <c r="K3116" s="265">
        <v>1300000</v>
      </c>
    </row>
    <row r="3117" spans="1:12" x14ac:dyDescent="0.3">
      <c r="A3117" s="58">
        <v>3118</v>
      </c>
      <c r="B3117" s="264">
        <v>46078</v>
      </c>
      <c r="C3117" s="292" t="s">
        <v>995</v>
      </c>
      <c r="E3117" s="292" t="s">
        <v>5141</v>
      </c>
      <c r="L3117" s="265">
        <v>-715000</v>
      </c>
    </row>
    <row r="3118" spans="1:12" x14ac:dyDescent="0.3">
      <c r="A3118" s="58">
        <v>3119</v>
      </c>
      <c r="B3118" s="264">
        <v>46078</v>
      </c>
      <c r="C3118" s="292" t="s">
        <v>1297</v>
      </c>
      <c r="E3118" s="292" t="s">
        <v>5142</v>
      </c>
      <c r="L3118" s="265">
        <v>-1950000</v>
      </c>
    </row>
    <row r="3119" spans="1:12" x14ac:dyDescent="0.3">
      <c r="A3119" s="58">
        <v>3120</v>
      </c>
      <c r="B3119" s="264">
        <v>46079</v>
      </c>
      <c r="C3119" s="292" t="s">
        <v>1738</v>
      </c>
      <c r="E3119" s="292" t="s">
        <v>1791</v>
      </c>
      <c r="L3119" s="265">
        <v>-900000</v>
      </c>
    </row>
    <row r="3120" spans="1:12" x14ac:dyDescent="0.3">
      <c r="A3120" s="58">
        <v>3121</v>
      </c>
      <c r="B3120" s="264">
        <v>46079</v>
      </c>
      <c r="C3120" s="292" t="s">
        <v>2986</v>
      </c>
      <c r="E3120" s="292" t="s">
        <v>5147</v>
      </c>
      <c r="L3120" s="265">
        <v>-2065000</v>
      </c>
    </row>
    <row r="3121" spans="1:13" x14ac:dyDescent="0.3">
      <c r="A3121" s="58">
        <v>3122</v>
      </c>
      <c r="B3121" s="264">
        <v>46079</v>
      </c>
      <c r="C3121" s="292" t="s">
        <v>1577</v>
      </c>
      <c r="E3121" s="292" t="s">
        <v>4439</v>
      </c>
      <c r="L3121" s="265">
        <v>-1100000</v>
      </c>
    </row>
    <row r="3122" spans="1:13" x14ac:dyDescent="0.3">
      <c r="A3122" s="58">
        <v>3123</v>
      </c>
      <c r="B3122" s="264">
        <v>46079</v>
      </c>
      <c r="C3122" s="292" t="s">
        <v>4277</v>
      </c>
      <c r="E3122" s="292" t="s">
        <v>4359</v>
      </c>
      <c r="L3122" s="265">
        <v>-1300000</v>
      </c>
    </row>
    <row r="3123" spans="1:13" x14ac:dyDescent="0.3">
      <c r="A3123" s="58">
        <v>3124</v>
      </c>
      <c r="B3123" s="264">
        <v>46079</v>
      </c>
      <c r="C3123" s="292" t="s">
        <v>1781</v>
      </c>
      <c r="E3123" s="292" t="s">
        <v>1200</v>
      </c>
      <c r="F3123" s="269" t="s">
        <v>1554</v>
      </c>
      <c r="G3123" s="265">
        <v>1200000</v>
      </c>
      <c r="H3123" s="269">
        <v>1</v>
      </c>
      <c r="K3123" s="265">
        <v>1200000</v>
      </c>
    </row>
    <row r="3124" spans="1:13" x14ac:dyDescent="0.3">
      <c r="A3124" s="58">
        <v>3125</v>
      </c>
      <c r="B3124" s="264">
        <v>46079</v>
      </c>
      <c r="C3124" s="292" t="s">
        <v>3189</v>
      </c>
      <c r="E3124" s="292" t="s">
        <v>2168</v>
      </c>
      <c r="F3124" s="269" t="s">
        <v>1455</v>
      </c>
      <c r="G3124" s="265">
        <v>1600000</v>
      </c>
      <c r="H3124" s="269">
        <v>1</v>
      </c>
      <c r="K3124" s="265">
        <v>1600000</v>
      </c>
      <c r="M3124" s="292" t="s">
        <v>5150</v>
      </c>
    </row>
    <row r="3125" spans="1:13" x14ac:dyDescent="0.3">
      <c r="A3125" s="58">
        <v>3126</v>
      </c>
      <c r="B3125" s="264">
        <v>46079</v>
      </c>
      <c r="C3125" s="292" t="s">
        <v>1577</v>
      </c>
      <c r="E3125" s="292" t="s">
        <v>2177</v>
      </c>
      <c r="F3125" s="269" t="s">
        <v>1202</v>
      </c>
      <c r="G3125" s="265">
        <v>620000</v>
      </c>
      <c r="H3125" s="269">
        <v>1</v>
      </c>
      <c r="K3125" s="265">
        <v>620000</v>
      </c>
    </row>
    <row r="3126" spans="1:13" x14ac:dyDescent="0.3">
      <c r="A3126" s="58">
        <v>3127</v>
      </c>
      <c r="B3126" s="264">
        <v>46079</v>
      </c>
      <c r="C3126" s="292" t="s">
        <v>1447</v>
      </c>
      <c r="E3126" s="292" t="s">
        <v>1708</v>
      </c>
      <c r="F3126" s="269">
        <v>27107593440</v>
      </c>
      <c r="G3126" s="265">
        <v>150000</v>
      </c>
      <c r="H3126" s="269">
        <v>1</v>
      </c>
      <c r="K3126" s="265">
        <v>150000</v>
      </c>
    </row>
    <row r="3127" spans="1:13" x14ac:dyDescent="0.3">
      <c r="A3127" s="58">
        <v>3128</v>
      </c>
      <c r="B3127" s="264">
        <v>46079</v>
      </c>
      <c r="C3127" s="292" t="s">
        <v>4028</v>
      </c>
      <c r="E3127" s="292" t="s">
        <v>3039</v>
      </c>
      <c r="F3127" s="269" t="s">
        <v>1943</v>
      </c>
      <c r="G3127" s="265">
        <v>1000000</v>
      </c>
      <c r="H3127" s="269">
        <v>1</v>
      </c>
      <c r="J3127" s="266">
        <v>100000</v>
      </c>
      <c r="K3127" s="265">
        <v>1100000</v>
      </c>
    </row>
    <row r="3128" spans="1:13" x14ac:dyDescent="0.3">
      <c r="A3128" s="58">
        <v>3129</v>
      </c>
      <c r="B3128" s="264">
        <v>46079</v>
      </c>
      <c r="C3128" s="292" t="s">
        <v>1435</v>
      </c>
      <c r="E3128" s="292" t="s">
        <v>5154</v>
      </c>
      <c r="G3128" s="265">
        <v>-350000</v>
      </c>
      <c r="H3128" s="269">
        <v>1</v>
      </c>
      <c r="L3128" s="265">
        <v>-350000</v>
      </c>
    </row>
    <row r="3129" spans="1:13" x14ac:dyDescent="0.3">
      <c r="A3129" s="58">
        <v>3130</v>
      </c>
      <c r="B3129" s="264">
        <v>46079</v>
      </c>
      <c r="C3129" s="292" t="s">
        <v>1435</v>
      </c>
      <c r="E3129" s="292" t="s">
        <v>5155</v>
      </c>
      <c r="G3129" s="265">
        <v>-300000</v>
      </c>
      <c r="H3129" s="269">
        <v>1</v>
      </c>
      <c r="L3129" s="265">
        <v>-300000</v>
      </c>
    </row>
    <row r="3130" spans="1:13" x14ac:dyDescent="0.3">
      <c r="A3130" s="58">
        <v>3131</v>
      </c>
      <c r="B3130" s="264">
        <v>46079</v>
      </c>
      <c r="C3130" s="292" t="s">
        <v>1016</v>
      </c>
      <c r="E3130" s="292" t="s">
        <v>2184</v>
      </c>
      <c r="G3130" s="265">
        <v>550000</v>
      </c>
      <c r="H3130" s="269">
        <v>1</v>
      </c>
      <c r="K3130" s="265">
        <v>550000</v>
      </c>
    </row>
    <row r="3131" spans="1:13" x14ac:dyDescent="0.3">
      <c r="A3131" s="58">
        <v>3132</v>
      </c>
      <c r="B3131" s="264">
        <v>46079</v>
      </c>
      <c r="C3131" s="292" t="s">
        <v>1485</v>
      </c>
      <c r="E3131" s="292" t="s">
        <v>1200</v>
      </c>
      <c r="F3131" s="269" t="s">
        <v>1201</v>
      </c>
      <c r="G3131" s="265">
        <v>1250000</v>
      </c>
      <c r="H3131" s="269">
        <v>1</v>
      </c>
      <c r="K3131" s="265">
        <v>1250000</v>
      </c>
    </row>
    <row r="3132" spans="1:13" x14ac:dyDescent="0.3">
      <c r="A3132" s="58">
        <v>3133</v>
      </c>
      <c r="B3132" s="264">
        <v>46079</v>
      </c>
      <c r="C3132" s="292" t="s">
        <v>985</v>
      </c>
      <c r="E3132" s="292" t="s">
        <v>2372</v>
      </c>
      <c r="F3132" s="269" t="s">
        <v>2405</v>
      </c>
      <c r="G3132" s="265">
        <v>681818</v>
      </c>
      <c r="H3132" s="269">
        <v>1</v>
      </c>
      <c r="J3132" s="266">
        <v>68182</v>
      </c>
      <c r="K3132" s="265">
        <v>750000</v>
      </c>
    </row>
    <row r="3133" spans="1:13" x14ac:dyDescent="0.3">
      <c r="A3133" s="58">
        <v>3134</v>
      </c>
      <c r="B3133" s="264">
        <v>46079</v>
      </c>
      <c r="C3133" s="292" t="s">
        <v>985</v>
      </c>
      <c r="E3133" s="292" t="s">
        <v>2170</v>
      </c>
      <c r="F3133" s="269" t="s">
        <v>1196</v>
      </c>
      <c r="G3133" s="265">
        <v>1500000</v>
      </c>
      <c r="H3133" s="269">
        <v>1</v>
      </c>
      <c r="J3133" s="266">
        <v>150000</v>
      </c>
      <c r="K3133" s="265">
        <v>1650000</v>
      </c>
    </row>
    <row r="3134" spans="1:13" x14ac:dyDescent="0.3">
      <c r="A3134" s="58">
        <v>3135</v>
      </c>
      <c r="B3134" s="264">
        <v>46079</v>
      </c>
      <c r="C3134" s="292" t="s">
        <v>985</v>
      </c>
      <c r="E3134" s="292" t="s">
        <v>2171</v>
      </c>
      <c r="F3134" s="269" t="s">
        <v>1794</v>
      </c>
      <c r="G3134" s="265">
        <v>100000</v>
      </c>
      <c r="H3134" s="269">
        <v>1</v>
      </c>
      <c r="J3134" s="266">
        <v>10000</v>
      </c>
      <c r="K3134" s="265">
        <v>110000</v>
      </c>
    </row>
    <row r="3135" spans="1:13" x14ac:dyDescent="0.3">
      <c r="A3135" s="58">
        <v>3136</v>
      </c>
      <c r="B3135" s="264">
        <v>46079</v>
      </c>
      <c r="C3135" s="292" t="s">
        <v>985</v>
      </c>
      <c r="E3135" s="292" t="s">
        <v>4159</v>
      </c>
      <c r="L3135" s="265">
        <v>-2510000</v>
      </c>
    </row>
    <row r="3136" spans="1:13" x14ac:dyDescent="0.3">
      <c r="A3136" s="58">
        <v>3137</v>
      </c>
      <c r="B3136" s="264">
        <v>46080</v>
      </c>
      <c r="C3136" s="292" t="s">
        <v>3256</v>
      </c>
      <c r="E3136" s="292" t="s">
        <v>5161</v>
      </c>
      <c r="L3136" s="265">
        <v>-1130000</v>
      </c>
    </row>
    <row r="3137" spans="1:12" x14ac:dyDescent="0.3">
      <c r="A3137" s="58">
        <v>3138</v>
      </c>
      <c r="B3137" s="264">
        <v>46080</v>
      </c>
      <c r="C3137" s="292" t="s">
        <v>1016</v>
      </c>
      <c r="E3137" s="292" t="s">
        <v>2097</v>
      </c>
      <c r="F3137" s="269">
        <v>36050661</v>
      </c>
      <c r="G3137" s="265">
        <v>1200000</v>
      </c>
      <c r="H3137" s="269">
        <v>1</v>
      </c>
      <c r="K3137" s="265">
        <v>1200000</v>
      </c>
    </row>
    <row r="3138" spans="1:12" x14ac:dyDescent="0.3">
      <c r="A3138" s="58">
        <v>3139</v>
      </c>
      <c r="B3138" s="264">
        <v>46080</v>
      </c>
      <c r="C3138" s="292" t="s">
        <v>2904</v>
      </c>
      <c r="E3138" s="292" t="s">
        <v>4831</v>
      </c>
      <c r="F3138" s="269">
        <v>97031708500</v>
      </c>
      <c r="G3138" s="265">
        <v>3200000</v>
      </c>
      <c r="H3138" s="269">
        <v>1</v>
      </c>
      <c r="K3138" s="265">
        <v>3200000</v>
      </c>
    </row>
    <row r="3139" spans="1:12" x14ac:dyDescent="0.3">
      <c r="A3139" s="58">
        <v>3140</v>
      </c>
      <c r="B3139" s="264">
        <v>46080</v>
      </c>
      <c r="C3139" s="292" t="s">
        <v>2904</v>
      </c>
      <c r="E3139" s="292" t="s">
        <v>1755</v>
      </c>
      <c r="F3139" s="269" t="s">
        <v>1757</v>
      </c>
      <c r="G3139" s="265">
        <v>100000</v>
      </c>
      <c r="H3139" s="269">
        <v>1</v>
      </c>
      <c r="K3139" s="265">
        <v>100000</v>
      </c>
    </row>
    <row r="3140" spans="1:12" x14ac:dyDescent="0.3">
      <c r="A3140" s="58">
        <v>3141</v>
      </c>
      <c r="B3140" s="264">
        <v>46080</v>
      </c>
      <c r="C3140" s="292" t="s">
        <v>2904</v>
      </c>
      <c r="E3140" s="292" t="s">
        <v>5163</v>
      </c>
      <c r="G3140" s="265">
        <v>10000</v>
      </c>
      <c r="H3140" s="269">
        <v>10</v>
      </c>
      <c r="K3140" s="265">
        <v>100000</v>
      </c>
    </row>
    <row r="3141" spans="1:12" x14ac:dyDescent="0.3">
      <c r="A3141" s="58">
        <v>3142</v>
      </c>
      <c r="B3141" s="264">
        <v>46080</v>
      </c>
      <c r="C3141" s="292" t="s">
        <v>5166</v>
      </c>
      <c r="E3141" s="292" t="s">
        <v>1734</v>
      </c>
      <c r="G3141" s="265">
        <v>650000</v>
      </c>
      <c r="H3141" s="269">
        <v>1</v>
      </c>
      <c r="K3141" s="265">
        <v>650000</v>
      </c>
    </row>
    <row r="3142" spans="1:12" x14ac:dyDescent="0.3">
      <c r="A3142" s="58">
        <v>3143</v>
      </c>
      <c r="B3142" s="264">
        <v>46080</v>
      </c>
      <c r="C3142" s="292" t="s">
        <v>3901</v>
      </c>
      <c r="E3142" s="292" t="s">
        <v>3565</v>
      </c>
      <c r="F3142" s="269" t="s">
        <v>3575</v>
      </c>
      <c r="G3142" s="265">
        <v>2600000</v>
      </c>
      <c r="H3142" s="269">
        <v>1</v>
      </c>
      <c r="K3142" s="265">
        <v>2600000</v>
      </c>
    </row>
    <row r="3143" spans="1:12" x14ac:dyDescent="0.3">
      <c r="A3143" s="58">
        <v>3144</v>
      </c>
      <c r="B3143" s="264">
        <v>46080</v>
      </c>
      <c r="C3143" s="292" t="s">
        <v>3901</v>
      </c>
      <c r="E3143" s="292" t="s">
        <v>2184</v>
      </c>
      <c r="G3143" s="265">
        <v>700000</v>
      </c>
      <c r="H3143" s="269">
        <v>1</v>
      </c>
      <c r="K3143" s="265">
        <v>700000</v>
      </c>
    </row>
    <row r="3144" spans="1:12" x14ac:dyDescent="0.3">
      <c r="A3144" s="58">
        <v>3145</v>
      </c>
      <c r="B3144" s="264">
        <v>46080</v>
      </c>
      <c r="C3144" s="292" t="s">
        <v>3901</v>
      </c>
      <c r="E3144" s="292" t="s">
        <v>2181</v>
      </c>
      <c r="F3144" s="269" t="s">
        <v>1786</v>
      </c>
      <c r="G3144" s="265">
        <v>40000</v>
      </c>
      <c r="H3144" s="269">
        <v>1</v>
      </c>
      <c r="K3144" s="265">
        <v>40000</v>
      </c>
    </row>
    <row r="3145" spans="1:12" x14ac:dyDescent="0.3">
      <c r="A3145" s="58">
        <v>3146</v>
      </c>
      <c r="B3145" s="264">
        <v>46080</v>
      </c>
      <c r="C3145" s="292" t="s">
        <v>3901</v>
      </c>
      <c r="E3145" s="292" t="s">
        <v>2182</v>
      </c>
      <c r="F3145" s="269" t="s">
        <v>1813</v>
      </c>
      <c r="G3145" s="265">
        <v>10000</v>
      </c>
      <c r="H3145" s="269">
        <v>2</v>
      </c>
      <c r="K3145" s="265">
        <v>20000</v>
      </c>
    </row>
    <row r="3146" spans="1:12" x14ac:dyDescent="0.3">
      <c r="A3146" s="58">
        <v>3147</v>
      </c>
      <c r="B3146" s="264">
        <v>46080</v>
      </c>
      <c r="C3146" s="292" t="s">
        <v>1713</v>
      </c>
      <c r="E3146" s="292" t="s">
        <v>1850</v>
      </c>
      <c r="F3146" s="269" t="s">
        <v>4688</v>
      </c>
      <c r="G3146" s="265">
        <v>1000000</v>
      </c>
      <c r="H3146" s="269">
        <v>1</v>
      </c>
      <c r="K3146" s="265">
        <v>1000000</v>
      </c>
    </row>
    <row r="3147" spans="1:12" x14ac:dyDescent="0.3">
      <c r="A3147" s="58">
        <v>3148</v>
      </c>
      <c r="B3147" s="264">
        <v>46080</v>
      </c>
      <c r="C3147" s="292" t="s">
        <v>1443</v>
      </c>
      <c r="E3147" s="292" t="s">
        <v>2168</v>
      </c>
      <c r="F3147" s="269" t="s">
        <v>1455</v>
      </c>
      <c r="G3147" s="265">
        <v>1600000</v>
      </c>
      <c r="H3147" s="269">
        <v>1</v>
      </c>
      <c r="J3147" s="266">
        <v>160000</v>
      </c>
      <c r="K3147" s="265">
        <v>1760000</v>
      </c>
    </row>
    <row r="3148" spans="1:12" x14ac:dyDescent="0.3">
      <c r="A3148" s="58">
        <v>3149</v>
      </c>
      <c r="B3148" s="264">
        <v>46080</v>
      </c>
      <c r="C3148" s="292" t="s">
        <v>3391</v>
      </c>
      <c r="E3148" s="292" t="s">
        <v>4360</v>
      </c>
      <c r="L3148" s="265">
        <v>-650000</v>
      </c>
    </row>
    <row r="3149" spans="1:12" x14ac:dyDescent="0.3">
      <c r="A3149" s="58">
        <v>3150</v>
      </c>
      <c r="B3149" s="264">
        <v>46080</v>
      </c>
      <c r="C3149" s="292" t="s">
        <v>5166</v>
      </c>
      <c r="E3149" s="292" t="s">
        <v>5172</v>
      </c>
      <c r="L3149" s="265">
        <v>-650000</v>
      </c>
    </row>
    <row r="3150" spans="1:12" x14ac:dyDescent="0.3">
      <c r="A3150" s="58">
        <v>3151</v>
      </c>
      <c r="B3150" s="264">
        <v>46080</v>
      </c>
      <c r="C3150" s="292" t="s">
        <v>3189</v>
      </c>
      <c r="E3150" s="292" t="s">
        <v>4158</v>
      </c>
      <c r="L3150" s="265">
        <v>-1600000</v>
      </c>
    </row>
    <row r="3151" spans="1:12" x14ac:dyDescent="0.3">
      <c r="A3151" s="58">
        <v>3152</v>
      </c>
      <c r="B3151" s="264">
        <v>46080</v>
      </c>
      <c r="C3151" s="292" t="s">
        <v>2904</v>
      </c>
      <c r="E3151" s="292" t="s">
        <v>4287</v>
      </c>
      <c r="L3151" s="265">
        <v>-3400000</v>
      </c>
    </row>
    <row r="3152" spans="1:12" x14ac:dyDescent="0.3">
      <c r="A3152" s="58">
        <v>3153</v>
      </c>
      <c r="B3152" s="264">
        <v>46080</v>
      </c>
      <c r="C3152" s="292" t="s">
        <v>1885</v>
      </c>
      <c r="E3152" s="292" t="s">
        <v>4192</v>
      </c>
      <c r="L3152" s="265">
        <v>-2750000</v>
      </c>
    </row>
    <row r="3153" spans="1:12" x14ac:dyDescent="0.3">
      <c r="A3153" s="58">
        <v>3154</v>
      </c>
      <c r="B3153" s="264">
        <v>46080</v>
      </c>
      <c r="C3153" s="292" t="s">
        <v>1485</v>
      </c>
      <c r="E3153" s="292" t="s">
        <v>4116</v>
      </c>
      <c r="L3153" s="265">
        <v>-1250000</v>
      </c>
    </row>
    <row r="3154" spans="1:12" x14ac:dyDescent="0.3">
      <c r="A3154" s="58">
        <v>3155</v>
      </c>
      <c r="B3154" s="264">
        <v>46080</v>
      </c>
      <c r="C3154" s="292" t="s">
        <v>1458</v>
      </c>
      <c r="E3154" s="292" t="s">
        <v>5174</v>
      </c>
      <c r="L3154" s="265">
        <v>-1100000</v>
      </c>
    </row>
    <row r="3155" spans="1:12" x14ac:dyDescent="0.3">
      <c r="A3155" s="58">
        <v>3156</v>
      </c>
      <c r="B3155" s="264">
        <v>46081</v>
      </c>
      <c r="C3155" s="292" t="s">
        <v>4412</v>
      </c>
      <c r="E3155" s="292" t="s">
        <v>5175</v>
      </c>
      <c r="L3155" s="265">
        <v>-150000</v>
      </c>
    </row>
    <row r="3156" spans="1:12" x14ac:dyDescent="0.3">
      <c r="A3156" s="58">
        <v>3157</v>
      </c>
      <c r="B3156" s="264">
        <v>46081</v>
      </c>
      <c r="C3156" s="292" t="s">
        <v>2484</v>
      </c>
      <c r="E3156" s="292" t="s">
        <v>5176</v>
      </c>
      <c r="L3156" s="265">
        <v>-1650000</v>
      </c>
    </row>
    <row r="3157" spans="1:12" x14ac:dyDescent="0.3">
      <c r="A3157" s="58">
        <v>3158</v>
      </c>
      <c r="B3157" s="264">
        <v>46081</v>
      </c>
      <c r="C3157" s="292" t="s">
        <v>1571</v>
      </c>
      <c r="E3157" s="292" t="s">
        <v>1198</v>
      </c>
      <c r="F3157" s="269" t="s">
        <v>1743</v>
      </c>
      <c r="G3157" s="265">
        <v>1200000</v>
      </c>
      <c r="H3157" s="269">
        <v>1</v>
      </c>
      <c r="J3157" s="266">
        <v>120000</v>
      </c>
      <c r="K3157" s="265">
        <v>1320000</v>
      </c>
    </row>
    <row r="3158" spans="1:12" x14ac:dyDescent="0.3">
      <c r="A3158" s="58">
        <v>3159</v>
      </c>
      <c r="B3158" s="264">
        <v>46081</v>
      </c>
      <c r="C3158" s="292" t="s">
        <v>1577</v>
      </c>
      <c r="E3158" s="292" t="s">
        <v>1734</v>
      </c>
      <c r="G3158" s="265">
        <v>500000</v>
      </c>
      <c r="H3158" s="269">
        <v>1</v>
      </c>
      <c r="J3158" s="266">
        <v>50000</v>
      </c>
      <c r="K3158" s="265">
        <v>550000</v>
      </c>
    </row>
    <row r="3159" spans="1:12" x14ac:dyDescent="0.3">
      <c r="A3159" s="58">
        <v>3160</v>
      </c>
      <c r="B3159" s="264">
        <v>46081</v>
      </c>
      <c r="C3159" s="292" t="s">
        <v>1044</v>
      </c>
      <c r="E3159" s="292" t="s">
        <v>2186</v>
      </c>
      <c r="F3159" s="269">
        <v>2820403</v>
      </c>
      <c r="G3159" s="265">
        <v>1600000</v>
      </c>
      <c r="H3159" s="269">
        <v>1</v>
      </c>
      <c r="K3159" s="265">
        <v>1600000</v>
      </c>
    </row>
    <row r="3160" spans="1:12" x14ac:dyDescent="0.3">
      <c r="A3160" s="58">
        <v>3161</v>
      </c>
      <c r="B3160" s="264">
        <v>46081</v>
      </c>
      <c r="C3160" s="292" t="s">
        <v>1390</v>
      </c>
      <c r="E3160" s="292" t="s">
        <v>1540</v>
      </c>
      <c r="F3160" s="269">
        <v>24152333907</v>
      </c>
      <c r="G3160" s="265">
        <v>50000</v>
      </c>
      <c r="H3160" s="269">
        <v>1</v>
      </c>
      <c r="K3160" s="265">
        <v>50000</v>
      </c>
    </row>
    <row r="3161" spans="1:12" x14ac:dyDescent="0.3">
      <c r="A3161" s="58">
        <v>3162</v>
      </c>
      <c r="B3161" s="264">
        <v>46081</v>
      </c>
      <c r="C3161" s="292" t="s">
        <v>1571</v>
      </c>
      <c r="E3161" s="292" t="s">
        <v>2047</v>
      </c>
      <c r="L3161" s="265">
        <v>-2750000</v>
      </c>
    </row>
  </sheetData>
  <autoFilter ref="A1:K293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2" t="s">
        <v>4365</v>
      </c>
    </row>
    <row r="4" spans="1:1" x14ac:dyDescent="0.3">
      <c r="A4" s="303" t="s">
        <v>4367</v>
      </c>
    </row>
    <row r="5" spans="1:1" x14ac:dyDescent="0.3">
      <c r="A5" s="303" t="s">
        <v>4368</v>
      </c>
    </row>
    <row r="6" spans="1:1" x14ac:dyDescent="0.3">
      <c r="A6" s="303" t="s">
        <v>4369</v>
      </c>
    </row>
    <row r="7" spans="1:1" x14ac:dyDescent="0.3">
      <c r="A7" s="303" t="s">
        <v>4370</v>
      </c>
    </row>
    <row r="8" spans="1:1" x14ac:dyDescent="0.3">
      <c r="A8" s="303" t="s">
        <v>4371</v>
      </c>
    </row>
    <row r="9" spans="1:1" x14ac:dyDescent="0.3">
      <c r="A9" s="303" t="s">
        <v>4372</v>
      </c>
    </row>
    <row r="10" spans="1:1" x14ac:dyDescent="0.3">
      <c r="A10" s="303" t="s">
        <v>4373</v>
      </c>
    </row>
    <row r="11" spans="1:1" x14ac:dyDescent="0.3">
      <c r="A11" s="303" t="s">
        <v>4374</v>
      </c>
    </row>
    <row r="12" spans="1:1" x14ac:dyDescent="0.3">
      <c r="A12" s="303" t="s">
        <v>4375</v>
      </c>
    </row>
    <row r="13" spans="1:1" x14ac:dyDescent="0.3">
      <c r="A13" s="303" t="s">
        <v>4376</v>
      </c>
    </row>
    <row r="14" spans="1:1" x14ac:dyDescent="0.3">
      <c r="A14" s="303" t="s">
        <v>4366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C3" sqref="C3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46081</v>
      </c>
      <c r="B3" s="235" t="s">
        <v>1123</v>
      </c>
      <c r="C3" s="286">
        <f>SUMIF($B:$B,A3,I:I)</f>
        <v>3560000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1728000</v>
      </c>
      <c r="H3" s="247"/>
      <c r="I3" s="240"/>
      <c r="J3" s="69"/>
      <c r="K3" s="67"/>
    </row>
    <row r="4" spans="1:16" ht="15.95" customHeight="1" x14ac:dyDescent="0.3">
      <c r="A4" s="241">
        <f>MONTH(A3)</f>
        <v>2</v>
      </c>
      <c r="B4" s="235" t="s">
        <v>1124</v>
      </c>
      <c r="C4" s="236">
        <f>SUMIFS($I:$I,$B:$B,"&gt;="&amp;DATE(A5,A4,1),$B:$B,"&lt;="&amp;EOMONTH(DATE(A5,A4,1),0))</f>
        <v>120044000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2919</v>
      </c>
      <c r="B9" s="94">
        <v>46055</v>
      </c>
      <c r="C9" s="85" t="s">
        <v>2904</v>
      </c>
      <c r="D9" s="112" t="s">
        <v>4287</v>
      </c>
      <c r="E9" s="79"/>
      <c r="F9" s="224"/>
      <c r="H9" s="128"/>
      <c r="J9" s="80">
        <v>-500000</v>
      </c>
      <c r="M9" s="54"/>
      <c r="N9" s="54"/>
      <c r="O9" s="54"/>
      <c r="P9" s="54"/>
    </row>
    <row r="10" spans="1:16" ht="18" customHeight="1" x14ac:dyDescent="0.3">
      <c r="A10" s="89">
        <v>2920</v>
      </c>
      <c r="B10" s="94">
        <v>46055</v>
      </c>
      <c r="C10" s="85" t="s">
        <v>1713</v>
      </c>
      <c r="D10" s="112" t="s">
        <v>4968</v>
      </c>
      <c r="E10" s="79"/>
      <c r="F10" s="224"/>
      <c r="H10" s="128"/>
      <c r="J10" s="80">
        <v>-2350000</v>
      </c>
      <c r="M10" s="54"/>
      <c r="N10" s="54"/>
      <c r="O10" s="54"/>
      <c r="P10" s="54"/>
    </row>
    <row r="11" spans="1:16" ht="18" customHeight="1" x14ac:dyDescent="0.3">
      <c r="A11" s="89">
        <v>2921</v>
      </c>
      <c r="B11" s="94">
        <v>46055</v>
      </c>
      <c r="C11" s="85" t="s">
        <v>1390</v>
      </c>
      <c r="D11" s="112" t="s">
        <v>3759</v>
      </c>
      <c r="E11" s="79"/>
      <c r="F11" s="224"/>
      <c r="H11" s="128"/>
      <c r="J11" s="80">
        <v>-8215000</v>
      </c>
      <c r="M11" s="54"/>
      <c r="N11" s="54"/>
      <c r="O11" s="54"/>
      <c r="P11" s="54"/>
    </row>
    <row r="12" spans="1:16" ht="18" customHeight="1" x14ac:dyDescent="0.3">
      <c r="A12" s="89">
        <v>2922</v>
      </c>
      <c r="B12" s="94">
        <v>46055</v>
      </c>
      <c r="C12" s="85" t="s">
        <v>1532</v>
      </c>
      <c r="D12" s="112" t="s">
        <v>3764</v>
      </c>
      <c r="E12" s="79"/>
      <c r="F12" s="224"/>
      <c r="H12" s="128"/>
      <c r="J12" s="80">
        <v>-1345000</v>
      </c>
      <c r="M12" s="54"/>
      <c r="N12" s="54"/>
      <c r="O12" s="54"/>
      <c r="P12" s="54"/>
    </row>
    <row r="13" spans="1:16" ht="18" customHeight="1" x14ac:dyDescent="0.3">
      <c r="A13" s="89">
        <v>2923</v>
      </c>
      <c r="B13" s="94">
        <v>46055</v>
      </c>
      <c r="C13" s="85" t="s">
        <v>1587</v>
      </c>
      <c r="D13" s="112" t="s">
        <v>4361</v>
      </c>
      <c r="E13" s="78"/>
      <c r="F13" s="80"/>
      <c r="J13" s="80">
        <v>-300000</v>
      </c>
      <c r="M13" s="54"/>
      <c r="N13" s="54"/>
      <c r="O13" s="54"/>
      <c r="P13" s="54"/>
    </row>
    <row r="14" spans="1:16" ht="18" customHeight="1" x14ac:dyDescent="0.3">
      <c r="A14" s="89">
        <v>2924</v>
      </c>
      <c r="B14" s="94">
        <v>46055</v>
      </c>
      <c r="C14" s="85" t="s">
        <v>1781</v>
      </c>
      <c r="D14" s="112" t="s">
        <v>1526</v>
      </c>
      <c r="E14" s="79"/>
      <c r="F14" s="224">
        <v>450000</v>
      </c>
      <c r="G14" s="85">
        <v>1</v>
      </c>
      <c r="H14" s="128"/>
      <c r="I14" s="80">
        <v>450000</v>
      </c>
      <c r="M14" s="54"/>
      <c r="N14" s="54"/>
      <c r="O14" s="54"/>
      <c r="P14" s="54"/>
    </row>
    <row r="15" spans="1:16" ht="18" customHeight="1" x14ac:dyDescent="0.3">
      <c r="A15" s="89">
        <v>2925</v>
      </c>
      <c r="B15" s="94">
        <v>46055</v>
      </c>
      <c r="C15" s="85" t="s">
        <v>1781</v>
      </c>
      <c r="D15" s="112" t="s">
        <v>1510</v>
      </c>
      <c r="E15" s="78"/>
      <c r="F15" s="80">
        <v>10000</v>
      </c>
      <c r="G15" s="85">
        <v>1</v>
      </c>
      <c r="I15" s="80">
        <v>10000</v>
      </c>
      <c r="M15" s="293"/>
      <c r="N15" s="54"/>
      <c r="O15" s="54"/>
      <c r="P15" s="54"/>
    </row>
    <row r="16" spans="1:16" ht="18" customHeight="1" x14ac:dyDescent="0.3">
      <c r="A16" s="82">
        <v>2926</v>
      </c>
      <c r="B16" s="93">
        <v>46055</v>
      </c>
      <c r="C16" s="83" t="s">
        <v>1297</v>
      </c>
      <c r="D16" s="113" t="s">
        <v>1728</v>
      </c>
      <c r="F16" s="120">
        <v>500000</v>
      </c>
      <c r="G16" s="85">
        <v>1</v>
      </c>
      <c r="H16" s="126">
        <v>50000</v>
      </c>
      <c r="I16" s="80">
        <v>550000</v>
      </c>
      <c r="M16" s="54"/>
      <c r="N16" s="54"/>
      <c r="O16" s="54"/>
      <c r="P16" s="54"/>
    </row>
    <row r="17" spans="1:16" ht="18" customHeight="1" x14ac:dyDescent="0.3">
      <c r="A17" s="89">
        <v>2927</v>
      </c>
      <c r="B17" s="94">
        <v>46055</v>
      </c>
      <c r="C17" s="85" t="s">
        <v>1838</v>
      </c>
      <c r="D17" s="112" t="s">
        <v>1198</v>
      </c>
      <c r="E17" s="78"/>
      <c r="F17" s="80">
        <v>1200000</v>
      </c>
      <c r="G17" s="85">
        <v>1</v>
      </c>
      <c r="I17" s="80">
        <v>1200000</v>
      </c>
      <c r="M17" s="54"/>
      <c r="N17" s="54"/>
      <c r="O17" s="54"/>
      <c r="P17" s="54"/>
    </row>
    <row r="18" spans="1:16" s="68" customFormat="1" ht="18" customHeight="1" x14ac:dyDescent="0.3">
      <c r="A18" s="89">
        <v>2928</v>
      </c>
      <c r="B18" s="94">
        <v>46055</v>
      </c>
      <c r="C18" s="85" t="s">
        <v>1838</v>
      </c>
      <c r="D18" s="112" t="s">
        <v>1487</v>
      </c>
      <c r="E18" s="79"/>
      <c r="F18" s="224">
        <v>350000</v>
      </c>
      <c r="G18" s="85">
        <v>1</v>
      </c>
      <c r="H18" s="128"/>
      <c r="I18" s="80">
        <v>350000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2929</v>
      </c>
      <c r="B19" s="94">
        <v>46055</v>
      </c>
      <c r="C19" s="85" t="s">
        <v>1838</v>
      </c>
      <c r="D19" s="112" t="s">
        <v>2828</v>
      </c>
      <c r="E19" s="78"/>
      <c r="F19" s="80">
        <v>130000</v>
      </c>
      <c r="G19" s="85">
        <v>1</v>
      </c>
      <c r="H19" s="126"/>
      <c r="I19" s="80">
        <v>130000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2930</v>
      </c>
      <c r="B20" s="94">
        <v>46055</v>
      </c>
      <c r="C20" s="85" t="s">
        <v>2138</v>
      </c>
      <c r="D20" s="112" t="s">
        <v>1708</v>
      </c>
      <c r="E20" s="79"/>
      <c r="F20" s="224">
        <v>150000</v>
      </c>
      <c r="G20" s="85">
        <v>3</v>
      </c>
      <c r="H20" s="128"/>
      <c r="I20" s="80">
        <v>450000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2931</v>
      </c>
      <c r="B21" s="94">
        <v>46055</v>
      </c>
      <c r="C21" s="85" t="s">
        <v>2771</v>
      </c>
      <c r="D21" s="112" t="s">
        <v>4004</v>
      </c>
      <c r="E21" s="79"/>
      <c r="F21" s="224">
        <v>250000</v>
      </c>
      <c r="G21" s="85">
        <v>1</v>
      </c>
      <c r="H21" s="128"/>
      <c r="I21" s="80">
        <v>250000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2932</v>
      </c>
      <c r="B22" s="94">
        <v>46055</v>
      </c>
      <c r="C22" s="85" t="s">
        <v>1051</v>
      </c>
      <c r="D22" s="112" t="s">
        <v>4841</v>
      </c>
      <c r="E22" s="78"/>
      <c r="F22" s="80">
        <v>2100000</v>
      </c>
      <c r="G22" s="85">
        <v>1</v>
      </c>
      <c r="H22" s="126"/>
      <c r="I22" s="80">
        <v>2100000</v>
      </c>
      <c r="J22" s="80"/>
      <c r="K22" s="69"/>
      <c r="L22" s="67"/>
    </row>
    <row r="23" spans="1:16" s="68" customFormat="1" ht="18" customHeight="1" x14ac:dyDescent="0.3">
      <c r="A23" s="89">
        <v>2933</v>
      </c>
      <c r="B23" s="94">
        <v>46056</v>
      </c>
      <c r="C23" s="85" t="s">
        <v>1713</v>
      </c>
      <c r="D23" s="112" t="s">
        <v>2097</v>
      </c>
      <c r="E23" s="78"/>
      <c r="F23" s="80">
        <v>1200000</v>
      </c>
      <c r="G23" s="85">
        <v>1</v>
      </c>
      <c r="H23" s="126"/>
      <c r="I23" s="80">
        <v>1200000</v>
      </c>
      <c r="J23" s="80"/>
      <c r="K23" s="69"/>
      <c r="L23" s="67"/>
    </row>
    <row r="24" spans="1:16" s="68" customFormat="1" ht="18" customHeight="1" x14ac:dyDescent="0.3">
      <c r="A24" s="89">
        <v>2934</v>
      </c>
      <c r="B24" s="94">
        <v>46056</v>
      </c>
      <c r="C24" s="85" t="s">
        <v>1571</v>
      </c>
      <c r="D24" s="112" t="s">
        <v>3934</v>
      </c>
      <c r="E24" s="78"/>
      <c r="F24" s="80"/>
      <c r="G24" s="85"/>
      <c r="H24" s="126"/>
      <c r="I24" s="80"/>
      <c r="J24" s="80">
        <v>-5000000</v>
      </c>
      <c r="K24" s="69"/>
      <c r="L24" s="67"/>
    </row>
    <row r="25" spans="1:16" ht="18" customHeight="1" x14ac:dyDescent="0.3">
      <c r="A25" s="89">
        <v>2935</v>
      </c>
      <c r="B25" s="94">
        <v>46056</v>
      </c>
      <c r="C25" s="85" t="s">
        <v>1144</v>
      </c>
      <c r="D25" s="112" t="s">
        <v>4144</v>
      </c>
      <c r="E25" s="78"/>
      <c r="F25" s="80"/>
      <c r="J25" s="80">
        <v>-1507000</v>
      </c>
    </row>
    <row r="26" spans="1:16" ht="18" customHeight="1" x14ac:dyDescent="0.3">
      <c r="A26" s="89">
        <v>2936</v>
      </c>
      <c r="B26" s="94">
        <v>46056</v>
      </c>
      <c r="C26" s="85" t="s">
        <v>1297</v>
      </c>
      <c r="D26" s="112" t="s">
        <v>4140</v>
      </c>
      <c r="E26" s="78"/>
      <c r="F26" s="80"/>
      <c r="J26" s="80">
        <v>-550000</v>
      </c>
    </row>
    <row r="27" spans="1:16" ht="18" customHeight="1" x14ac:dyDescent="0.3">
      <c r="A27" s="89">
        <v>2937</v>
      </c>
      <c r="B27" s="94">
        <v>46056</v>
      </c>
      <c r="C27" s="85" t="s">
        <v>2857</v>
      </c>
      <c r="D27" s="112" t="s">
        <v>4196</v>
      </c>
      <c r="E27" s="78"/>
      <c r="F27" s="80"/>
      <c r="J27" s="80">
        <v>-275000</v>
      </c>
    </row>
    <row r="28" spans="1:16" ht="18" customHeight="1" x14ac:dyDescent="0.3">
      <c r="A28" s="89">
        <v>2938</v>
      </c>
      <c r="B28" s="94">
        <v>46056</v>
      </c>
      <c r="C28" s="85" t="s">
        <v>2692</v>
      </c>
      <c r="D28" s="112" t="s">
        <v>4118</v>
      </c>
      <c r="E28" s="78"/>
      <c r="F28" s="80"/>
      <c r="J28" s="80">
        <v>-632000</v>
      </c>
    </row>
    <row r="29" spans="1:16" ht="18" customHeight="1" x14ac:dyDescent="0.3">
      <c r="A29" s="89">
        <v>2939</v>
      </c>
      <c r="B29" s="94">
        <v>46056</v>
      </c>
      <c r="C29" s="85" t="s">
        <v>2138</v>
      </c>
      <c r="D29" s="112" t="s">
        <v>4986</v>
      </c>
      <c r="E29" s="78"/>
      <c r="F29" s="80"/>
      <c r="J29" s="80">
        <v>-450000</v>
      </c>
    </row>
    <row r="30" spans="1:16" ht="18" customHeight="1" x14ac:dyDescent="0.3">
      <c r="A30" s="89">
        <v>2940</v>
      </c>
      <c r="B30" s="94">
        <v>46057</v>
      </c>
      <c r="C30" s="85" t="s">
        <v>2730</v>
      </c>
      <c r="D30" s="112" t="s">
        <v>4989</v>
      </c>
      <c r="E30" s="78"/>
      <c r="F30" s="80"/>
      <c r="J30" s="80">
        <v>-1000000</v>
      </c>
    </row>
    <row r="31" spans="1:16" ht="18" customHeight="1" x14ac:dyDescent="0.3">
      <c r="A31" s="89">
        <v>2941</v>
      </c>
      <c r="B31" s="94">
        <v>46057</v>
      </c>
      <c r="C31" s="85" t="s">
        <v>3256</v>
      </c>
      <c r="D31" s="112" t="s">
        <v>1198</v>
      </c>
      <c r="E31" s="78"/>
      <c r="F31" s="80">
        <v>1300000</v>
      </c>
      <c r="G31" s="85">
        <v>1</v>
      </c>
      <c r="I31" s="80">
        <v>1300000</v>
      </c>
    </row>
    <row r="32" spans="1:16" ht="18" customHeight="1" x14ac:dyDescent="0.3">
      <c r="A32" s="89">
        <v>2942</v>
      </c>
      <c r="B32" s="94">
        <v>46057</v>
      </c>
      <c r="C32" s="85" t="s">
        <v>4332</v>
      </c>
      <c r="D32" s="112" t="s">
        <v>2392</v>
      </c>
      <c r="E32" s="78"/>
      <c r="F32" s="80">
        <v>200000</v>
      </c>
      <c r="G32" s="85">
        <v>1</v>
      </c>
      <c r="I32" s="80">
        <v>200000</v>
      </c>
    </row>
    <row r="33" spans="1:10" ht="18" customHeight="1" x14ac:dyDescent="0.3">
      <c r="A33" s="89">
        <v>2943</v>
      </c>
      <c r="B33" s="94">
        <v>46057</v>
      </c>
      <c r="C33" s="85" t="s">
        <v>1545</v>
      </c>
      <c r="D33" s="112" t="s">
        <v>2392</v>
      </c>
      <c r="E33" s="79"/>
      <c r="F33" s="224">
        <v>200000</v>
      </c>
      <c r="G33" s="85">
        <v>1</v>
      </c>
      <c r="H33" s="128">
        <v>20000</v>
      </c>
      <c r="I33" s="80">
        <v>220000</v>
      </c>
    </row>
    <row r="34" spans="1:10" ht="18" customHeight="1" x14ac:dyDescent="0.3">
      <c r="A34" s="82">
        <v>2944</v>
      </c>
      <c r="B34" s="93">
        <v>46057</v>
      </c>
      <c r="C34" s="83" t="s">
        <v>1571</v>
      </c>
      <c r="D34" s="113" t="s">
        <v>1257</v>
      </c>
      <c r="F34" s="120">
        <v>50000</v>
      </c>
      <c r="G34" s="85">
        <v>2</v>
      </c>
      <c r="H34" s="126">
        <v>10000</v>
      </c>
      <c r="I34" s="80">
        <v>110000</v>
      </c>
    </row>
    <row r="35" spans="1:10" ht="18" customHeight="1" x14ac:dyDescent="0.3">
      <c r="A35" s="82">
        <v>2945</v>
      </c>
      <c r="B35" s="93">
        <v>46057</v>
      </c>
      <c r="C35" s="83" t="s">
        <v>1390</v>
      </c>
      <c r="D35" s="113" t="s">
        <v>1198</v>
      </c>
      <c r="F35" s="120">
        <v>1300000</v>
      </c>
      <c r="G35" s="85">
        <v>1</v>
      </c>
      <c r="I35" s="80">
        <v>1300000</v>
      </c>
    </row>
    <row r="36" spans="1:10" ht="18" customHeight="1" x14ac:dyDescent="0.3">
      <c r="A36" s="82">
        <v>2946</v>
      </c>
      <c r="B36" s="93">
        <v>46057</v>
      </c>
      <c r="C36" s="83" t="s">
        <v>1390</v>
      </c>
      <c r="D36" s="113" t="s">
        <v>1696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2947</v>
      </c>
      <c r="B37" s="93">
        <v>46057</v>
      </c>
      <c r="C37" s="83" t="s">
        <v>1838</v>
      </c>
      <c r="D37" s="113" t="s">
        <v>4996</v>
      </c>
      <c r="J37" s="80">
        <v>-1680000</v>
      </c>
    </row>
    <row r="38" spans="1:10" ht="18" customHeight="1" x14ac:dyDescent="0.3">
      <c r="A38" s="82">
        <v>2948</v>
      </c>
      <c r="B38" s="93">
        <v>46057</v>
      </c>
      <c r="C38" s="83" t="s">
        <v>1433</v>
      </c>
      <c r="D38" s="113" t="s">
        <v>4997</v>
      </c>
      <c r="J38" s="80">
        <v>-500000</v>
      </c>
    </row>
    <row r="39" spans="1:10" ht="18" customHeight="1" x14ac:dyDescent="0.3">
      <c r="A39" s="82">
        <v>2949</v>
      </c>
      <c r="B39" s="93">
        <v>46058</v>
      </c>
      <c r="C39" s="83" t="s">
        <v>1051</v>
      </c>
      <c r="D39" s="113" t="s">
        <v>3830</v>
      </c>
      <c r="J39" s="80">
        <v>-2100000</v>
      </c>
    </row>
    <row r="40" spans="1:10" ht="18" customHeight="1" x14ac:dyDescent="0.3">
      <c r="A40" s="82">
        <v>2950</v>
      </c>
      <c r="B40" s="93">
        <v>46058</v>
      </c>
      <c r="C40" s="83" t="s">
        <v>1971</v>
      </c>
      <c r="D40" s="113" t="s">
        <v>2401</v>
      </c>
      <c r="F40" s="120">
        <v>50000</v>
      </c>
      <c r="G40" s="85">
        <v>1</v>
      </c>
      <c r="I40" s="80">
        <v>50000</v>
      </c>
    </row>
    <row r="41" spans="1:10" ht="18" customHeight="1" x14ac:dyDescent="0.3">
      <c r="A41" s="82">
        <v>2951</v>
      </c>
      <c r="B41" s="93">
        <v>46058</v>
      </c>
      <c r="C41" s="83" t="s">
        <v>3103</v>
      </c>
      <c r="D41" s="113" t="s">
        <v>2186</v>
      </c>
      <c r="F41" s="120">
        <v>1600000</v>
      </c>
      <c r="G41" s="85">
        <v>1</v>
      </c>
      <c r="I41" s="80">
        <v>1600000</v>
      </c>
    </row>
    <row r="42" spans="1:10" ht="18" customHeight="1" x14ac:dyDescent="0.3">
      <c r="A42" s="82">
        <v>2952</v>
      </c>
      <c r="B42" s="94">
        <v>46058</v>
      </c>
      <c r="C42" s="85" t="s">
        <v>1968</v>
      </c>
      <c r="D42" s="112" t="s">
        <v>2176</v>
      </c>
      <c r="E42" s="78"/>
      <c r="F42" s="80">
        <v>1000000</v>
      </c>
      <c r="G42" s="85">
        <v>1</v>
      </c>
      <c r="H42" s="126">
        <v>100000</v>
      </c>
      <c r="I42" s="80">
        <v>1100000</v>
      </c>
    </row>
    <row r="43" spans="1:10" ht="18" customHeight="1" x14ac:dyDescent="0.3">
      <c r="A43" s="89">
        <v>2953</v>
      </c>
      <c r="B43" s="94">
        <v>46058</v>
      </c>
      <c r="C43" s="85" t="s">
        <v>1838</v>
      </c>
      <c r="D43" s="112" t="s">
        <v>2554</v>
      </c>
      <c r="E43" s="79"/>
      <c r="F43" s="224">
        <v>1000000</v>
      </c>
      <c r="G43" s="85">
        <v>1</v>
      </c>
      <c r="H43" s="128"/>
      <c r="I43" s="80">
        <v>1000000</v>
      </c>
    </row>
    <row r="44" spans="1:10" ht="18" customHeight="1" x14ac:dyDescent="0.3">
      <c r="A44" s="82">
        <v>2954</v>
      </c>
      <c r="B44" s="94">
        <v>46058</v>
      </c>
      <c r="C44" s="85" t="s">
        <v>1440</v>
      </c>
      <c r="D44" s="112" t="s">
        <v>2177</v>
      </c>
      <c r="E44" s="78"/>
      <c r="F44" s="80">
        <v>600000</v>
      </c>
      <c r="G44" s="85">
        <v>1</v>
      </c>
      <c r="I44" s="80">
        <v>600000</v>
      </c>
    </row>
    <row r="45" spans="1:10" ht="18" customHeight="1" x14ac:dyDescent="0.3">
      <c r="A45" s="82">
        <v>2955</v>
      </c>
      <c r="B45" s="94">
        <v>46058</v>
      </c>
      <c r="C45" s="85" t="s">
        <v>1440</v>
      </c>
      <c r="D45" s="112" t="s">
        <v>2180</v>
      </c>
      <c r="E45" s="78"/>
      <c r="F45" s="80">
        <v>70000</v>
      </c>
      <c r="G45" s="85">
        <v>1</v>
      </c>
      <c r="I45" s="80">
        <v>70000</v>
      </c>
    </row>
    <row r="46" spans="1:10" ht="18" customHeight="1" x14ac:dyDescent="0.3">
      <c r="A46" s="89">
        <v>2956</v>
      </c>
      <c r="B46" s="94">
        <v>46058</v>
      </c>
      <c r="C46" s="85" t="s">
        <v>1440</v>
      </c>
      <c r="D46" s="112" t="s">
        <v>2181</v>
      </c>
      <c r="E46" s="78"/>
      <c r="F46" s="80">
        <v>40000</v>
      </c>
      <c r="G46" s="85">
        <v>1</v>
      </c>
      <c r="I46" s="80">
        <v>40000</v>
      </c>
    </row>
    <row r="47" spans="1:10" ht="18" customHeight="1" x14ac:dyDescent="0.3">
      <c r="A47" s="82">
        <v>2957</v>
      </c>
      <c r="B47" s="93">
        <v>46058</v>
      </c>
      <c r="C47" s="83" t="s">
        <v>1968</v>
      </c>
      <c r="D47" s="113" t="s">
        <v>5007</v>
      </c>
      <c r="J47" s="80">
        <v>-1100000</v>
      </c>
    </row>
    <row r="48" spans="1:10" ht="18" customHeight="1" x14ac:dyDescent="0.3">
      <c r="A48" s="82">
        <v>2958</v>
      </c>
      <c r="B48" s="93">
        <v>46058</v>
      </c>
      <c r="C48" s="83" t="s">
        <v>3103</v>
      </c>
      <c r="D48" s="113" t="s">
        <v>4550</v>
      </c>
      <c r="J48" s="80">
        <v>-1600000</v>
      </c>
    </row>
    <row r="49" spans="1:10" ht="18" customHeight="1" x14ac:dyDescent="0.3">
      <c r="A49" s="82">
        <v>2959</v>
      </c>
      <c r="B49" s="93">
        <v>46058</v>
      </c>
      <c r="C49" s="83" t="s">
        <v>1738</v>
      </c>
      <c r="D49" s="113" t="s">
        <v>3763</v>
      </c>
      <c r="J49" s="80">
        <v>-1067000</v>
      </c>
    </row>
    <row r="50" spans="1:10" ht="18" customHeight="1" x14ac:dyDescent="0.3">
      <c r="A50" s="82">
        <v>2960</v>
      </c>
      <c r="B50" s="93">
        <v>46059</v>
      </c>
      <c r="C50" s="83" t="s">
        <v>1532</v>
      </c>
      <c r="D50" s="113" t="s">
        <v>2081</v>
      </c>
      <c r="F50" s="120">
        <v>450000</v>
      </c>
      <c r="G50" s="85">
        <v>1</v>
      </c>
      <c r="I50" s="80">
        <v>450000</v>
      </c>
    </row>
    <row r="51" spans="1:10" ht="18" customHeight="1" x14ac:dyDescent="0.3">
      <c r="A51" s="82">
        <v>2961</v>
      </c>
      <c r="B51" s="93">
        <v>46059</v>
      </c>
      <c r="C51" s="83" t="s">
        <v>1713</v>
      </c>
      <c r="D51" s="113" t="s">
        <v>1734</v>
      </c>
      <c r="F51" s="120">
        <v>650000</v>
      </c>
      <c r="G51" s="85">
        <v>1</v>
      </c>
      <c r="I51" s="80">
        <v>650000</v>
      </c>
    </row>
    <row r="52" spans="1:10" ht="18" customHeight="1" x14ac:dyDescent="0.3">
      <c r="A52" s="82">
        <v>2962</v>
      </c>
      <c r="B52" s="93">
        <v>46059</v>
      </c>
      <c r="C52" s="83" t="s">
        <v>1713</v>
      </c>
      <c r="D52" s="113" t="s">
        <v>3565</v>
      </c>
      <c r="F52" s="120">
        <v>2400000</v>
      </c>
      <c r="G52" s="85">
        <v>1</v>
      </c>
      <c r="I52" s="80">
        <v>2400000</v>
      </c>
    </row>
    <row r="53" spans="1:10" ht="18" customHeight="1" x14ac:dyDescent="0.3">
      <c r="A53" s="82">
        <v>2963</v>
      </c>
      <c r="B53" s="93">
        <v>46059</v>
      </c>
      <c r="C53" s="83" t="s">
        <v>5010</v>
      </c>
      <c r="D53" s="113" t="s">
        <v>5014</v>
      </c>
      <c r="F53" s="120">
        <v>1000000</v>
      </c>
      <c r="G53" s="85">
        <v>1</v>
      </c>
      <c r="H53" s="126">
        <v>100000</v>
      </c>
      <c r="I53" s="80">
        <v>1100000</v>
      </c>
    </row>
    <row r="54" spans="1:10" ht="18" customHeight="1" x14ac:dyDescent="0.3">
      <c r="A54" s="82">
        <v>2964</v>
      </c>
      <c r="B54" s="93">
        <v>46059</v>
      </c>
      <c r="C54" s="83" t="s">
        <v>5010</v>
      </c>
      <c r="D54" s="113" t="s">
        <v>5016</v>
      </c>
      <c r="J54" s="80">
        <v>-1100000</v>
      </c>
    </row>
    <row r="55" spans="1:10" ht="18" customHeight="1" x14ac:dyDescent="0.3">
      <c r="A55" s="82">
        <v>2965</v>
      </c>
      <c r="B55" s="93">
        <v>46060</v>
      </c>
      <c r="C55" s="83" t="s">
        <v>1713</v>
      </c>
      <c r="D55" s="113" t="s">
        <v>1708</v>
      </c>
      <c r="F55" s="120">
        <v>150000</v>
      </c>
      <c r="G55" s="85">
        <v>1</v>
      </c>
      <c r="I55" s="80">
        <v>150000</v>
      </c>
    </row>
    <row r="56" spans="1:10" ht="18" customHeight="1" x14ac:dyDescent="0.3">
      <c r="A56" s="82">
        <v>2966</v>
      </c>
      <c r="B56" s="93">
        <v>46060</v>
      </c>
      <c r="C56" s="83" t="s">
        <v>1470</v>
      </c>
      <c r="D56" s="113" t="s">
        <v>4841</v>
      </c>
      <c r="F56" s="120">
        <v>2100000</v>
      </c>
      <c r="G56" s="85">
        <v>1</v>
      </c>
      <c r="I56" s="80">
        <v>2100000</v>
      </c>
    </row>
    <row r="57" spans="1:10" ht="18" customHeight="1" x14ac:dyDescent="0.3">
      <c r="A57" s="82">
        <v>2967</v>
      </c>
      <c r="B57" s="93">
        <v>46060</v>
      </c>
      <c r="C57" s="83" t="s">
        <v>1971</v>
      </c>
      <c r="D57" s="113" t="s">
        <v>5019</v>
      </c>
      <c r="J57" s="80">
        <v>-50000</v>
      </c>
    </row>
    <row r="58" spans="1:10" ht="18" customHeight="1" x14ac:dyDescent="0.3">
      <c r="A58" s="82">
        <v>2968</v>
      </c>
      <c r="B58" s="93">
        <v>46060</v>
      </c>
      <c r="C58" s="83" t="s">
        <v>4332</v>
      </c>
      <c r="D58" s="113" t="s">
        <v>5020</v>
      </c>
      <c r="J58" s="80">
        <v>-200000</v>
      </c>
    </row>
    <row r="59" spans="1:10" ht="18" customHeight="1" x14ac:dyDescent="0.3">
      <c r="A59" s="82">
        <v>2969</v>
      </c>
      <c r="B59" s="93">
        <v>46062</v>
      </c>
      <c r="C59" s="83" t="s">
        <v>1024</v>
      </c>
      <c r="D59" s="113" t="s">
        <v>2787</v>
      </c>
      <c r="F59" s="120">
        <v>300000</v>
      </c>
      <c r="G59" s="85">
        <v>1</v>
      </c>
      <c r="I59" s="80">
        <v>300000</v>
      </c>
    </row>
    <row r="60" spans="1:10" ht="18" customHeight="1" x14ac:dyDescent="0.3">
      <c r="A60" s="82">
        <v>2970</v>
      </c>
      <c r="B60" s="93">
        <v>46062</v>
      </c>
      <c r="C60" s="83" t="s">
        <v>1024</v>
      </c>
      <c r="D60" s="113" t="s">
        <v>2203</v>
      </c>
      <c r="F60" s="120">
        <v>600000</v>
      </c>
      <c r="G60" s="85">
        <v>1</v>
      </c>
      <c r="I60" s="80">
        <v>600000</v>
      </c>
    </row>
    <row r="61" spans="1:10" ht="18" customHeight="1" x14ac:dyDescent="0.3">
      <c r="A61" s="82">
        <v>2971</v>
      </c>
      <c r="B61" s="93">
        <v>46062</v>
      </c>
      <c r="C61" s="83" t="s">
        <v>1024</v>
      </c>
      <c r="D61" s="113" t="s">
        <v>2102</v>
      </c>
      <c r="F61" s="120">
        <v>65000</v>
      </c>
      <c r="G61" s="85">
        <v>1</v>
      </c>
      <c r="I61" s="80">
        <v>65000</v>
      </c>
    </row>
    <row r="62" spans="1:10" ht="18" customHeight="1" x14ac:dyDescent="0.3">
      <c r="A62" s="82">
        <v>2972</v>
      </c>
      <c r="B62" s="93">
        <v>46062</v>
      </c>
      <c r="C62" s="83" t="s">
        <v>1024</v>
      </c>
      <c r="D62" s="113" t="s">
        <v>3612</v>
      </c>
      <c r="F62" s="120">
        <v>30000</v>
      </c>
      <c r="G62" s="85">
        <v>1</v>
      </c>
      <c r="I62" s="80">
        <v>30000</v>
      </c>
    </row>
    <row r="63" spans="1:10" ht="18" customHeight="1" x14ac:dyDescent="0.3">
      <c r="A63" s="82">
        <v>2973</v>
      </c>
      <c r="B63" s="93">
        <v>46062</v>
      </c>
      <c r="C63" s="83" t="s">
        <v>1024</v>
      </c>
      <c r="D63" s="113" t="s">
        <v>5022</v>
      </c>
      <c r="F63" s="120">
        <v>300000</v>
      </c>
      <c r="G63" s="85">
        <v>1</v>
      </c>
      <c r="I63" s="80">
        <v>300000</v>
      </c>
    </row>
    <row r="64" spans="1:10" ht="18" customHeight="1" x14ac:dyDescent="0.3">
      <c r="A64" s="82">
        <v>2974</v>
      </c>
      <c r="B64" s="93">
        <v>46062</v>
      </c>
      <c r="C64" s="83" t="s">
        <v>1587</v>
      </c>
      <c r="D64" s="113" t="s">
        <v>2907</v>
      </c>
      <c r="F64" s="120">
        <v>594000</v>
      </c>
      <c r="G64" s="85">
        <v>1</v>
      </c>
      <c r="I64" s="80">
        <v>594000</v>
      </c>
    </row>
    <row r="65" spans="1:9" ht="18" customHeight="1" x14ac:dyDescent="0.3">
      <c r="A65" s="82">
        <v>2975</v>
      </c>
      <c r="B65" s="93">
        <v>46062</v>
      </c>
      <c r="C65" s="83" t="s">
        <v>1587</v>
      </c>
      <c r="D65" s="113" t="s">
        <v>2177</v>
      </c>
      <c r="F65" s="120">
        <v>600000</v>
      </c>
      <c r="G65" s="85">
        <v>1</v>
      </c>
      <c r="I65" s="80">
        <v>600000</v>
      </c>
    </row>
    <row r="66" spans="1:9" ht="18" customHeight="1" x14ac:dyDescent="0.3">
      <c r="A66" s="82">
        <v>2976</v>
      </c>
      <c r="B66" s="93">
        <v>46062</v>
      </c>
      <c r="C66" s="83" t="s">
        <v>1587</v>
      </c>
      <c r="D66" s="113" t="s">
        <v>2180</v>
      </c>
      <c r="F66" s="120">
        <v>75000</v>
      </c>
      <c r="G66" s="85">
        <v>1</v>
      </c>
      <c r="I66" s="80">
        <v>75000</v>
      </c>
    </row>
    <row r="67" spans="1:9" ht="18" customHeight="1" x14ac:dyDescent="0.3">
      <c r="A67" s="82">
        <v>2977</v>
      </c>
      <c r="B67" s="93">
        <v>46062</v>
      </c>
      <c r="C67" s="83" t="s">
        <v>1587</v>
      </c>
      <c r="D67" s="113" t="s">
        <v>2178</v>
      </c>
      <c r="F67" s="120">
        <v>130000</v>
      </c>
      <c r="G67" s="85">
        <v>1</v>
      </c>
      <c r="I67" s="80">
        <v>130000</v>
      </c>
    </row>
    <row r="68" spans="1:9" ht="18" customHeight="1" x14ac:dyDescent="0.3">
      <c r="A68" s="82">
        <v>2978</v>
      </c>
      <c r="B68" s="93">
        <v>46062</v>
      </c>
      <c r="C68" s="83" t="s">
        <v>1587</v>
      </c>
      <c r="D68" s="113" t="s">
        <v>2182</v>
      </c>
      <c r="F68" s="120">
        <v>10000</v>
      </c>
      <c r="G68" s="85">
        <v>2</v>
      </c>
      <c r="I68" s="80">
        <v>20000</v>
      </c>
    </row>
    <row r="69" spans="1:9" ht="18" customHeight="1" x14ac:dyDescent="0.3">
      <c r="A69" s="82">
        <v>2979</v>
      </c>
      <c r="B69" s="93">
        <v>46062</v>
      </c>
      <c r="C69" s="83" t="s">
        <v>1587</v>
      </c>
      <c r="D69" s="113" t="s">
        <v>2181</v>
      </c>
      <c r="F69" s="120">
        <v>40000</v>
      </c>
      <c r="G69" s="85">
        <v>1</v>
      </c>
      <c r="I69" s="80">
        <v>40000</v>
      </c>
    </row>
    <row r="70" spans="1:9" ht="18" customHeight="1" x14ac:dyDescent="0.3">
      <c r="A70" s="82">
        <v>2980</v>
      </c>
      <c r="B70" s="93">
        <v>46062</v>
      </c>
      <c r="C70" s="83" t="s">
        <v>1738</v>
      </c>
      <c r="D70" s="113" t="s">
        <v>2180</v>
      </c>
      <c r="F70" s="120">
        <v>75000</v>
      </c>
      <c r="G70" s="85">
        <v>2</v>
      </c>
      <c r="H70" s="126">
        <v>15000</v>
      </c>
      <c r="I70" s="80">
        <v>165000</v>
      </c>
    </row>
    <row r="71" spans="1:9" ht="18" customHeight="1" x14ac:dyDescent="0.3">
      <c r="A71" s="82">
        <v>2981</v>
      </c>
      <c r="B71" s="93">
        <v>46062</v>
      </c>
      <c r="C71" s="83" t="s">
        <v>1738</v>
      </c>
      <c r="D71" s="113" t="s">
        <v>2180</v>
      </c>
      <c r="F71" s="120">
        <v>110000</v>
      </c>
      <c r="G71" s="85">
        <v>2</v>
      </c>
      <c r="H71" s="126">
        <v>22000</v>
      </c>
      <c r="I71" s="80">
        <v>242000</v>
      </c>
    </row>
    <row r="72" spans="1:9" ht="18" customHeight="1" x14ac:dyDescent="0.3">
      <c r="A72" s="82">
        <v>2982</v>
      </c>
      <c r="B72" s="93">
        <v>46062</v>
      </c>
      <c r="C72" s="83" t="s">
        <v>1738</v>
      </c>
      <c r="D72" s="113" t="s">
        <v>2181</v>
      </c>
      <c r="F72" s="120">
        <v>40000</v>
      </c>
      <c r="G72" s="85">
        <v>1</v>
      </c>
      <c r="H72" s="126">
        <v>4000</v>
      </c>
      <c r="I72" s="80">
        <v>44000</v>
      </c>
    </row>
    <row r="73" spans="1:9" ht="18" customHeight="1" x14ac:dyDescent="0.3">
      <c r="A73" s="82">
        <v>2983</v>
      </c>
      <c r="B73" s="93">
        <v>46062</v>
      </c>
      <c r="C73" s="83" t="s">
        <v>4011</v>
      </c>
      <c r="D73" s="113" t="s">
        <v>2171</v>
      </c>
      <c r="F73" s="120">
        <v>50000</v>
      </c>
      <c r="G73" s="85">
        <v>1</v>
      </c>
      <c r="H73" s="126">
        <v>5000</v>
      </c>
      <c r="I73" s="80">
        <v>55000</v>
      </c>
    </row>
    <row r="74" spans="1:9" ht="18" customHeight="1" x14ac:dyDescent="0.3">
      <c r="A74" s="82">
        <v>2984</v>
      </c>
      <c r="B74" s="93">
        <v>46062</v>
      </c>
      <c r="C74" s="83" t="s">
        <v>4011</v>
      </c>
      <c r="D74" s="113" t="s">
        <v>2192</v>
      </c>
      <c r="F74" s="120">
        <v>1950000</v>
      </c>
      <c r="G74" s="85">
        <v>1</v>
      </c>
      <c r="H74" s="126">
        <v>195000</v>
      </c>
      <c r="I74" s="80">
        <v>2145000</v>
      </c>
    </row>
    <row r="75" spans="1:9" ht="18" customHeight="1" x14ac:dyDescent="0.3">
      <c r="A75" s="82">
        <v>2985</v>
      </c>
      <c r="B75" s="93">
        <v>46062</v>
      </c>
      <c r="C75" s="83" t="s">
        <v>1013</v>
      </c>
      <c r="D75" s="113" t="s">
        <v>4562</v>
      </c>
      <c r="F75" s="120">
        <v>300000</v>
      </c>
      <c r="G75" s="85">
        <v>1</v>
      </c>
      <c r="H75" s="126">
        <v>30000</v>
      </c>
      <c r="I75" s="80">
        <v>330000</v>
      </c>
    </row>
    <row r="76" spans="1:9" ht="18" customHeight="1" x14ac:dyDescent="0.3">
      <c r="A76" s="82">
        <v>2986</v>
      </c>
      <c r="B76" s="93">
        <v>46062</v>
      </c>
      <c r="C76" s="83" t="s">
        <v>1297</v>
      </c>
      <c r="D76" s="113" t="s">
        <v>2907</v>
      </c>
      <c r="F76" s="120">
        <v>500000</v>
      </c>
      <c r="G76" s="85">
        <v>1</v>
      </c>
      <c r="H76" s="126">
        <v>50000</v>
      </c>
      <c r="I76" s="80">
        <v>550000</v>
      </c>
    </row>
    <row r="77" spans="1:9" ht="18" customHeight="1" x14ac:dyDescent="0.3">
      <c r="A77" s="82">
        <v>2987</v>
      </c>
      <c r="B77" s="93">
        <v>46062</v>
      </c>
      <c r="C77" s="83" t="s">
        <v>1297</v>
      </c>
      <c r="D77" s="113" t="s">
        <v>2186</v>
      </c>
      <c r="F77" s="120">
        <v>1600000</v>
      </c>
      <c r="G77" s="85">
        <v>1</v>
      </c>
      <c r="H77" s="126">
        <v>160000</v>
      </c>
      <c r="I77" s="80">
        <v>1760000</v>
      </c>
    </row>
    <row r="78" spans="1:9" ht="18" customHeight="1" x14ac:dyDescent="0.3">
      <c r="A78" s="82">
        <v>2988</v>
      </c>
      <c r="B78" s="93">
        <v>46063</v>
      </c>
      <c r="C78" s="83" t="s">
        <v>1738</v>
      </c>
      <c r="D78" s="113" t="s">
        <v>2184</v>
      </c>
      <c r="F78" s="120">
        <v>650000</v>
      </c>
      <c r="G78" s="85">
        <v>1</v>
      </c>
      <c r="H78" s="126">
        <v>65000</v>
      </c>
      <c r="I78" s="80">
        <v>715000</v>
      </c>
    </row>
    <row r="79" spans="1:9" ht="18" customHeight="1" x14ac:dyDescent="0.3">
      <c r="A79" s="82">
        <v>2989</v>
      </c>
      <c r="B79" s="93">
        <v>46063</v>
      </c>
      <c r="C79" s="83" t="s">
        <v>1738</v>
      </c>
      <c r="D79" s="113" t="s">
        <v>2182</v>
      </c>
      <c r="F79" s="120">
        <v>10000</v>
      </c>
      <c r="G79" s="85">
        <v>5</v>
      </c>
      <c r="H79" s="126">
        <v>5000</v>
      </c>
      <c r="I79" s="80">
        <v>55000</v>
      </c>
    </row>
    <row r="80" spans="1:9" ht="18" customHeight="1" x14ac:dyDescent="0.3">
      <c r="A80" s="82">
        <v>2990</v>
      </c>
      <c r="B80" s="93">
        <v>46063</v>
      </c>
      <c r="C80" s="83" t="s">
        <v>1449</v>
      </c>
      <c r="D80" s="113" t="s">
        <v>1200</v>
      </c>
      <c r="F80" s="120">
        <v>1250000</v>
      </c>
      <c r="G80" s="85">
        <v>1</v>
      </c>
      <c r="I80" s="80">
        <v>1250000</v>
      </c>
    </row>
    <row r="81" spans="1:10" ht="18" customHeight="1" x14ac:dyDescent="0.3">
      <c r="A81" s="82">
        <v>2991</v>
      </c>
      <c r="B81" s="93">
        <v>46063</v>
      </c>
      <c r="C81" s="83" t="s">
        <v>1577</v>
      </c>
      <c r="D81" s="113" t="s">
        <v>2142</v>
      </c>
      <c r="F81" s="120">
        <v>1550000</v>
      </c>
      <c r="G81" s="85">
        <v>1</v>
      </c>
      <c r="H81" s="126">
        <v>155000</v>
      </c>
      <c r="I81" s="80">
        <v>1705000</v>
      </c>
    </row>
    <row r="82" spans="1:10" ht="18" customHeight="1" x14ac:dyDescent="0.3">
      <c r="A82" s="82">
        <v>2992</v>
      </c>
      <c r="B82" s="93">
        <v>46063</v>
      </c>
      <c r="C82" s="83" t="s">
        <v>1297</v>
      </c>
      <c r="D82" s="113" t="s">
        <v>1850</v>
      </c>
      <c r="F82" s="120">
        <v>1100000</v>
      </c>
      <c r="G82" s="85">
        <v>1</v>
      </c>
      <c r="H82" s="126">
        <v>110000</v>
      </c>
      <c r="I82" s="80">
        <v>1210000</v>
      </c>
    </row>
    <row r="83" spans="1:10" ht="18" customHeight="1" x14ac:dyDescent="0.3">
      <c r="A83" s="82">
        <v>2993</v>
      </c>
      <c r="B83" s="93">
        <v>46063</v>
      </c>
      <c r="C83" s="83" t="s">
        <v>1458</v>
      </c>
      <c r="D83" s="113" t="s">
        <v>2187</v>
      </c>
      <c r="F83" s="120">
        <v>1000000</v>
      </c>
      <c r="G83" s="85">
        <v>1</v>
      </c>
      <c r="H83" s="126">
        <v>100000</v>
      </c>
      <c r="I83" s="80">
        <v>1100000</v>
      </c>
    </row>
    <row r="84" spans="1:10" ht="18" customHeight="1" x14ac:dyDescent="0.3">
      <c r="A84" s="82">
        <v>2994</v>
      </c>
      <c r="B84" s="93">
        <v>46063</v>
      </c>
      <c r="C84" s="83" t="s">
        <v>1458</v>
      </c>
      <c r="D84" s="113" t="s">
        <v>2187</v>
      </c>
      <c r="F84" s="120">
        <v>1000000</v>
      </c>
      <c r="G84" s="85">
        <v>1</v>
      </c>
      <c r="H84" s="126">
        <v>100000</v>
      </c>
      <c r="I84" s="80">
        <v>1100000</v>
      </c>
    </row>
    <row r="85" spans="1:10" ht="18" customHeight="1" x14ac:dyDescent="0.3">
      <c r="A85" s="82">
        <v>2995</v>
      </c>
      <c r="B85" s="93">
        <v>46063</v>
      </c>
      <c r="C85" s="83" t="s">
        <v>1144</v>
      </c>
      <c r="D85" s="113" t="s">
        <v>5036</v>
      </c>
      <c r="F85" s="120">
        <v>500000</v>
      </c>
      <c r="G85" s="85">
        <v>1</v>
      </c>
      <c r="I85" s="80">
        <v>500000</v>
      </c>
    </row>
    <row r="86" spans="1:10" ht="18" customHeight="1" x14ac:dyDescent="0.3">
      <c r="A86" s="82">
        <v>2996</v>
      </c>
      <c r="B86" s="93">
        <v>46063</v>
      </c>
      <c r="C86" s="83" t="s">
        <v>1589</v>
      </c>
      <c r="D86" s="113" t="s">
        <v>2372</v>
      </c>
      <c r="F86" s="80">
        <v>1600000</v>
      </c>
      <c r="G86" s="85">
        <v>1</v>
      </c>
      <c r="I86" s="80">
        <v>1600000</v>
      </c>
    </row>
    <row r="87" spans="1:10" ht="18" customHeight="1" x14ac:dyDescent="0.3">
      <c r="A87" s="82">
        <v>2997</v>
      </c>
      <c r="B87" s="93">
        <v>46063</v>
      </c>
      <c r="C87" s="83" t="s">
        <v>1571</v>
      </c>
      <c r="D87" s="113" t="s">
        <v>2177</v>
      </c>
      <c r="F87" s="120">
        <v>600000</v>
      </c>
      <c r="G87" s="85">
        <v>2</v>
      </c>
      <c r="H87" s="126">
        <v>120000</v>
      </c>
      <c r="I87" s="80">
        <v>1320000</v>
      </c>
    </row>
    <row r="88" spans="1:10" ht="18" customHeight="1" x14ac:dyDescent="0.3">
      <c r="A88" s="82">
        <v>2998</v>
      </c>
      <c r="B88" s="93">
        <v>46063</v>
      </c>
      <c r="C88" s="83" t="s">
        <v>1571</v>
      </c>
      <c r="D88" s="113" t="s">
        <v>2178</v>
      </c>
      <c r="F88" s="80">
        <v>130000</v>
      </c>
      <c r="G88" s="85">
        <v>1</v>
      </c>
      <c r="H88" s="126">
        <v>13000</v>
      </c>
      <c r="I88" s="80">
        <v>143000</v>
      </c>
    </row>
    <row r="89" spans="1:10" ht="18" customHeight="1" x14ac:dyDescent="0.3">
      <c r="A89" s="82">
        <v>2999</v>
      </c>
      <c r="B89" s="93">
        <v>46063</v>
      </c>
      <c r="C89" s="83" t="s">
        <v>1571</v>
      </c>
      <c r="D89" s="113" t="s">
        <v>2181</v>
      </c>
      <c r="F89" s="120">
        <v>40000</v>
      </c>
      <c r="G89" s="85">
        <v>3</v>
      </c>
      <c r="H89" s="126">
        <v>12000</v>
      </c>
      <c r="I89" s="80">
        <v>132000</v>
      </c>
    </row>
    <row r="90" spans="1:10" ht="18" customHeight="1" x14ac:dyDescent="0.3">
      <c r="A90" s="82">
        <v>3000</v>
      </c>
      <c r="B90" s="93">
        <v>46063</v>
      </c>
      <c r="C90" s="83" t="s">
        <v>1571</v>
      </c>
      <c r="D90" s="113" t="s">
        <v>1257</v>
      </c>
      <c r="F90" s="80">
        <v>50000</v>
      </c>
      <c r="G90" s="85">
        <v>1</v>
      </c>
      <c r="H90" s="126">
        <v>5000</v>
      </c>
      <c r="I90" s="80">
        <v>55000</v>
      </c>
    </row>
    <row r="91" spans="1:10" ht="18" customHeight="1" x14ac:dyDescent="0.3">
      <c r="A91" s="82">
        <v>3001</v>
      </c>
      <c r="B91" s="93">
        <v>46064</v>
      </c>
      <c r="C91" s="83" t="s">
        <v>1440</v>
      </c>
      <c r="D91" s="113" t="s">
        <v>5040</v>
      </c>
      <c r="J91" s="80">
        <v>-710000</v>
      </c>
    </row>
    <row r="92" spans="1:10" ht="18" customHeight="1" x14ac:dyDescent="0.3">
      <c r="A92" s="82">
        <v>3002</v>
      </c>
      <c r="B92" s="93">
        <v>46064</v>
      </c>
      <c r="C92" s="83" t="s">
        <v>1838</v>
      </c>
      <c r="D92" s="113" t="s">
        <v>5041</v>
      </c>
      <c r="F92" s="80"/>
      <c r="G92" s="120"/>
      <c r="J92" s="80">
        <v>-1000000</v>
      </c>
    </row>
    <row r="93" spans="1:10" ht="18" customHeight="1" x14ac:dyDescent="0.3">
      <c r="A93" s="82">
        <v>3003</v>
      </c>
      <c r="B93" s="93">
        <v>46064</v>
      </c>
      <c r="C93" s="83" t="s">
        <v>3901</v>
      </c>
      <c r="D93" s="113" t="s">
        <v>5042</v>
      </c>
      <c r="F93" s="80"/>
      <c r="G93" s="120"/>
      <c r="J93" s="80">
        <v>-1550000</v>
      </c>
    </row>
    <row r="94" spans="1:10" ht="18" customHeight="1" x14ac:dyDescent="0.3">
      <c r="A94" s="82">
        <v>3004</v>
      </c>
      <c r="B94" s="93">
        <v>46064</v>
      </c>
      <c r="C94" s="83" t="s">
        <v>1445</v>
      </c>
      <c r="D94" s="113" t="s">
        <v>5043</v>
      </c>
      <c r="F94" s="80"/>
      <c r="G94" s="120"/>
      <c r="J94" s="80">
        <v>-800000</v>
      </c>
    </row>
    <row r="95" spans="1:10" ht="18" customHeight="1" x14ac:dyDescent="0.3">
      <c r="A95" s="82">
        <v>3005</v>
      </c>
      <c r="B95" s="93">
        <v>46064</v>
      </c>
      <c r="C95" s="83" t="s">
        <v>3256</v>
      </c>
      <c r="D95" s="113" t="s">
        <v>3877</v>
      </c>
      <c r="F95" s="80"/>
      <c r="G95" s="120"/>
      <c r="J95" s="80">
        <v>-1300000</v>
      </c>
    </row>
    <row r="96" spans="1:10" ht="18" customHeight="1" x14ac:dyDescent="0.3">
      <c r="A96" s="82">
        <v>3006</v>
      </c>
      <c r="B96" s="93">
        <v>46064</v>
      </c>
      <c r="C96" s="83" t="s">
        <v>1545</v>
      </c>
      <c r="D96" s="113" t="s">
        <v>5044</v>
      </c>
      <c r="F96" s="80"/>
      <c r="G96" s="120"/>
      <c r="J96" s="80">
        <v>-495000</v>
      </c>
    </row>
    <row r="97" spans="1:10" ht="18" customHeight="1" x14ac:dyDescent="0.3">
      <c r="A97" s="82">
        <v>3007</v>
      </c>
      <c r="B97" s="93">
        <v>46064</v>
      </c>
      <c r="C97" s="83" t="s">
        <v>1297</v>
      </c>
      <c r="D97" s="113" t="s">
        <v>4140</v>
      </c>
      <c r="F97" s="80"/>
      <c r="G97" s="120"/>
      <c r="J97" s="80">
        <v>-3520000</v>
      </c>
    </row>
    <row r="98" spans="1:10" ht="18" customHeight="1" x14ac:dyDescent="0.3">
      <c r="A98" s="82">
        <v>3008</v>
      </c>
      <c r="B98" s="93">
        <v>46064</v>
      </c>
      <c r="C98" s="83" t="s">
        <v>1589</v>
      </c>
      <c r="D98" s="113" t="s">
        <v>3848</v>
      </c>
      <c r="F98" s="80"/>
      <c r="G98" s="120"/>
      <c r="J98" s="80">
        <v>-1600000</v>
      </c>
    </row>
    <row r="99" spans="1:10" ht="18" customHeight="1" x14ac:dyDescent="0.3">
      <c r="A99" s="82">
        <v>3009</v>
      </c>
      <c r="B99" s="93">
        <v>46064</v>
      </c>
      <c r="C99" s="83" t="s">
        <v>2986</v>
      </c>
      <c r="D99" s="113" t="s">
        <v>2177</v>
      </c>
      <c r="F99" s="80">
        <v>600000</v>
      </c>
      <c r="G99" s="120">
        <v>1</v>
      </c>
      <c r="I99" s="80">
        <v>600000</v>
      </c>
    </row>
    <row r="100" spans="1:10" ht="18" customHeight="1" x14ac:dyDescent="0.3">
      <c r="A100" s="82">
        <v>3010</v>
      </c>
      <c r="B100" s="93">
        <v>46064</v>
      </c>
      <c r="C100" s="83" t="s">
        <v>2986</v>
      </c>
      <c r="D100" s="113" t="s">
        <v>2180</v>
      </c>
      <c r="F100" s="80">
        <v>75000</v>
      </c>
      <c r="G100" s="120">
        <v>1</v>
      </c>
      <c r="I100" s="80">
        <v>75000</v>
      </c>
    </row>
    <row r="101" spans="1:10" ht="18" customHeight="1" x14ac:dyDescent="0.3">
      <c r="A101" s="82">
        <v>3011</v>
      </c>
      <c r="B101" s="93">
        <v>46064</v>
      </c>
      <c r="C101" s="83" t="s">
        <v>2986</v>
      </c>
      <c r="D101" s="113" t="s">
        <v>2178</v>
      </c>
      <c r="F101" s="80">
        <v>130000</v>
      </c>
      <c r="G101" s="120">
        <v>1</v>
      </c>
      <c r="I101" s="80">
        <v>130000</v>
      </c>
    </row>
    <row r="102" spans="1:10" ht="18" customHeight="1" x14ac:dyDescent="0.3">
      <c r="A102" s="82">
        <v>3012</v>
      </c>
      <c r="B102" s="93">
        <v>46064</v>
      </c>
      <c r="C102" s="83" t="s">
        <v>2986</v>
      </c>
      <c r="D102" s="113" t="s">
        <v>2182</v>
      </c>
      <c r="F102" s="80">
        <v>10000</v>
      </c>
      <c r="G102" s="120">
        <v>2</v>
      </c>
      <c r="I102" s="80">
        <v>20000</v>
      </c>
    </row>
    <row r="103" spans="1:10" ht="18" customHeight="1" x14ac:dyDescent="0.3">
      <c r="A103" s="82">
        <v>3013</v>
      </c>
      <c r="B103" s="93">
        <v>46064</v>
      </c>
      <c r="C103" s="83" t="s">
        <v>2986</v>
      </c>
      <c r="D103" s="113" t="s">
        <v>2181</v>
      </c>
      <c r="F103" s="80">
        <v>40000</v>
      </c>
      <c r="G103" s="120">
        <v>1</v>
      </c>
      <c r="I103" s="80">
        <v>40000</v>
      </c>
    </row>
    <row r="104" spans="1:10" ht="18" customHeight="1" x14ac:dyDescent="0.3">
      <c r="A104" s="82">
        <v>3014</v>
      </c>
      <c r="B104" s="93">
        <v>46064</v>
      </c>
      <c r="C104" s="83" t="s">
        <v>2006</v>
      </c>
      <c r="D104" s="113" t="s">
        <v>3039</v>
      </c>
      <c r="F104" s="80">
        <v>1000000</v>
      </c>
      <c r="G104" s="120">
        <v>1</v>
      </c>
      <c r="I104" s="80">
        <v>1000000</v>
      </c>
    </row>
    <row r="105" spans="1:10" ht="18" customHeight="1" x14ac:dyDescent="0.3">
      <c r="A105" s="82">
        <v>3015</v>
      </c>
      <c r="B105" s="93">
        <v>46064</v>
      </c>
      <c r="C105" s="83" t="s">
        <v>2546</v>
      </c>
      <c r="D105" s="113" t="s">
        <v>1734</v>
      </c>
      <c r="F105" s="80">
        <v>1100000</v>
      </c>
      <c r="G105" s="120">
        <v>1</v>
      </c>
      <c r="I105" s="80">
        <v>1100000</v>
      </c>
    </row>
    <row r="106" spans="1:10" ht="18" customHeight="1" x14ac:dyDescent="0.3">
      <c r="A106" s="82">
        <v>3016</v>
      </c>
      <c r="B106" s="93">
        <v>46064</v>
      </c>
      <c r="C106" s="83" t="s">
        <v>1803</v>
      </c>
      <c r="D106" s="113" t="s">
        <v>1198</v>
      </c>
      <c r="F106" s="80">
        <v>1200000</v>
      </c>
      <c r="G106" s="120">
        <v>1</v>
      </c>
      <c r="H106" s="126">
        <v>120000</v>
      </c>
      <c r="I106" s="80">
        <v>1320000</v>
      </c>
    </row>
    <row r="107" spans="1:10" ht="18" customHeight="1" x14ac:dyDescent="0.3">
      <c r="A107" s="82">
        <v>3017</v>
      </c>
      <c r="B107" s="93">
        <v>46064</v>
      </c>
      <c r="C107" s="83" t="s">
        <v>1803</v>
      </c>
      <c r="D107" s="113" t="s">
        <v>1487</v>
      </c>
      <c r="F107" s="80">
        <v>350000</v>
      </c>
      <c r="G107" s="120">
        <v>1</v>
      </c>
      <c r="H107" s="126">
        <v>35000</v>
      </c>
      <c r="I107" s="80">
        <v>385000</v>
      </c>
    </row>
    <row r="108" spans="1:10" ht="18" customHeight="1" x14ac:dyDescent="0.3">
      <c r="A108" s="82">
        <v>3018</v>
      </c>
      <c r="B108" s="93">
        <v>46064</v>
      </c>
      <c r="C108" s="83" t="s">
        <v>1738</v>
      </c>
      <c r="D108" s="113" t="s">
        <v>2176</v>
      </c>
      <c r="F108" s="80"/>
      <c r="G108" s="120">
        <v>1</v>
      </c>
    </row>
    <row r="109" spans="1:10" ht="18" customHeight="1" x14ac:dyDescent="0.3">
      <c r="A109" s="82">
        <v>3019</v>
      </c>
      <c r="B109" s="93">
        <v>46064</v>
      </c>
      <c r="C109" s="83" t="s">
        <v>2006</v>
      </c>
      <c r="D109" s="113" t="s">
        <v>4205</v>
      </c>
      <c r="F109" s="80"/>
      <c r="G109" s="120"/>
      <c r="J109" s="80">
        <v>-1000000</v>
      </c>
    </row>
    <row r="110" spans="1:10" ht="18" customHeight="1" x14ac:dyDescent="0.3">
      <c r="A110" s="82">
        <v>3020</v>
      </c>
      <c r="B110" s="93">
        <v>46064</v>
      </c>
      <c r="C110" s="83" t="s">
        <v>1885</v>
      </c>
      <c r="D110" s="113" t="s">
        <v>1198</v>
      </c>
      <c r="F110" s="80">
        <v>1200000</v>
      </c>
      <c r="G110" s="120">
        <v>1</v>
      </c>
      <c r="I110" s="80">
        <v>1200000</v>
      </c>
    </row>
    <row r="111" spans="1:10" ht="18" customHeight="1" x14ac:dyDescent="0.3">
      <c r="A111" s="82">
        <v>3021</v>
      </c>
      <c r="B111" s="93">
        <v>46064</v>
      </c>
      <c r="C111" s="83" t="s">
        <v>1571</v>
      </c>
      <c r="D111" s="113" t="s">
        <v>2179</v>
      </c>
      <c r="F111" s="80">
        <v>100000</v>
      </c>
      <c r="G111" s="120">
        <v>1</v>
      </c>
      <c r="H111" s="126">
        <v>10000</v>
      </c>
      <c r="I111" s="80">
        <v>110000</v>
      </c>
    </row>
    <row r="112" spans="1:10" ht="18" customHeight="1" x14ac:dyDescent="0.3">
      <c r="A112" s="82">
        <v>3022</v>
      </c>
      <c r="B112" s="93">
        <v>46065</v>
      </c>
      <c r="C112" s="83" t="s">
        <v>1587</v>
      </c>
      <c r="D112" s="113" t="s">
        <v>2178</v>
      </c>
      <c r="F112" s="80">
        <v>130000</v>
      </c>
      <c r="G112" s="120">
        <v>1</v>
      </c>
      <c r="I112" s="80">
        <v>130000</v>
      </c>
    </row>
    <row r="113" spans="1:10" ht="18" customHeight="1" x14ac:dyDescent="0.3">
      <c r="A113" s="82">
        <v>3023</v>
      </c>
      <c r="B113" s="93">
        <v>46065</v>
      </c>
      <c r="C113" s="83" t="s">
        <v>1587</v>
      </c>
      <c r="D113" s="113" t="s">
        <v>5052</v>
      </c>
      <c r="F113" s="80">
        <v>50000</v>
      </c>
      <c r="G113" s="120">
        <v>1</v>
      </c>
      <c r="I113" s="80">
        <v>50000</v>
      </c>
    </row>
    <row r="114" spans="1:10" ht="18" customHeight="1" x14ac:dyDescent="0.3">
      <c r="A114" s="82">
        <v>3024</v>
      </c>
      <c r="B114" s="93">
        <v>46065</v>
      </c>
      <c r="C114" s="83" t="s">
        <v>1587</v>
      </c>
      <c r="D114" s="113" t="s">
        <v>2182</v>
      </c>
      <c r="F114" s="80">
        <v>10000</v>
      </c>
      <c r="G114" s="120">
        <v>1</v>
      </c>
      <c r="I114" s="80">
        <v>10000</v>
      </c>
    </row>
    <row r="115" spans="1:10" ht="18" customHeight="1" x14ac:dyDescent="0.3">
      <c r="A115" s="82">
        <v>3025</v>
      </c>
      <c r="B115" s="93">
        <v>46065</v>
      </c>
      <c r="C115" s="83" t="s">
        <v>2135</v>
      </c>
      <c r="D115" s="113" t="s">
        <v>2020</v>
      </c>
      <c r="F115" s="80">
        <v>80000</v>
      </c>
      <c r="G115" s="120">
        <v>1</v>
      </c>
      <c r="I115" s="80">
        <v>80000</v>
      </c>
    </row>
    <row r="116" spans="1:10" ht="18" customHeight="1" x14ac:dyDescent="0.3">
      <c r="A116" s="82">
        <v>3026</v>
      </c>
      <c r="B116" s="93">
        <v>46065</v>
      </c>
      <c r="C116" s="83" t="s">
        <v>2777</v>
      </c>
      <c r="D116" s="113" t="s">
        <v>1198</v>
      </c>
      <c r="F116" s="80">
        <v>1150000</v>
      </c>
      <c r="G116" s="120">
        <v>1</v>
      </c>
      <c r="I116" s="80">
        <v>1150000</v>
      </c>
    </row>
    <row r="117" spans="1:10" ht="18" customHeight="1" x14ac:dyDescent="0.3">
      <c r="A117" s="82">
        <v>3027</v>
      </c>
      <c r="B117" s="93">
        <v>46065</v>
      </c>
      <c r="C117" s="83" t="s">
        <v>1016</v>
      </c>
      <c r="D117" s="113" t="s">
        <v>3882</v>
      </c>
      <c r="F117" s="80">
        <v>80000</v>
      </c>
      <c r="G117" s="120">
        <v>1</v>
      </c>
      <c r="I117" s="80">
        <v>80000</v>
      </c>
    </row>
    <row r="118" spans="1:10" ht="18" customHeight="1" x14ac:dyDescent="0.3">
      <c r="A118" s="82">
        <v>3028</v>
      </c>
      <c r="B118" s="93">
        <v>46065</v>
      </c>
      <c r="C118" s="83" t="s">
        <v>5057</v>
      </c>
      <c r="D118" s="113" t="s">
        <v>2094</v>
      </c>
      <c r="F118" s="80">
        <v>1200000</v>
      </c>
      <c r="G118" s="120">
        <v>1</v>
      </c>
      <c r="I118" s="80">
        <v>1200000</v>
      </c>
    </row>
    <row r="119" spans="1:10" ht="18" customHeight="1" x14ac:dyDescent="0.3">
      <c r="A119" s="82">
        <v>3029</v>
      </c>
      <c r="B119" s="93">
        <v>46065</v>
      </c>
      <c r="C119" s="83" t="s">
        <v>5057</v>
      </c>
      <c r="D119" s="113" t="s">
        <v>2401</v>
      </c>
      <c r="F119" s="80">
        <v>50000</v>
      </c>
      <c r="G119" s="120">
        <v>1</v>
      </c>
      <c r="I119" s="80">
        <v>50000</v>
      </c>
    </row>
    <row r="120" spans="1:10" ht="18" customHeight="1" x14ac:dyDescent="0.3">
      <c r="A120" s="82">
        <v>3030</v>
      </c>
      <c r="B120" s="93">
        <v>46065</v>
      </c>
      <c r="C120" s="83" t="s">
        <v>1568</v>
      </c>
      <c r="D120" s="113" t="s">
        <v>1198</v>
      </c>
      <c r="F120" s="80">
        <v>1200000</v>
      </c>
      <c r="G120" s="120">
        <v>1</v>
      </c>
      <c r="H120" s="126">
        <v>120000</v>
      </c>
      <c r="I120" s="80">
        <v>1320000</v>
      </c>
    </row>
    <row r="121" spans="1:10" ht="18" customHeight="1" x14ac:dyDescent="0.3">
      <c r="A121" s="82">
        <v>3031</v>
      </c>
      <c r="B121" s="93">
        <v>46065</v>
      </c>
      <c r="C121" s="83" t="s">
        <v>1568</v>
      </c>
      <c r="D121" s="113" t="s">
        <v>1696</v>
      </c>
      <c r="F121" s="80">
        <v>50000</v>
      </c>
      <c r="G121" s="120">
        <v>1</v>
      </c>
      <c r="I121" s="80">
        <v>50000</v>
      </c>
    </row>
    <row r="122" spans="1:10" ht="18" customHeight="1" x14ac:dyDescent="0.3">
      <c r="A122" s="82">
        <v>3032</v>
      </c>
      <c r="B122" s="93">
        <v>46065</v>
      </c>
      <c r="C122" s="83" t="s">
        <v>2777</v>
      </c>
      <c r="D122" s="113" t="s">
        <v>5062</v>
      </c>
      <c r="J122" s="80">
        <v>-1150000</v>
      </c>
    </row>
    <row r="123" spans="1:10" ht="18" customHeight="1" x14ac:dyDescent="0.3">
      <c r="A123" s="82">
        <v>3033</v>
      </c>
      <c r="B123" s="93">
        <v>46065</v>
      </c>
      <c r="C123" s="83" t="s">
        <v>1803</v>
      </c>
      <c r="D123" s="113" t="s">
        <v>5063</v>
      </c>
      <c r="J123" s="80">
        <v>-1150000</v>
      </c>
    </row>
    <row r="124" spans="1:10" ht="18" customHeight="1" x14ac:dyDescent="0.3">
      <c r="A124" s="82">
        <v>3034</v>
      </c>
      <c r="B124" s="93">
        <v>46065</v>
      </c>
      <c r="C124" s="83" t="s">
        <v>1803</v>
      </c>
      <c r="D124" s="113" t="s">
        <v>5063</v>
      </c>
      <c r="J124" s="80">
        <v>-555000</v>
      </c>
    </row>
    <row r="125" spans="1:10" ht="18" customHeight="1" x14ac:dyDescent="0.3">
      <c r="A125" s="82">
        <v>3035</v>
      </c>
      <c r="B125" s="93">
        <v>46065</v>
      </c>
      <c r="C125" s="83" t="s">
        <v>1458</v>
      </c>
      <c r="D125" s="113" t="s">
        <v>5064</v>
      </c>
      <c r="J125" s="80">
        <v>-1485000</v>
      </c>
    </row>
    <row r="126" spans="1:10" ht="18" customHeight="1" x14ac:dyDescent="0.3">
      <c r="A126" s="82">
        <v>3036</v>
      </c>
      <c r="B126" s="93">
        <v>46065</v>
      </c>
      <c r="C126" s="83" t="s">
        <v>1449</v>
      </c>
      <c r="D126" s="113" t="s">
        <v>4907</v>
      </c>
      <c r="J126" s="80">
        <v>-1250000</v>
      </c>
    </row>
    <row r="127" spans="1:10" ht="18" customHeight="1" x14ac:dyDescent="0.3">
      <c r="A127" s="82">
        <v>3037</v>
      </c>
      <c r="B127" s="93">
        <v>46066</v>
      </c>
      <c r="C127" s="83" t="s">
        <v>1364</v>
      </c>
      <c r="D127" s="113" t="s">
        <v>1793</v>
      </c>
      <c r="F127" s="120">
        <v>1550000</v>
      </c>
      <c r="G127" s="85">
        <v>1</v>
      </c>
      <c r="I127" s="80">
        <v>1550000</v>
      </c>
    </row>
    <row r="128" spans="1:10" ht="18" customHeight="1" x14ac:dyDescent="0.3">
      <c r="A128" s="82">
        <v>3038</v>
      </c>
      <c r="B128" s="93">
        <v>46066</v>
      </c>
      <c r="C128" s="83" t="s">
        <v>1852</v>
      </c>
      <c r="D128" s="113" t="s">
        <v>1696</v>
      </c>
      <c r="F128" s="120">
        <v>50000</v>
      </c>
      <c r="G128" s="85">
        <v>5</v>
      </c>
      <c r="I128" s="80">
        <v>250000</v>
      </c>
    </row>
    <row r="129" spans="1:10" ht="18" customHeight="1" x14ac:dyDescent="0.3">
      <c r="A129" s="82">
        <v>3039</v>
      </c>
      <c r="B129" s="93">
        <v>46066</v>
      </c>
      <c r="C129" s="83" t="s">
        <v>3884</v>
      </c>
      <c r="D129" s="113" t="s">
        <v>2028</v>
      </c>
      <c r="F129" s="120">
        <v>1100000</v>
      </c>
      <c r="G129" s="85">
        <v>1</v>
      </c>
      <c r="H129" s="126">
        <v>110000</v>
      </c>
      <c r="I129" s="80">
        <v>1210000</v>
      </c>
    </row>
    <row r="130" spans="1:10" ht="18" customHeight="1" x14ac:dyDescent="0.3">
      <c r="A130" s="82">
        <v>3040</v>
      </c>
      <c r="B130" s="93">
        <v>46066</v>
      </c>
      <c r="C130" s="83" t="s">
        <v>2135</v>
      </c>
      <c r="D130" s="113" t="s">
        <v>1198</v>
      </c>
      <c r="F130" s="120">
        <v>1200000</v>
      </c>
      <c r="G130" s="85">
        <v>1</v>
      </c>
      <c r="I130" s="80">
        <v>1200000</v>
      </c>
    </row>
    <row r="131" spans="1:10" ht="18" customHeight="1" x14ac:dyDescent="0.3">
      <c r="A131" s="82">
        <v>3041</v>
      </c>
      <c r="B131" s="93">
        <v>46066</v>
      </c>
      <c r="C131" s="83" t="s">
        <v>2135</v>
      </c>
      <c r="D131" s="113" t="s">
        <v>1487</v>
      </c>
      <c r="F131" s="120">
        <v>350000</v>
      </c>
      <c r="G131" s="85">
        <v>1</v>
      </c>
      <c r="I131" s="80">
        <v>350000</v>
      </c>
    </row>
    <row r="132" spans="1:10" ht="18" customHeight="1" x14ac:dyDescent="0.3">
      <c r="A132" s="82">
        <v>3042</v>
      </c>
      <c r="B132" s="93">
        <v>46066</v>
      </c>
      <c r="C132" s="83" t="s">
        <v>5057</v>
      </c>
      <c r="D132" s="113" t="s">
        <v>5072</v>
      </c>
      <c r="J132" s="80">
        <v>-1250000</v>
      </c>
    </row>
    <row r="133" spans="1:10" ht="18" customHeight="1" x14ac:dyDescent="0.3">
      <c r="A133" s="82">
        <v>3043</v>
      </c>
      <c r="B133" s="93">
        <v>46066</v>
      </c>
      <c r="C133" s="83" t="s">
        <v>2546</v>
      </c>
      <c r="D133" s="113" t="s">
        <v>4520</v>
      </c>
      <c r="J133" s="80">
        <v>-1100000</v>
      </c>
    </row>
    <row r="134" spans="1:10" ht="18" customHeight="1" x14ac:dyDescent="0.3">
      <c r="A134" s="82">
        <v>3044</v>
      </c>
      <c r="B134" s="93">
        <v>46066</v>
      </c>
      <c r="C134" s="83" t="s">
        <v>1577</v>
      </c>
      <c r="D134" s="113" t="s">
        <v>4439</v>
      </c>
      <c r="J134" s="80">
        <v>-1705000</v>
      </c>
    </row>
    <row r="135" spans="1:10" ht="18" customHeight="1" x14ac:dyDescent="0.3">
      <c r="A135" s="82">
        <v>3045</v>
      </c>
      <c r="B135" s="93">
        <v>46066</v>
      </c>
      <c r="C135" s="83" t="s">
        <v>1781</v>
      </c>
      <c r="D135" s="113" t="s">
        <v>4109</v>
      </c>
      <c r="J135" s="80">
        <v>-2110000</v>
      </c>
    </row>
    <row r="136" spans="1:10" ht="18" customHeight="1" x14ac:dyDescent="0.3">
      <c r="A136" s="82">
        <v>3046</v>
      </c>
      <c r="B136" s="93">
        <v>46067</v>
      </c>
      <c r="C136" s="83" t="s">
        <v>4011</v>
      </c>
      <c r="D136" s="113" t="s">
        <v>1791</v>
      </c>
      <c r="J136" s="80">
        <v>-2200000</v>
      </c>
    </row>
    <row r="137" spans="1:10" ht="18" customHeight="1" x14ac:dyDescent="0.3">
      <c r="A137" s="82">
        <v>3047</v>
      </c>
      <c r="B137" s="93">
        <v>46067</v>
      </c>
      <c r="C137" s="83" t="s">
        <v>1044</v>
      </c>
      <c r="D137" s="113" t="s">
        <v>1791</v>
      </c>
      <c r="J137" s="80">
        <v>-150000</v>
      </c>
    </row>
    <row r="138" spans="1:10" ht="18" customHeight="1" x14ac:dyDescent="0.3">
      <c r="A138" s="82">
        <v>3048</v>
      </c>
      <c r="B138" s="93">
        <v>46067</v>
      </c>
      <c r="C138" s="83" t="s">
        <v>1435</v>
      </c>
      <c r="D138" s="113" t="s">
        <v>2047</v>
      </c>
      <c r="J138" s="80">
        <v>-4000000</v>
      </c>
    </row>
    <row r="139" spans="1:10" ht="18" customHeight="1" x14ac:dyDescent="0.3">
      <c r="A139" s="82">
        <v>3049</v>
      </c>
      <c r="B139" s="93">
        <v>46067</v>
      </c>
      <c r="C139" s="83" t="s">
        <v>1435</v>
      </c>
      <c r="D139" s="113" t="s">
        <v>5086</v>
      </c>
      <c r="J139" s="80">
        <v>-600000</v>
      </c>
    </row>
    <row r="140" spans="1:10" ht="18" customHeight="1" x14ac:dyDescent="0.3">
      <c r="A140" s="82">
        <v>3050</v>
      </c>
      <c r="B140" s="93">
        <v>46067</v>
      </c>
      <c r="C140" s="83" t="s">
        <v>1435</v>
      </c>
      <c r="D140" s="113" t="s">
        <v>2047</v>
      </c>
      <c r="J140" s="80">
        <v>-8000000</v>
      </c>
    </row>
    <row r="141" spans="1:10" ht="18" customHeight="1" x14ac:dyDescent="0.3">
      <c r="A141" s="82">
        <v>3051</v>
      </c>
      <c r="B141" s="93">
        <v>46067</v>
      </c>
      <c r="C141" s="83" t="s">
        <v>1435</v>
      </c>
      <c r="D141" s="113" t="s">
        <v>4790</v>
      </c>
      <c r="J141" s="80">
        <v>-2183000</v>
      </c>
    </row>
    <row r="142" spans="1:10" ht="18" customHeight="1" x14ac:dyDescent="0.3">
      <c r="A142" s="82">
        <v>3052</v>
      </c>
      <c r="B142" s="93">
        <v>46067</v>
      </c>
      <c r="C142" s="83" t="s">
        <v>1390</v>
      </c>
      <c r="D142" s="113" t="s">
        <v>1198</v>
      </c>
      <c r="F142" s="120">
        <v>1200000</v>
      </c>
      <c r="G142" s="85">
        <v>1</v>
      </c>
      <c r="I142" s="80">
        <v>1200000</v>
      </c>
    </row>
    <row r="143" spans="1:10" ht="18" customHeight="1" x14ac:dyDescent="0.3">
      <c r="A143" s="82">
        <v>3053</v>
      </c>
      <c r="B143" s="93">
        <v>46067</v>
      </c>
      <c r="C143" s="83" t="s">
        <v>1390</v>
      </c>
      <c r="D143" s="113" t="s">
        <v>2828</v>
      </c>
      <c r="F143" s="120">
        <v>130000</v>
      </c>
      <c r="G143" s="85">
        <v>1</v>
      </c>
      <c r="I143" s="80">
        <v>130000</v>
      </c>
    </row>
    <row r="144" spans="1:10" ht="18" customHeight="1" x14ac:dyDescent="0.3">
      <c r="A144" s="82">
        <v>3054</v>
      </c>
      <c r="B144" s="93">
        <v>46072</v>
      </c>
      <c r="C144" s="83" t="s">
        <v>1016</v>
      </c>
      <c r="D144" s="113" t="s">
        <v>3875</v>
      </c>
      <c r="J144" s="80">
        <v>-2170000</v>
      </c>
    </row>
    <row r="145" spans="1:10" ht="18" customHeight="1" x14ac:dyDescent="0.3">
      <c r="A145" s="82">
        <v>3055</v>
      </c>
      <c r="B145" s="93">
        <v>46072</v>
      </c>
      <c r="C145" s="83" t="s">
        <v>1460</v>
      </c>
      <c r="D145" s="113" t="s">
        <v>2170</v>
      </c>
      <c r="F145" s="120">
        <v>1550000</v>
      </c>
      <c r="G145" s="85">
        <v>1</v>
      </c>
      <c r="I145" s="80">
        <v>1550000</v>
      </c>
    </row>
    <row r="146" spans="1:10" ht="18" customHeight="1" x14ac:dyDescent="0.3">
      <c r="A146" s="82">
        <v>3056</v>
      </c>
      <c r="B146" s="93">
        <v>46072</v>
      </c>
      <c r="C146" s="83" t="s">
        <v>1460</v>
      </c>
      <c r="D146" s="113" t="s">
        <v>2171</v>
      </c>
      <c r="F146" s="120">
        <v>50000</v>
      </c>
      <c r="G146" s="85">
        <v>1</v>
      </c>
      <c r="I146" s="80">
        <v>50000</v>
      </c>
    </row>
    <row r="147" spans="1:10" ht="18" customHeight="1" x14ac:dyDescent="0.3">
      <c r="A147" s="82">
        <v>3057</v>
      </c>
      <c r="B147" s="93">
        <v>46072</v>
      </c>
      <c r="C147" s="83" t="s">
        <v>1369</v>
      </c>
      <c r="D147" s="113" t="s">
        <v>5093</v>
      </c>
      <c r="F147" s="120">
        <v>350000</v>
      </c>
      <c r="G147" s="85">
        <v>1</v>
      </c>
      <c r="I147" s="80">
        <v>350000</v>
      </c>
    </row>
    <row r="148" spans="1:10" ht="18" customHeight="1" x14ac:dyDescent="0.3">
      <c r="A148" s="82">
        <v>3058</v>
      </c>
      <c r="B148" s="93">
        <v>46072</v>
      </c>
      <c r="C148" s="83" t="s">
        <v>1390</v>
      </c>
      <c r="D148" s="113" t="s">
        <v>1735</v>
      </c>
      <c r="F148" s="120">
        <v>1550000</v>
      </c>
      <c r="G148" s="85">
        <v>1</v>
      </c>
      <c r="I148" s="80">
        <v>1550000</v>
      </c>
    </row>
    <row r="149" spans="1:10" ht="18" customHeight="1" x14ac:dyDescent="0.3">
      <c r="A149" s="82">
        <v>3059</v>
      </c>
      <c r="B149" s="93">
        <v>46072</v>
      </c>
      <c r="C149" s="83" t="s">
        <v>4412</v>
      </c>
      <c r="D149" s="113" t="s">
        <v>1708</v>
      </c>
      <c r="F149" s="120">
        <v>150000</v>
      </c>
      <c r="G149" s="85">
        <v>1</v>
      </c>
      <c r="I149" s="80">
        <v>150000</v>
      </c>
    </row>
    <row r="150" spans="1:10" ht="18" customHeight="1" x14ac:dyDescent="0.3">
      <c r="A150" s="82">
        <v>3060</v>
      </c>
      <c r="B150" s="93">
        <v>46072</v>
      </c>
      <c r="C150" s="83" t="s">
        <v>1800</v>
      </c>
      <c r="D150" s="113" t="s">
        <v>2170</v>
      </c>
      <c r="F150" s="120">
        <v>1550000</v>
      </c>
      <c r="G150" s="85">
        <v>1</v>
      </c>
      <c r="I150" s="80">
        <v>1550000</v>
      </c>
    </row>
    <row r="151" spans="1:10" ht="18" customHeight="1" x14ac:dyDescent="0.3">
      <c r="A151" s="82">
        <v>3061</v>
      </c>
      <c r="B151" s="93">
        <v>46072</v>
      </c>
      <c r="C151" s="83" t="s">
        <v>1800</v>
      </c>
      <c r="D151" s="113" t="s">
        <v>2171</v>
      </c>
      <c r="F151" s="120">
        <v>50000</v>
      </c>
      <c r="G151" s="85">
        <v>1</v>
      </c>
      <c r="I151" s="80">
        <v>50000</v>
      </c>
    </row>
    <row r="152" spans="1:10" ht="18" customHeight="1" x14ac:dyDescent="0.3">
      <c r="A152" s="82">
        <v>3062</v>
      </c>
      <c r="B152" s="93">
        <v>46072</v>
      </c>
      <c r="C152" s="83" t="s">
        <v>1589</v>
      </c>
      <c r="D152" s="113" t="s">
        <v>1198</v>
      </c>
      <c r="F152" s="120">
        <v>1000000</v>
      </c>
      <c r="G152" s="85">
        <v>1</v>
      </c>
      <c r="H152" s="126">
        <v>100000</v>
      </c>
      <c r="I152" s="80">
        <v>1100000</v>
      </c>
    </row>
    <row r="153" spans="1:10" ht="18" customHeight="1" x14ac:dyDescent="0.3">
      <c r="A153" s="82">
        <v>3063</v>
      </c>
      <c r="B153" s="93">
        <v>46072</v>
      </c>
      <c r="C153" s="83" t="s">
        <v>1589</v>
      </c>
      <c r="D153" s="113" t="s">
        <v>1791</v>
      </c>
      <c r="J153" s="80">
        <v>-1100000</v>
      </c>
    </row>
    <row r="154" spans="1:10" ht="18" customHeight="1" x14ac:dyDescent="0.3">
      <c r="A154" s="82">
        <v>3064</v>
      </c>
      <c r="B154" s="93">
        <v>46073</v>
      </c>
      <c r="C154" s="83" t="s">
        <v>1464</v>
      </c>
      <c r="D154" s="113" t="s">
        <v>2177</v>
      </c>
      <c r="F154" s="120">
        <v>620000</v>
      </c>
      <c r="G154" s="85">
        <v>1</v>
      </c>
      <c r="I154" s="80">
        <v>620000</v>
      </c>
    </row>
    <row r="155" spans="1:10" ht="18" customHeight="1" x14ac:dyDescent="0.3">
      <c r="A155" s="82">
        <v>3065</v>
      </c>
      <c r="B155" s="93">
        <v>46073</v>
      </c>
      <c r="C155" s="83" t="s">
        <v>1781</v>
      </c>
      <c r="D155" s="113" t="s">
        <v>2289</v>
      </c>
      <c r="F155" s="120">
        <v>650000</v>
      </c>
      <c r="G155" s="85">
        <v>1</v>
      </c>
      <c r="I155" s="80">
        <v>650000</v>
      </c>
    </row>
    <row r="156" spans="1:10" ht="18" customHeight="1" x14ac:dyDescent="0.3">
      <c r="A156" s="82">
        <v>3066</v>
      </c>
      <c r="B156" s="93">
        <v>46073</v>
      </c>
      <c r="C156" s="83" t="s">
        <v>1781</v>
      </c>
      <c r="D156" s="113" t="s">
        <v>1510</v>
      </c>
      <c r="F156" s="120">
        <v>10000</v>
      </c>
      <c r="G156" s="85">
        <v>1</v>
      </c>
      <c r="I156" s="80">
        <v>10000</v>
      </c>
    </row>
    <row r="157" spans="1:10" ht="18" customHeight="1" x14ac:dyDescent="0.3">
      <c r="A157" s="82">
        <v>3067</v>
      </c>
      <c r="B157" s="93">
        <v>46073</v>
      </c>
      <c r="C157" s="83" t="s">
        <v>1369</v>
      </c>
      <c r="D157" s="113" t="s">
        <v>1708</v>
      </c>
      <c r="F157" s="120">
        <v>170000</v>
      </c>
      <c r="G157" s="85">
        <v>2</v>
      </c>
      <c r="I157" s="80">
        <v>340000</v>
      </c>
    </row>
    <row r="158" spans="1:10" ht="18" customHeight="1" x14ac:dyDescent="0.3">
      <c r="A158" s="82">
        <v>3068</v>
      </c>
      <c r="B158" s="93">
        <v>46073</v>
      </c>
      <c r="C158" s="83" t="s">
        <v>2771</v>
      </c>
      <c r="D158" s="113" t="s">
        <v>2177</v>
      </c>
      <c r="F158" s="120">
        <v>620000</v>
      </c>
      <c r="G158" s="85">
        <v>1</v>
      </c>
      <c r="I158" s="80">
        <v>620000</v>
      </c>
    </row>
    <row r="159" spans="1:10" ht="18" customHeight="1" x14ac:dyDescent="0.3">
      <c r="A159" s="82">
        <v>3069</v>
      </c>
      <c r="B159" s="93">
        <v>46073</v>
      </c>
      <c r="C159" s="83" t="s">
        <v>1390</v>
      </c>
      <c r="D159" s="113" t="s">
        <v>2001</v>
      </c>
      <c r="F159" s="120">
        <v>1850000</v>
      </c>
      <c r="G159" s="85">
        <v>1</v>
      </c>
      <c r="I159" s="80">
        <v>1850000</v>
      </c>
    </row>
    <row r="160" spans="1:10" ht="18" customHeight="1" x14ac:dyDescent="0.3">
      <c r="A160" s="82">
        <v>3070</v>
      </c>
      <c r="B160" s="93">
        <v>46073</v>
      </c>
      <c r="C160" s="83" t="s">
        <v>1435</v>
      </c>
      <c r="D160" s="113" t="s">
        <v>1487</v>
      </c>
      <c r="F160" s="120">
        <v>350000</v>
      </c>
      <c r="G160" s="85">
        <v>1</v>
      </c>
      <c r="I160" s="80">
        <v>350000</v>
      </c>
    </row>
    <row r="161" spans="1:10" ht="18" customHeight="1" x14ac:dyDescent="0.3">
      <c r="A161" s="82">
        <v>3071</v>
      </c>
      <c r="B161" s="93">
        <v>46073</v>
      </c>
      <c r="C161" s="83" t="s">
        <v>1435</v>
      </c>
      <c r="D161" s="113" t="s">
        <v>2828</v>
      </c>
      <c r="F161" s="120">
        <v>130000</v>
      </c>
      <c r="G161" s="85">
        <v>1</v>
      </c>
      <c r="I161" s="80">
        <v>130000</v>
      </c>
    </row>
    <row r="162" spans="1:10" ht="18" customHeight="1" x14ac:dyDescent="0.3">
      <c r="A162" s="82">
        <v>3072</v>
      </c>
      <c r="B162" s="93">
        <v>46073</v>
      </c>
      <c r="C162" s="83" t="s">
        <v>1144</v>
      </c>
      <c r="D162" s="113" t="s">
        <v>1708</v>
      </c>
      <c r="F162" s="120">
        <v>150000</v>
      </c>
      <c r="G162" s="85">
        <v>2</v>
      </c>
      <c r="I162" s="80">
        <v>300000</v>
      </c>
    </row>
    <row r="163" spans="1:10" ht="18" customHeight="1" x14ac:dyDescent="0.3">
      <c r="A163" s="82">
        <v>3073</v>
      </c>
      <c r="B163" s="93">
        <v>46073</v>
      </c>
      <c r="C163" s="83" t="s">
        <v>3256</v>
      </c>
      <c r="D163" s="113" t="s">
        <v>1734</v>
      </c>
      <c r="F163" s="120">
        <v>1100000</v>
      </c>
      <c r="G163" s="85">
        <v>1</v>
      </c>
      <c r="I163" s="80">
        <v>1100000</v>
      </c>
    </row>
    <row r="164" spans="1:10" ht="18" customHeight="1" x14ac:dyDescent="0.3">
      <c r="A164" s="82">
        <v>3074</v>
      </c>
      <c r="B164" s="93">
        <v>46073</v>
      </c>
      <c r="C164" s="83" t="s">
        <v>3256</v>
      </c>
      <c r="D164" s="113" t="s">
        <v>1510</v>
      </c>
      <c r="F164" s="120">
        <v>30000</v>
      </c>
      <c r="G164" s="85">
        <v>1</v>
      </c>
      <c r="I164" s="80">
        <v>30000</v>
      </c>
    </row>
    <row r="165" spans="1:10" ht="18" customHeight="1" x14ac:dyDescent="0.3">
      <c r="A165" s="82">
        <v>3075</v>
      </c>
      <c r="B165" s="93">
        <v>46074</v>
      </c>
      <c r="C165" s="83" t="s">
        <v>1577</v>
      </c>
      <c r="D165" s="113" t="s">
        <v>3039</v>
      </c>
      <c r="F165" s="120">
        <v>1000000</v>
      </c>
      <c r="G165" s="85">
        <v>1</v>
      </c>
      <c r="H165" s="126">
        <v>100000</v>
      </c>
      <c r="I165" s="80">
        <v>1100000</v>
      </c>
    </row>
    <row r="166" spans="1:10" ht="18" customHeight="1" x14ac:dyDescent="0.3">
      <c r="A166" s="82">
        <v>3076</v>
      </c>
      <c r="B166" s="93">
        <v>46074</v>
      </c>
      <c r="C166" s="83" t="s">
        <v>1369</v>
      </c>
      <c r="D166" s="113" t="s">
        <v>4175</v>
      </c>
      <c r="J166" s="80">
        <v>-690000</v>
      </c>
    </row>
    <row r="167" spans="1:10" ht="18" customHeight="1" x14ac:dyDescent="0.3">
      <c r="A167" s="82">
        <v>3078</v>
      </c>
      <c r="B167" s="93">
        <v>46076</v>
      </c>
      <c r="C167" s="83" t="s">
        <v>2135</v>
      </c>
      <c r="D167" s="113" t="s">
        <v>5110</v>
      </c>
      <c r="J167" s="80">
        <v>-1680000</v>
      </c>
    </row>
    <row r="168" spans="1:10" ht="18" customHeight="1" x14ac:dyDescent="0.3">
      <c r="A168" s="82">
        <v>3079</v>
      </c>
      <c r="B168" s="93">
        <v>46074</v>
      </c>
      <c r="C168" s="83" t="s">
        <v>1545</v>
      </c>
      <c r="D168" s="113" t="s">
        <v>4793</v>
      </c>
      <c r="F168" s="120">
        <v>1000000</v>
      </c>
      <c r="G168" s="85">
        <v>1</v>
      </c>
      <c r="I168" s="80">
        <v>1000000</v>
      </c>
    </row>
    <row r="169" spans="1:10" ht="18" customHeight="1" x14ac:dyDescent="0.3">
      <c r="A169" s="82">
        <v>3080</v>
      </c>
      <c r="B169" s="93">
        <v>46074</v>
      </c>
      <c r="C169" s="83" t="s">
        <v>1545</v>
      </c>
      <c r="D169" s="113" t="s">
        <v>2127</v>
      </c>
      <c r="F169" s="120">
        <v>1900000</v>
      </c>
      <c r="G169" s="85">
        <v>1</v>
      </c>
      <c r="I169" s="80">
        <v>1900000</v>
      </c>
    </row>
    <row r="170" spans="1:10" ht="18" customHeight="1" x14ac:dyDescent="0.3">
      <c r="A170" s="82">
        <v>3081</v>
      </c>
      <c r="B170" s="93">
        <v>46076</v>
      </c>
      <c r="C170" s="83" t="s">
        <v>1464</v>
      </c>
      <c r="D170" s="113" t="s">
        <v>2177</v>
      </c>
      <c r="F170" s="120">
        <v>620000</v>
      </c>
      <c r="G170" s="85">
        <v>1</v>
      </c>
      <c r="I170" s="80">
        <v>620000</v>
      </c>
    </row>
    <row r="171" spans="1:10" ht="18" customHeight="1" x14ac:dyDescent="0.3">
      <c r="A171" s="82">
        <v>3082</v>
      </c>
      <c r="B171" s="93">
        <v>46076</v>
      </c>
      <c r="C171" s="83" t="s">
        <v>1464</v>
      </c>
      <c r="D171" s="113" t="s">
        <v>4492</v>
      </c>
      <c r="J171" s="80">
        <v>-1240000</v>
      </c>
    </row>
    <row r="172" spans="1:10" ht="18" customHeight="1" x14ac:dyDescent="0.3">
      <c r="A172" s="82">
        <v>3083</v>
      </c>
      <c r="B172" s="93">
        <v>46076</v>
      </c>
      <c r="C172" s="83" t="s">
        <v>1968</v>
      </c>
      <c r="D172" s="113" t="s">
        <v>1487</v>
      </c>
      <c r="F172" s="120">
        <v>350000</v>
      </c>
      <c r="G172" s="85">
        <v>1</v>
      </c>
      <c r="H172" s="126">
        <v>35000</v>
      </c>
      <c r="I172" s="80">
        <v>385000</v>
      </c>
    </row>
    <row r="173" spans="1:10" ht="18" customHeight="1" x14ac:dyDescent="0.3">
      <c r="A173" s="82">
        <v>3084</v>
      </c>
      <c r="B173" s="93">
        <v>46076</v>
      </c>
      <c r="C173" s="83" t="s">
        <v>1885</v>
      </c>
      <c r="D173" s="113" t="s">
        <v>1198</v>
      </c>
      <c r="F173" s="120">
        <v>1200000</v>
      </c>
      <c r="G173" s="85">
        <v>1</v>
      </c>
      <c r="I173" s="80">
        <v>1200000</v>
      </c>
    </row>
    <row r="174" spans="1:10" ht="18" customHeight="1" x14ac:dyDescent="0.3">
      <c r="A174" s="82">
        <v>3085</v>
      </c>
      <c r="B174" s="93">
        <v>46076</v>
      </c>
      <c r="C174" s="83" t="s">
        <v>1885</v>
      </c>
      <c r="D174" s="113" t="s">
        <v>1487</v>
      </c>
      <c r="F174" s="120">
        <v>350000</v>
      </c>
      <c r="G174" s="85">
        <v>1</v>
      </c>
      <c r="I174" s="80">
        <v>350000</v>
      </c>
    </row>
    <row r="175" spans="1:10" ht="18" customHeight="1" x14ac:dyDescent="0.3">
      <c r="A175" s="82">
        <v>3086</v>
      </c>
      <c r="B175" s="93">
        <v>46076</v>
      </c>
      <c r="C175" s="83" t="s">
        <v>1016</v>
      </c>
      <c r="D175" s="113" t="s">
        <v>1734</v>
      </c>
      <c r="F175" s="120">
        <v>650000</v>
      </c>
      <c r="G175" s="85">
        <v>1</v>
      </c>
      <c r="I175" s="80">
        <v>650000</v>
      </c>
    </row>
    <row r="176" spans="1:10" ht="18" customHeight="1" x14ac:dyDescent="0.3">
      <c r="A176" s="82">
        <v>3087</v>
      </c>
      <c r="B176" s="93">
        <v>46076</v>
      </c>
      <c r="C176" s="83" t="s">
        <v>1051</v>
      </c>
      <c r="D176" s="113" t="s">
        <v>2177</v>
      </c>
      <c r="F176" s="120">
        <v>620000</v>
      </c>
      <c r="G176" s="85">
        <v>1</v>
      </c>
      <c r="I176" s="80">
        <v>620000</v>
      </c>
    </row>
    <row r="177" spans="1:10" ht="18" customHeight="1" x14ac:dyDescent="0.3">
      <c r="A177" s="82">
        <v>3088</v>
      </c>
      <c r="B177" s="93">
        <v>46076</v>
      </c>
      <c r="C177" s="83" t="s">
        <v>2484</v>
      </c>
      <c r="D177" s="113" t="s">
        <v>2018</v>
      </c>
      <c r="F177" s="120">
        <v>1500000</v>
      </c>
      <c r="G177" s="85">
        <v>1</v>
      </c>
      <c r="H177" s="126">
        <v>150000</v>
      </c>
      <c r="I177" s="80">
        <v>1650000</v>
      </c>
    </row>
    <row r="178" spans="1:10" ht="18" customHeight="1" x14ac:dyDescent="0.3">
      <c r="A178" s="82">
        <v>3089</v>
      </c>
      <c r="B178" s="93">
        <v>46076</v>
      </c>
      <c r="C178" s="83" t="s">
        <v>1800</v>
      </c>
      <c r="D178" s="113" t="s">
        <v>1487</v>
      </c>
      <c r="F178" s="120">
        <v>350000</v>
      </c>
      <c r="G178" s="85">
        <v>2</v>
      </c>
      <c r="I178" s="80">
        <v>700000</v>
      </c>
    </row>
    <row r="179" spans="1:10" ht="18" customHeight="1" x14ac:dyDescent="0.3">
      <c r="A179" s="82">
        <v>3090</v>
      </c>
      <c r="B179" s="93">
        <v>46076</v>
      </c>
      <c r="C179" s="83" t="s">
        <v>1781</v>
      </c>
      <c r="D179" s="113" t="s">
        <v>1734</v>
      </c>
      <c r="F179" s="120">
        <v>1100000</v>
      </c>
      <c r="G179" s="85">
        <v>1</v>
      </c>
      <c r="I179" s="80">
        <v>1100000</v>
      </c>
    </row>
    <row r="180" spans="1:10" ht="18" customHeight="1" x14ac:dyDescent="0.3">
      <c r="A180" s="82">
        <v>3091</v>
      </c>
      <c r="B180" s="93">
        <v>46076</v>
      </c>
      <c r="C180" s="83" t="s">
        <v>1781</v>
      </c>
      <c r="D180" s="113" t="s">
        <v>1734</v>
      </c>
      <c r="F180" s="120">
        <v>650000</v>
      </c>
      <c r="G180" s="85">
        <v>1</v>
      </c>
      <c r="I180" s="80">
        <v>650000</v>
      </c>
    </row>
    <row r="181" spans="1:10" ht="18" customHeight="1" x14ac:dyDescent="0.3">
      <c r="A181" s="82">
        <v>3092</v>
      </c>
      <c r="B181" s="93">
        <v>46076</v>
      </c>
      <c r="C181" s="83" t="s">
        <v>1781</v>
      </c>
      <c r="D181" s="113" t="s">
        <v>1510</v>
      </c>
      <c r="F181" s="120">
        <v>30000</v>
      </c>
      <c r="G181" s="85">
        <v>1</v>
      </c>
      <c r="I181" s="80">
        <v>30000</v>
      </c>
    </row>
    <row r="182" spans="1:10" ht="18" customHeight="1" x14ac:dyDescent="0.3">
      <c r="A182" s="82">
        <v>3093</v>
      </c>
      <c r="B182" s="93">
        <v>46076</v>
      </c>
      <c r="C182" s="83" t="s">
        <v>1016</v>
      </c>
      <c r="D182" s="113" t="s">
        <v>2907</v>
      </c>
      <c r="F182" s="120">
        <v>584000</v>
      </c>
      <c r="G182" s="85">
        <v>1</v>
      </c>
      <c r="I182" s="80">
        <v>584000</v>
      </c>
    </row>
    <row r="183" spans="1:10" ht="18" customHeight="1" x14ac:dyDescent="0.3">
      <c r="A183" s="82">
        <v>3094</v>
      </c>
      <c r="B183" s="93">
        <v>46076</v>
      </c>
      <c r="C183" s="83" t="s">
        <v>1016</v>
      </c>
      <c r="D183" s="113" t="s">
        <v>2182</v>
      </c>
      <c r="F183" s="120">
        <v>10000</v>
      </c>
      <c r="G183" s="85">
        <v>1</v>
      </c>
      <c r="I183" s="80">
        <v>10000</v>
      </c>
    </row>
    <row r="184" spans="1:10" ht="18" customHeight="1" x14ac:dyDescent="0.3">
      <c r="A184" s="82">
        <v>3095</v>
      </c>
      <c r="B184" s="93">
        <v>46076</v>
      </c>
      <c r="C184" s="83" t="s">
        <v>1440</v>
      </c>
      <c r="D184" s="113" t="s">
        <v>1198</v>
      </c>
      <c r="F184" s="120">
        <v>1200000</v>
      </c>
      <c r="G184" s="85">
        <v>1</v>
      </c>
      <c r="H184" s="126">
        <v>120000</v>
      </c>
      <c r="I184" s="80">
        <v>1320000</v>
      </c>
    </row>
    <row r="185" spans="1:10" ht="18" customHeight="1" x14ac:dyDescent="0.3">
      <c r="A185" s="82">
        <v>3096</v>
      </c>
      <c r="B185" s="93">
        <v>46076</v>
      </c>
      <c r="C185" s="83" t="s">
        <v>1587</v>
      </c>
      <c r="D185" s="113" t="s">
        <v>5123</v>
      </c>
      <c r="J185" s="80">
        <v>-1649000</v>
      </c>
    </row>
    <row r="186" spans="1:10" ht="18" customHeight="1" x14ac:dyDescent="0.3">
      <c r="A186" s="82">
        <v>3097</v>
      </c>
      <c r="B186" s="93">
        <v>46076</v>
      </c>
      <c r="C186" s="83" t="s">
        <v>1968</v>
      </c>
      <c r="D186" s="113" t="s">
        <v>4117</v>
      </c>
      <c r="J186" s="80">
        <v>-385000</v>
      </c>
    </row>
    <row r="187" spans="1:10" ht="18" customHeight="1" x14ac:dyDescent="0.3">
      <c r="A187" s="82">
        <v>3098</v>
      </c>
      <c r="B187" s="93">
        <v>46077</v>
      </c>
      <c r="C187" s="83" t="s">
        <v>1460</v>
      </c>
      <c r="D187" s="113" t="s">
        <v>5124</v>
      </c>
      <c r="F187" s="120">
        <v>300000</v>
      </c>
      <c r="G187" s="85">
        <v>1</v>
      </c>
      <c r="I187" s="80">
        <v>300000</v>
      </c>
    </row>
    <row r="188" spans="1:10" ht="18" customHeight="1" x14ac:dyDescent="0.3">
      <c r="A188" s="82">
        <v>3099</v>
      </c>
      <c r="B188" s="93">
        <v>46077</v>
      </c>
      <c r="C188" s="83" t="s">
        <v>1649</v>
      </c>
      <c r="D188" s="113" t="s">
        <v>3565</v>
      </c>
      <c r="F188" s="120">
        <v>2600000</v>
      </c>
      <c r="G188" s="85">
        <v>1</v>
      </c>
      <c r="I188" s="80">
        <v>2600000</v>
      </c>
    </row>
    <row r="189" spans="1:10" ht="18" customHeight="1" x14ac:dyDescent="0.3">
      <c r="A189" s="82">
        <v>3100</v>
      </c>
      <c r="B189" s="93">
        <v>46077</v>
      </c>
      <c r="C189" s="83" t="s">
        <v>2986</v>
      </c>
      <c r="D189" s="113" t="s">
        <v>1198</v>
      </c>
      <c r="F189" s="120">
        <v>1200000</v>
      </c>
      <c r="G189" s="85">
        <v>1</v>
      </c>
      <c r="I189" s="80">
        <v>1200000</v>
      </c>
    </row>
    <row r="190" spans="1:10" ht="18" customHeight="1" x14ac:dyDescent="0.3">
      <c r="A190" s="82">
        <v>3101</v>
      </c>
      <c r="B190" s="93">
        <v>46077</v>
      </c>
      <c r="C190" s="83" t="s">
        <v>1838</v>
      </c>
      <c r="D190" s="113" t="s">
        <v>1198</v>
      </c>
      <c r="F190" s="120">
        <v>1200000</v>
      </c>
      <c r="G190" s="85">
        <v>1</v>
      </c>
      <c r="I190" s="80">
        <v>1200000</v>
      </c>
    </row>
    <row r="191" spans="1:10" ht="18" customHeight="1" x14ac:dyDescent="0.3">
      <c r="A191" s="82">
        <v>3102</v>
      </c>
      <c r="B191" s="93">
        <v>46077</v>
      </c>
      <c r="C191" s="83" t="s">
        <v>1838</v>
      </c>
      <c r="D191" s="113" t="s">
        <v>1487</v>
      </c>
      <c r="F191" s="120">
        <v>350000</v>
      </c>
      <c r="G191" s="85">
        <v>1</v>
      </c>
      <c r="I191" s="80">
        <v>350000</v>
      </c>
    </row>
    <row r="192" spans="1:10" ht="18" customHeight="1" x14ac:dyDescent="0.3">
      <c r="A192" s="82">
        <v>3103</v>
      </c>
      <c r="B192" s="93">
        <v>46077</v>
      </c>
      <c r="C192" s="83" t="s">
        <v>2135</v>
      </c>
      <c r="D192" s="113" t="s">
        <v>3039</v>
      </c>
      <c r="F192" s="120">
        <v>1000000</v>
      </c>
      <c r="G192" s="85">
        <v>1</v>
      </c>
      <c r="I192" s="80">
        <v>1000000</v>
      </c>
    </row>
    <row r="193" spans="1:10" ht="18" customHeight="1" x14ac:dyDescent="0.3">
      <c r="A193" s="82">
        <v>3104</v>
      </c>
      <c r="B193" s="93">
        <v>46077</v>
      </c>
      <c r="C193" s="83" t="s">
        <v>1390</v>
      </c>
      <c r="D193" s="113" t="s">
        <v>1734</v>
      </c>
      <c r="F193" s="120">
        <v>1100000</v>
      </c>
      <c r="G193" s="85">
        <v>1</v>
      </c>
      <c r="I193" s="80">
        <v>1100000</v>
      </c>
    </row>
    <row r="194" spans="1:10" ht="18" customHeight="1" x14ac:dyDescent="0.3">
      <c r="A194" s="82">
        <v>3105</v>
      </c>
      <c r="B194" s="93">
        <v>46077</v>
      </c>
      <c r="C194" s="83" t="s">
        <v>1838</v>
      </c>
      <c r="D194" s="113" t="s">
        <v>5132</v>
      </c>
      <c r="J194" s="80">
        <v>-1550000</v>
      </c>
    </row>
    <row r="195" spans="1:10" ht="18" customHeight="1" x14ac:dyDescent="0.3">
      <c r="A195" s="82">
        <v>3106</v>
      </c>
      <c r="B195" s="93">
        <v>46077</v>
      </c>
      <c r="C195" s="83" t="s">
        <v>1852</v>
      </c>
      <c r="D195" s="113" t="s">
        <v>4923</v>
      </c>
      <c r="J195" s="80">
        <v>-250000</v>
      </c>
    </row>
    <row r="196" spans="1:10" ht="18" customHeight="1" x14ac:dyDescent="0.3">
      <c r="A196" s="82">
        <v>3107</v>
      </c>
      <c r="B196" s="93">
        <v>46077</v>
      </c>
      <c r="C196" s="83" t="s">
        <v>1545</v>
      </c>
      <c r="D196" s="113" t="s">
        <v>5043</v>
      </c>
      <c r="J196" s="80">
        <v>-2900000</v>
      </c>
    </row>
    <row r="197" spans="1:10" ht="18" customHeight="1" x14ac:dyDescent="0.3">
      <c r="A197" s="82">
        <v>3108</v>
      </c>
      <c r="B197" s="93">
        <v>46077</v>
      </c>
      <c r="C197" s="83" t="s">
        <v>1649</v>
      </c>
      <c r="D197" s="113" t="s">
        <v>5133</v>
      </c>
      <c r="J197" s="80">
        <v>-2600000</v>
      </c>
    </row>
    <row r="198" spans="1:10" ht="18" customHeight="1" x14ac:dyDescent="0.3">
      <c r="A198" s="82">
        <v>3109</v>
      </c>
      <c r="B198" s="93">
        <v>46077</v>
      </c>
      <c r="C198" s="83" t="s">
        <v>1440</v>
      </c>
      <c r="D198" s="113" t="s">
        <v>5134</v>
      </c>
      <c r="J198" s="80">
        <v>-1320000</v>
      </c>
    </row>
    <row r="199" spans="1:10" ht="18" customHeight="1" x14ac:dyDescent="0.3">
      <c r="A199" s="82">
        <v>3110</v>
      </c>
      <c r="B199" s="93">
        <v>46078</v>
      </c>
      <c r="C199" s="83" t="s">
        <v>2771</v>
      </c>
      <c r="D199" s="113" t="s">
        <v>2079</v>
      </c>
      <c r="J199" s="80">
        <v>-870000</v>
      </c>
    </row>
    <row r="200" spans="1:10" ht="18" customHeight="1" x14ac:dyDescent="0.3">
      <c r="A200" s="82">
        <v>3111</v>
      </c>
      <c r="B200" s="93">
        <v>46078</v>
      </c>
      <c r="C200" s="83" t="s">
        <v>1464</v>
      </c>
      <c r="D200" s="113" t="s">
        <v>1198</v>
      </c>
      <c r="F200" s="120">
        <v>1100000</v>
      </c>
      <c r="G200" s="85">
        <v>1</v>
      </c>
      <c r="I200" s="126">
        <v>1100000</v>
      </c>
    </row>
    <row r="201" spans="1:10" ht="18" customHeight="1" x14ac:dyDescent="0.3">
      <c r="A201" s="82">
        <v>3112</v>
      </c>
      <c r="B201" s="93">
        <v>46078</v>
      </c>
      <c r="C201" s="83" t="s">
        <v>1464</v>
      </c>
      <c r="D201" s="113" t="s">
        <v>1487</v>
      </c>
      <c r="F201" s="120">
        <v>350000</v>
      </c>
      <c r="G201" s="85">
        <v>1</v>
      </c>
      <c r="I201" s="126">
        <v>350000</v>
      </c>
    </row>
    <row r="202" spans="1:10" ht="18" customHeight="1" x14ac:dyDescent="0.3">
      <c r="A202" s="82">
        <v>3113</v>
      </c>
      <c r="B202" s="93">
        <v>46078</v>
      </c>
      <c r="C202" s="83" t="s">
        <v>1297</v>
      </c>
      <c r="D202" s="113" t="s">
        <v>1198</v>
      </c>
      <c r="F202" s="120">
        <v>1200000</v>
      </c>
      <c r="G202" s="85">
        <v>1</v>
      </c>
      <c r="I202" s="80">
        <v>1200000</v>
      </c>
    </row>
    <row r="203" spans="1:10" ht="18" customHeight="1" x14ac:dyDescent="0.3">
      <c r="A203" s="82">
        <v>3114</v>
      </c>
      <c r="B203" s="93">
        <v>46078</v>
      </c>
      <c r="C203" s="83" t="s">
        <v>1297</v>
      </c>
      <c r="D203" s="113" t="s">
        <v>5136</v>
      </c>
      <c r="F203" s="120">
        <v>750000</v>
      </c>
      <c r="G203" s="85">
        <v>1</v>
      </c>
      <c r="I203" s="80">
        <v>750000</v>
      </c>
    </row>
    <row r="204" spans="1:10" ht="18" customHeight="1" x14ac:dyDescent="0.3">
      <c r="A204" s="82">
        <v>3115</v>
      </c>
      <c r="B204" s="93">
        <v>46078</v>
      </c>
      <c r="C204" s="83" t="s">
        <v>3391</v>
      </c>
      <c r="D204" s="113" t="s">
        <v>1734</v>
      </c>
      <c r="F204" s="120">
        <v>650000</v>
      </c>
      <c r="G204" s="85">
        <v>1</v>
      </c>
      <c r="I204" s="80">
        <v>650000</v>
      </c>
    </row>
    <row r="205" spans="1:10" ht="18" customHeight="1" x14ac:dyDescent="0.3">
      <c r="A205" s="82">
        <v>3116</v>
      </c>
      <c r="B205" s="93">
        <v>46078</v>
      </c>
      <c r="C205" s="83" t="s">
        <v>995</v>
      </c>
      <c r="D205" s="113" t="s">
        <v>1734</v>
      </c>
      <c r="F205" s="120">
        <v>650000</v>
      </c>
      <c r="G205" s="85">
        <v>1</v>
      </c>
      <c r="H205" s="126">
        <v>65000</v>
      </c>
      <c r="I205" s="80">
        <v>715000</v>
      </c>
    </row>
    <row r="206" spans="1:10" ht="18" customHeight="1" x14ac:dyDescent="0.3">
      <c r="A206" s="82">
        <v>3117</v>
      </c>
      <c r="B206" s="93">
        <v>46078</v>
      </c>
      <c r="C206" s="83" t="s">
        <v>4277</v>
      </c>
      <c r="D206" s="113" t="s">
        <v>1198</v>
      </c>
      <c r="F206" s="120">
        <v>1300000</v>
      </c>
      <c r="G206" s="85">
        <v>1</v>
      </c>
      <c r="I206" s="80">
        <v>1300000</v>
      </c>
    </row>
    <row r="207" spans="1:10" ht="18" customHeight="1" x14ac:dyDescent="0.3">
      <c r="A207" s="82">
        <v>3118</v>
      </c>
      <c r="B207" s="93">
        <v>46078</v>
      </c>
      <c r="C207" s="83" t="s">
        <v>995</v>
      </c>
      <c r="D207" s="113" t="s">
        <v>5141</v>
      </c>
      <c r="J207" s="80">
        <v>-715000</v>
      </c>
    </row>
    <row r="208" spans="1:10" ht="18" customHeight="1" x14ac:dyDescent="0.3">
      <c r="A208" s="82">
        <v>3119</v>
      </c>
      <c r="B208" s="93">
        <v>46078</v>
      </c>
      <c r="C208" s="83" t="s">
        <v>1297</v>
      </c>
      <c r="D208" s="113" t="s">
        <v>5142</v>
      </c>
      <c r="J208" s="80">
        <v>-1950000</v>
      </c>
    </row>
    <row r="209" spans="1:10" ht="18" customHeight="1" x14ac:dyDescent="0.3">
      <c r="A209" s="82">
        <v>3120</v>
      </c>
      <c r="B209" s="93">
        <v>46079</v>
      </c>
      <c r="C209" s="83" t="s">
        <v>1738</v>
      </c>
      <c r="D209" s="113" t="s">
        <v>1791</v>
      </c>
      <c r="J209" s="80">
        <v>-900000</v>
      </c>
    </row>
    <row r="210" spans="1:10" ht="18" customHeight="1" x14ac:dyDescent="0.3">
      <c r="A210" s="82">
        <v>3121</v>
      </c>
      <c r="B210" s="93">
        <v>46079</v>
      </c>
      <c r="C210" s="83" t="s">
        <v>2986</v>
      </c>
      <c r="D210" s="113" t="s">
        <v>5147</v>
      </c>
      <c r="J210" s="80">
        <v>-2065000</v>
      </c>
    </row>
    <row r="211" spans="1:10" ht="18" customHeight="1" x14ac:dyDescent="0.3">
      <c r="A211" s="82">
        <v>3122</v>
      </c>
      <c r="B211" s="93">
        <v>46079</v>
      </c>
      <c r="C211" s="83" t="s">
        <v>1577</v>
      </c>
      <c r="D211" s="113" t="s">
        <v>4439</v>
      </c>
      <c r="J211" s="80">
        <v>-1100000</v>
      </c>
    </row>
    <row r="212" spans="1:10" ht="18" customHeight="1" x14ac:dyDescent="0.3">
      <c r="A212" s="82">
        <v>3123</v>
      </c>
      <c r="B212" s="93">
        <v>46079</v>
      </c>
      <c r="C212" s="83" t="s">
        <v>4277</v>
      </c>
      <c r="D212" s="113" t="s">
        <v>4359</v>
      </c>
      <c r="J212" s="80">
        <v>-1300000</v>
      </c>
    </row>
    <row r="213" spans="1:10" ht="18" customHeight="1" x14ac:dyDescent="0.3">
      <c r="A213" s="82">
        <v>3124</v>
      </c>
      <c r="B213" s="93">
        <v>46079</v>
      </c>
      <c r="C213" s="83" t="s">
        <v>1781</v>
      </c>
      <c r="D213" s="113" t="s">
        <v>1200</v>
      </c>
      <c r="F213" s="120">
        <v>1200000</v>
      </c>
      <c r="G213" s="85">
        <v>1</v>
      </c>
      <c r="I213" s="80">
        <v>1200000</v>
      </c>
    </row>
    <row r="214" spans="1:10" ht="18" customHeight="1" x14ac:dyDescent="0.3">
      <c r="A214" s="82">
        <v>3125</v>
      </c>
      <c r="B214" s="93">
        <v>46079</v>
      </c>
      <c r="C214" s="83" t="s">
        <v>3189</v>
      </c>
      <c r="D214" s="113" t="s">
        <v>2168</v>
      </c>
      <c r="F214" s="120">
        <v>1600000</v>
      </c>
      <c r="G214" s="85">
        <v>1</v>
      </c>
      <c r="I214" s="80">
        <v>1600000</v>
      </c>
    </row>
    <row r="215" spans="1:10" ht="18" customHeight="1" x14ac:dyDescent="0.3">
      <c r="A215" s="82">
        <v>3126</v>
      </c>
      <c r="B215" s="93">
        <v>46079</v>
      </c>
      <c r="C215" s="83" t="s">
        <v>1577</v>
      </c>
      <c r="D215" s="113" t="s">
        <v>2177</v>
      </c>
      <c r="F215" s="120">
        <v>620000</v>
      </c>
      <c r="G215" s="85">
        <v>1</v>
      </c>
      <c r="I215" s="80">
        <v>620000</v>
      </c>
    </row>
    <row r="216" spans="1:10" ht="18" customHeight="1" x14ac:dyDescent="0.3">
      <c r="A216" s="82">
        <v>3127</v>
      </c>
      <c r="B216" s="93">
        <v>46079</v>
      </c>
      <c r="C216" s="83" t="s">
        <v>1447</v>
      </c>
      <c r="D216" s="113" t="s">
        <v>1708</v>
      </c>
      <c r="F216" s="120">
        <v>150000</v>
      </c>
      <c r="G216" s="85">
        <v>1</v>
      </c>
      <c r="I216" s="80">
        <v>150000</v>
      </c>
    </row>
    <row r="217" spans="1:10" ht="18" customHeight="1" x14ac:dyDescent="0.3">
      <c r="A217" s="82">
        <v>3128</v>
      </c>
      <c r="B217" s="93">
        <v>46079</v>
      </c>
      <c r="C217" s="83" t="s">
        <v>4028</v>
      </c>
      <c r="D217" s="113" t="s">
        <v>3039</v>
      </c>
      <c r="F217" s="120">
        <v>1000000</v>
      </c>
      <c r="G217" s="85">
        <v>1</v>
      </c>
      <c r="H217" s="126">
        <v>100000</v>
      </c>
      <c r="I217" s="80">
        <v>1100000</v>
      </c>
    </row>
    <row r="218" spans="1:10" ht="18" customHeight="1" x14ac:dyDescent="0.3">
      <c r="A218" s="82">
        <v>3129</v>
      </c>
      <c r="B218" s="93">
        <v>46079</v>
      </c>
      <c r="C218" s="83" t="s">
        <v>1435</v>
      </c>
      <c r="D218" s="113" t="s">
        <v>5154</v>
      </c>
      <c r="F218" s="120">
        <v>-350000</v>
      </c>
      <c r="G218" s="85">
        <v>1</v>
      </c>
      <c r="J218" s="80">
        <v>-350000</v>
      </c>
    </row>
    <row r="219" spans="1:10" ht="18" customHeight="1" x14ac:dyDescent="0.3">
      <c r="A219" s="82">
        <v>3130</v>
      </c>
      <c r="B219" s="93">
        <v>46079</v>
      </c>
      <c r="C219" s="83" t="s">
        <v>1435</v>
      </c>
      <c r="D219" s="113" t="s">
        <v>5155</v>
      </c>
      <c r="F219" s="120">
        <v>-300000</v>
      </c>
      <c r="G219" s="85">
        <v>1</v>
      </c>
      <c r="J219" s="80">
        <v>-300000</v>
      </c>
    </row>
    <row r="220" spans="1:10" ht="18" customHeight="1" x14ac:dyDescent="0.3">
      <c r="A220" s="82">
        <v>3131</v>
      </c>
      <c r="B220" s="93">
        <v>46079</v>
      </c>
      <c r="C220" s="83" t="s">
        <v>1016</v>
      </c>
      <c r="D220" s="113" t="s">
        <v>2184</v>
      </c>
      <c r="F220" s="120">
        <v>550000</v>
      </c>
      <c r="G220" s="85">
        <v>1</v>
      </c>
      <c r="I220" s="80">
        <v>550000</v>
      </c>
    </row>
    <row r="221" spans="1:10" ht="18" customHeight="1" x14ac:dyDescent="0.3">
      <c r="A221" s="82">
        <v>3132</v>
      </c>
      <c r="B221" s="93">
        <v>46079</v>
      </c>
      <c r="C221" s="83" t="s">
        <v>1485</v>
      </c>
      <c r="D221" s="113" t="s">
        <v>1200</v>
      </c>
      <c r="F221" s="120">
        <v>1250000</v>
      </c>
      <c r="G221" s="85">
        <v>1</v>
      </c>
      <c r="I221" s="80">
        <v>1250000</v>
      </c>
    </row>
    <row r="222" spans="1:10" ht="18" customHeight="1" x14ac:dyDescent="0.3">
      <c r="A222" s="82">
        <v>3133</v>
      </c>
      <c r="B222" s="93">
        <v>46079</v>
      </c>
      <c r="C222" s="83" t="s">
        <v>985</v>
      </c>
      <c r="D222" s="113" t="s">
        <v>2372</v>
      </c>
      <c r="F222" s="120">
        <v>681818</v>
      </c>
      <c r="G222" s="85">
        <v>1</v>
      </c>
      <c r="H222" s="126">
        <v>68182</v>
      </c>
      <c r="I222" s="80">
        <v>750000</v>
      </c>
    </row>
    <row r="223" spans="1:10" ht="18" customHeight="1" x14ac:dyDescent="0.3">
      <c r="A223" s="82">
        <v>3134</v>
      </c>
      <c r="B223" s="93">
        <v>46079</v>
      </c>
      <c r="C223" s="83" t="s">
        <v>985</v>
      </c>
      <c r="D223" s="113" t="s">
        <v>2170</v>
      </c>
      <c r="F223" s="120">
        <v>1500000</v>
      </c>
      <c r="G223" s="85">
        <v>1</v>
      </c>
      <c r="H223" s="126">
        <v>150000</v>
      </c>
      <c r="I223" s="80">
        <v>1650000</v>
      </c>
    </row>
    <row r="224" spans="1:10" ht="18" customHeight="1" x14ac:dyDescent="0.3">
      <c r="A224" s="82">
        <v>3135</v>
      </c>
      <c r="B224" s="93">
        <v>46079</v>
      </c>
      <c r="C224" s="83" t="s">
        <v>985</v>
      </c>
      <c r="D224" s="113" t="s">
        <v>2171</v>
      </c>
      <c r="F224" s="120">
        <v>100000</v>
      </c>
      <c r="G224" s="85">
        <v>1</v>
      </c>
      <c r="H224" s="126">
        <v>10000</v>
      </c>
      <c r="I224" s="80">
        <v>110000</v>
      </c>
    </row>
    <row r="225" spans="1:10" ht="18" customHeight="1" x14ac:dyDescent="0.3">
      <c r="A225" s="82">
        <v>3136</v>
      </c>
      <c r="B225" s="93">
        <v>46079</v>
      </c>
      <c r="C225" s="83" t="s">
        <v>985</v>
      </c>
      <c r="D225" s="113" t="s">
        <v>4159</v>
      </c>
      <c r="J225" s="80">
        <v>-2510000</v>
      </c>
    </row>
    <row r="226" spans="1:10" ht="18" customHeight="1" x14ac:dyDescent="0.3">
      <c r="A226" s="82">
        <v>3137</v>
      </c>
      <c r="B226" s="93">
        <v>46080</v>
      </c>
      <c r="C226" s="83" t="s">
        <v>3256</v>
      </c>
      <c r="D226" s="113" t="s">
        <v>5161</v>
      </c>
      <c r="J226" s="80">
        <v>-1130000</v>
      </c>
    </row>
    <row r="227" spans="1:10" ht="18" customHeight="1" x14ac:dyDescent="0.3">
      <c r="A227" s="82">
        <v>3138</v>
      </c>
      <c r="B227" s="93">
        <v>46080</v>
      </c>
      <c r="C227" s="83" t="s">
        <v>1016</v>
      </c>
      <c r="D227" s="113" t="s">
        <v>2097</v>
      </c>
      <c r="F227" s="120">
        <v>1200000</v>
      </c>
      <c r="G227" s="85">
        <v>1</v>
      </c>
      <c r="I227" s="80">
        <v>1200000</v>
      </c>
    </row>
    <row r="228" spans="1:10" ht="18" customHeight="1" x14ac:dyDescent="0.3">
      <c r="A228" s="82">
        <v>3139</v>
      </c>
      <c r="B228" s="93">
        <v>46080</v>
      </c>
      <c r="C228" s="83" t="s">
        <v>2904</v>
      </c>
      <c r="D228" s="113" t="s">
        <v>4831</v>
      </c>
      <c r="F228" s="120">
        <v>3200000</v>
      </c>
      <c r="G228" s="85">
        <v>1</v>
      </c>
      <c r="I228" s="80">
        <v>3200000</v>
      </c>
    </row>
    <row r="229" spans="1:10" ht="18" customHeight="1" x14ac:dyDescent="0.3">
      <c r="A229" s="82">
        <v>3140</v>
      </c>
      <c r="B229" s="93">
        <v>46080</v>
      </c>
      <c r="C229" s="83" t="s">
        <v>2904</v>
      </c>
      <c r="D229" s="113" t="s">
        <v>1755</v>
      </c>
      <c r="F229" s="120">
        <v>100000</v>
      </c>
      <c r="G229" s="85">
        <v>1</v>
      </c>
      <c r="I229" s="80">
        <v>100000</v>
      </c>
    </row>
    <row r="230" spans="1:10" ht="18" customHeight="1" x14ac:dyDescent="0.3">
      <c r="A230" s="82">
        <v>3141</v>
      </c>
      <c r="B230" s="93">
        <v>46080</v>
      </c>
      <c r="C230" s="83" t="s">
        <v>2904</v>
      </c>
      <c r="D230" s="113" t="s">
        <v>5163</v>
      </c>
      <c r="F230" s="120">
        <v>10000</v>
      </c>
      <c r="G230" s="85">
        <v>10</v>
      </c>
      <c r="I230" s="80">
        <v>100000</v>
      </c>
    </row>
    <row r="231" spans="1:10" ht="18" customHeight="1" x14ac:dyDescent="0.3">
      <c r="A231" s="82">
        <v>3142</v>
      </c>
      <c r="B231" s="93">
        <v>46080</v>
      </c>
      <c r="C231" s="83" t="s">
        <v>5166</v>
      </c>
      <c r="D231" s="113" t="s">
        <v>1734</v>
      </c>
      <c r="F231" s="120">
        <v>650000</v>
      </c>
      <c r="G231" s="85">
        <v>1</v>
      </c>
      <c r="I231" s="80">
        <v>650000</v>
      </c>
    </row>
    <row r="232" spans="1:10" ht="18" customHeight="1" x14ac:dyDescent="0.3">
      <c r="A232" s="82">
        <v>3143</v>
      </c>
      <c r="B232" s="93">
        <v>46080</v>
      </c>
      <c r="C232" s="83" t="s">
        <v>3901</v>
      </c>
      <c r="D232" s="113" t="s">
        <v>3565</v>
      </c>
      <c r="F232" s="120">
        <v>2600000</v>
      </c>
      <c r="G232" s="85">
        <v>1</v>
      </c>
      <c r="I232" s="80">
        <v>2600000</v>
      </c>
    </row>
    <row r="233" spans="1:10" ht="18" customHeight="1" x14ac:dyDescent="0.3">
      <c r="A233" s="82">
        <v>3144</v>
      </c>
      <c r="B233" s="93">
        <v>46080</v>
      </c>
      <c r="C233" s="83" t="s">
        <v>3901</v>
      </c>
      <c r="D233" s="113" t="s">
        <v>2184</v>
      </c>
      <c r="F233" s="120">
        <v>700000</v>
      </c>
      <c r="G233" s="85">
        <v>1</v>
      </c>
      <c r="I233" s="80">
        <v>700000</v>
      </c>
    </row>
    <row r="234" spans="1:10" ht="18" customHeight="1" x14ac:dyDescent="0.3">
      <c r="A234" s="82">
        <v>3145</v>
      </c>
      <c r="B234" s="93">
        <v>46080</v>
      </c>
      <c r="C234" s="83" t="s">
        <v>3901</v>
      </c>
      <c r="D234" s="113" t="s">
        <v>2181</v>
      </c>
      <c r="F234" s="120">
        <v>40000</v>
      </c>
      <c r="G234" s="85">
        <v>1</v>
      </c>
      <c r="I234" s="80">
        <v>40000</v>
      </c>
    </row>
    <row r="235" spans="1:10" ht="18" customHeight="1" x14ac:dyDescent="0.3">
      <c r="A235" s="82">
        <v>3146</v>
      </c>
      <c r="B235" s="93">
        <v>46080</v>
      </c>
      <c r="C235" s="83" t="s">
        <v>3901</v>
      </c>
      <c r="D235" s="113" t="s">
        <v>2182</v>
      </c>
      <c r="F235" s="120">
        <v>10000</v>
      </c>
      <c r="G235" s="85">
        <v>2</v>
      </c>
      <c r="I235" s="80">
        <v>20000</v>
      </c>
    </row>
    <row r="236" spans="1:10" ht="18" customHeight="1" x14ac:dyDescent="0.3">
      <c r="A236" s="82">
        <v>3147</v>
      </c>
      <c r="B236" s="93">
        <v>46080</v>
      </c>
      <c r="C236" s="83" t="s">
        <v>1713</v>
      </c>
      <c r="D236" s="113" t="s">
        <v>1850</v>
      </c>
      <c r="F236" s="120">
        <v>1000000</v>
      </c>
      <c r="G236" s="85">
        <v>1</v>
      </c>
      <c r="I236" s="80">
        <v>1000000</v>
      </c>
    </row>
    <row r="237" spans="1:10" ht="18" customHeight="1" x14ac:dyDescent="0.3">
      <c r="A237" s="82">
        <v>3148</v>
      </c>
      <c r="B237" s="93">
        <v>46080</v>
      </c>
      <c r="C237" s="83" t="s">
        <v>1443</v>
      </c>
      <c r="D237" s="113" t="s">
        <v>2168</v>
      </c>
      <c r="F237" s="120">
        <v>1600000</v>
      </c>
      <c r="G237" s="85">
        <v>1</v>
      </c>
      <c r="H237" s="126">
        <v>160000</v>
      </c>
      <c r="I237" s="80">
        <v>1760000</v>
      </c>
    </row>
    <row r="238" spans="1:10" ht="18" customHeight="1" x14ac:dyDescent="0.3">
      <c r="A238" s="82">
        <v>3149</v>
      </c>
      <c r="B238" s="93">
        <v>46080</v>
      </c>
      <c r="C238" s="83" t="s">
        <v>3391</v>
      </c>
      <c r="D238" s="113" t="s">
        <v>4360</v>
      </c>
      <c r="J238" s="80">
        <v>-650000</v>
      </c>
    </row>
    <row r="239" spans="1:10" ht="18" customHeight="1" x14ac:dyDescent="0.3">
      <c r="A239" s="82">
        <v>3150</v>
      </c>
      <c r="B239" s="93">
        <v>46080</v>
      </c>
      <c r="C239" s="83" t="s">
        <v>5166</v>
      </c>
      <c r="D239" s="113" t="s">
        <v>5172</v>
      </c>
      <c r="J239" s="80">
        <v>-650000</v>
      </c>
    </row>
    <row r="240" spans="1:10" ht="18" customHeight="1" x14ac:dyDescent="0.3">
      <c r="A240" s="82">
        <v>3151</v>
      </c>
      <c r="B240" s="93">
        <v>46080</v>
      </c>
      <c r="C240" s="83" t="s">
        <v>3189</v>
      </c>
      <c r="D240" s="113" t="s">
        <v>4158</v>
      </c>
      <c r="J240" s="80">
        <v>-1600000</v>
      </c>
    </row>
    <row r="241" spans="1:10" ht="18" customHeight="1" x14ac:dyDescent="0.3">
      <c r="A241" s="82">
        <v>3152</v>
      </c>
      <c r="B241" s="93">
        <v>46080</v>
      </c>
      <c r="C241" s="83" t="s">
        <v>2904</v>
      </c>
      <c r="D241" s="113" t="s">
        <v>4287</v>
      </c>
      <c r="J241" s="80">
        <v>-3400000</v>
      </c>
    </row>
    <row r="242" spans="1:10" ht="18" customHeight="1" x14ac:dyDescent="0.3">
      <c r="A242" s="82">
        <v>3153</v>
      </c>
      <c r="B242" s="93">
        <v>46080</v>
      </c>
      <c r="C242" s="83" t="s">
        <v>1885</v>
      </c>
      <c r="D242" s="113" t="s">
        <v>4192</v>
      </c>
      <c r="J242" s="80">
        <v>-2750000</v>
      </c>
    </row>
    <row r="243" spans="1:10" ht="18" customHeight="1" x14ac:dyDescent="0.3">
      <c r="A243" s="82">
        <v>3154</v>
      </c>
      <c r="B243" s="93">
        <v>46080</v>
      </c>
      <c r="C243" s="83" t="s">
        <v>1485</v>
      </c>
      <c r="D243" s="113" t="s">
        <v>4116</v>
      </c>
      <c r="J243" s="80">
        <v>-1250000</v>
      </c>
    </row>
    <row r="244" spans="1:10" ht="18" customHeight="1" x14ac:dyDescent="0.3">
      <c r="A244" s="82">
        <v>3155</v>
      </c>
      <c r="B244" s="93">
        <v>46080</v>
      </c>
      <c r="C244" s="83" t="s">
        <v>1458</v>
      </c>
      <c r="D244" s="113" t="s">
        <v>5174</v>
      </c>
      <c r="J244" s="80">
        <v>-1100000</v>
      </c>
    </row>
    <row r="245" spans="1:10" ht="18" customHeight="1" x14ac:dyDescent="0.3">
      <c r="A245" s="82">
        <v>3156</v>
      </c>
      <c r="B245" s="93">
        <v>46081</v>
      </c>
      <c r="C245" s="83" t="s">
        <v>4412</v>
      </c>
      <c r="D245" s="113" t="s">
        <v>5175</v>
      </c>
      <c r="J245" s="80">
        <v>-150000</v>
      </c>
    </row>
    <row r="246" spans="1:10" ht="18" customHeight="1" x14ac:dyDescent="0.3">
      <c r="A246" s="82">
        <v>3157</v>
      </c>
      <c r="B246" s="93">
        <v>46081</v>
      </c>
      <c r="C246" s="83" t="s">
        <v>2484</v>
      </c>
      <c r="D246" s="113" t="s">
        <v>5176</v>
      </c>
      <c r="J246" s="80">
        <v>-1650000</v>
      </c>
    </row>
    <row r="247" spans="1:10" ht="18" customHeight="1" x14ac:dyDescent="0.3">
      <c r="A247" s="82">
        <v>3158</v>
      </c>
      <c r="B247" s="93">
        <v>46081</v>
      </c>
      <c r="C247" s="83" t="s">
        <v>1571</v>
      </c>
      <c r="D247" s="113" t="s">
        <v>1198</v>
      </c>
      <c r="F247" s="120">
        <v>1200000</v>
      </c>
      <c r="G247" s="85">
        <v>1</v>
      </c>
      <c r="H247" s="126">
        <v>120000</v>
      </c>
      <c r="I247" s="80">
        <v>1320000</v>
      </c>
    </row>
    <row r="248" spans="1:10" ht="18" customHeight="1" x14ac:dyDescent="0.3">
      <c r="A248" s="82">
        <v>3159</v>
      </c>
      <c r="B248" s="93">
        <v>46081</v>
      </c>
      <c r="C248" s="83" t="s">
        <v>1577</v>
      </c>
      <c r="D248" s="113" t="s">
        <v>1734</v>
      </c>
      <c r="F248" s="120">
        <v>500000</v>
      </c>
      <c r="G248" s="85">
        <v>1</v>
      </c>
      <c r="H248" s="126">
        <v>50000</v>
      </c>
      <c r="I248" s="80">
        <v>550000</v>
      </c>
    </row>
    <row r="249" spans="1:10" ht="18" customHeight="1" x14ac:dyDescent="0.3">
      <c r="A249" s="82">
        <v>3160</v>
      </c>
      <c r="B249" s="93">
        <v>46081</v>
      </c>
      <c r="C249" s="83" t="s">
        <v>1044</v>
      </c>
      <c r="D249" s="113" t="s">
        <v>2186</v>
      </c>
      <c r="F249" s="120">
        <v>1600000</v>
      </c>
      <c r="G249" s="85">
        <v>1</v>
      </c>
      <c r="I249" s="80">
        <v>1600000</v>
      </c>
    </row>
    <row r="250" spans="1:10" ht="18" customHeight="1" x14ac:dyDescent="0.3">
      <c r="A250" s="82">
        <v>3161</v>
      </c>
      <c r="B250" s="93">
        <v>46081</v>
      </c>
      <c r="C250" s="83" t="s">
        <v>1390</v>
      </c>
      <c r="D250" s="113" t="s">
        <v>1540</v>
      </c>
      <c r="F250" s="120">
        <v>50000</v>
      </c>
      <c r="G250" s="85">
        <v>1</v>
      </c>
      <c r="I250" s="80">
        <v>50000</v>
      </c>
    </row>
    <row r="251" spans="1:10" ht="18" customHeight="1" x14ac:dyDescent="0.3">
      <c r="A251" s="82">
        <v>3162</v>
      </c>
      <c r="B251" s="93">
        <v>46081</v>
      </c>
      <c r="C251" s="83" t="s">
        <v>1390</v>
      </c>
      <c r="D251" s="113" t="s">
        <v>5182</v>
      </c>
      <c r="F251" s="120">
        <v>40000</v>
      </c>
      <c r="G251" s="85">
        <v>1</v>
      </c>
      <c r="I251" s="80">
        <v>40000</v>
      </c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3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4" t="s">
        <v>2</v>
      </c>
      <c r="B1" s="459" t="s">
        <v>2312</v>
      </c>
      <c r="C1" s="457" t="s">
        <v>2512</v>
      </c>
      <c r="D1" s="454" t="s">
        <v>2541</v>
      </c>
      <c r="E1" s="454" t="s">
        <v>36</v>
      </c>
      <c r="F1" s="454" t="s">
        <v>2696</v>
      </c>
      <c r="G1" s="454"/>
      <c r="H1" s="454" t="s">
        <v>2697</v>
      </c>
      <c r="I1" s="454"/>
      <c r="J1" s="454" t="s">
        <v>2698</v>
      </c>
      <c r="K1" s="454"/>
      <c r="L1" s="275"/>
    </row>
    <row r="2" spans="1:15" ht="17.25" thickBot="1" x14ac:dyDescent="0.35">
      <c r="A2" s="455"/>
      <c r="B2" s="460"/>
      <c r="C2" s="458"/>
      <c r="D2" s="455"/>
      <c r="E2" s="455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6" t="s">
        <v>2540</v>
      </c>
      <c r="C149" s="456"/>
      <c r="D149" s="456"/>
      <c r="E149" s="456"/>
      <c r="F149" s="456"/>
      <c r="G149" s="456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2" priority="2" stopIfTrue="1" operator="equal">
      <formula>0</formula>
    </cfRule>
  </conditionalFormatting>
  <conditionalFormatting sqref="H43:K47">
    <cfRule type="cellIs" dxfId="1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35" sqref="B35:B45"/>
    </sheetView>
  </sheetViews>
  <sheetFormatPr defaultRowHeight="16.5" x14ac:dyDescent="0.3"/>
  <cols>
    <col min="2" max="2" width="26.875" bestFit="1" customWidth="1"/>
    <col min="3" max="3" width="24.25" customWidth="1"/>
    <col min="4" max="5" width="9" style="47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x14ac:dyDescent="0.3">
      <c r="A1" s="304" t="s">
        <v>3652</v>
      </c>
      <c r="B1" s="304" t="s">
        <v>49</v>
      </c>
      <c r="C1" s="305" t="s">
        <v>2820</v>
      </c>
      <c r="D1" s="304" t="s">
        <v>2819</v>
      </c>
      <c r="E1" s="283"/>
      <c r="F1" s="282"/>
    </row>
    <row r="2" spans="1:6" x14ac:dyDescent="0.3">
      <c r="A2" s="269"/>
      <c r="B2" s="269" t="s">
        <v>1293</v>
      </c>
      <c r="C2" s="268">
        <f>SUMIF(BTS_매출관리!C:C,B2,BTS_매출관리!I:I)</f>
        <v>7270000</v>
      </c>
      <c r="D2" s="58">
        <f t="shared" ref="D2:D65" si="0">RANK(C2,C:C,0)</f>
        <v>1</v>
      </c>
      <c r="E2" s="47">
        <v>2</v>
      </c>
    </row>
    <row r="3" spans="1:6" x14ac:dyDescent="0.3">
      <c r="A3" s="269"/>
      <c r="B3" s="269" t="s">
        <v>1327</v>
      </c>
      <c r="C3" s="268">
        <f>SUMIF(BTS_매출관리!C:C,B3,BTS_매출관리!I:I)</f>
        <v>5400000</v>
      </c>
      <c r="D3" s="58">
        <f t="shared" si="0"/>
        <v>3</v>
      </c>
      <c r="E3" s="47">
        <v>2</v>
      </c>
    </row>
    <row r="4" spans="1:6" x14ac:dyDescent="0.3">
      <c r="A4" s="269"/>
      <c r="B4" s="269" t="s">
        <v>1278</v>
      </c>
      <c r="C4" s="299">
        <f>SUMIF(BTS_매출관리!C:C,B4,BTS_매출관리!I:I)</f>
        <v>3190000</v>
      </c>
      <c r="D4" s="58">
        <f t="shared" si="0"/>
        <v>9</v>
      </c>
      <c r="E4" s="47">
        <v>2</v>
      </c>
    </row>
    <row r="5" spans="1:6" x14ac:dyDescent="0.3">
      <c r="A5" s="269"/>
      <c r="B5" s="269" t="s">
        <v>1280</v>
      </c>
      <c r="C5" s="299">
        <f>SUMIF(BTS_매출관리!C:C,B5,BTS_매출관리!I:I)</f>
        <v>480000</v>
      </c>
      <c r="D5" s="58">
        <f t="shared" si="0"/>
        <v>53</v>
      </c>
      <c r="E5" s="47">
        <v>1</v>
      </c>
    </row>
    <row r="6" spans="1:6" x14ac:dyDescent="0.3">
      <c r="A6" s="269"/>
      <c r="B6" s="269" t="s">
        <v>1344</v>
      </c>
      <c r="C6" s="268">
        <f>SUMIF(BTS_매출관리!C:C,B6,BTS_매출관리!I:I)</f>
        <v>1221000</v>
      </c>
      <c r="D6" s="58">
        <f t="shared" si="0"/>
        <v>41</v>
      </c>
      <c r="E6" s="47">
        <v>1</v>
      </c>
    </row>
    <row r="7" spans="1:6" x14ac:dyDescent="0.3">
      <c r="A7" s="269"/>
      <c r="B7" s="269" t="s">
        <v>1324</v>
      </c>
      <c r="C7" s="268">
        <f>SUMIF(BTS_매출관리!C:C,B7,BTS_매출관리!I:I)</f>
        <v>450000</v>
      </c>
      <c r="D7" s="58">
        <f t="shared" si="0"/>
        <v>54</v>
      </c>
      <c r="E7" s="47">
        <v>1</v>
      </c>
    </row>
    <row r="8" spans="1:6" x14ac:dyDescent="0.3">
      <c r="A8" s="269"/>
      <c r="B8" s="269" t="s">
        <v>2205</v>
      </c>
      <c r="C8" s="268">
        <f>SUMIF(BTS_매출관리!C:C,B8,BTS_매출관리!I:I)</f>
        <v>330000</v>
      </c>
      <c r="D8" s="58">
        <f t="shared" si="0"/>
        <v>56</v>
      </c>
      <c r="E8" s="47">
        <v>1</v>
      </c>
    </row>
    <row r="9" spans="1:6" x14ac:dyDescent="0.3">
      <c r="A9" s="269"/>
      <c r="B9" s="269" t="s">
        <v>1775</v>
      </c>
      <c r="C9" s="268">
        <f>SUMIF(BTS_매출관리!C:C,B9,BTS_매출관리!I:I)</f>
        <v>2720000</v>
      </c>
      <c r="D9" s="58">
        <f t="shared" si="0"/>
        <v>13</v>
      </c>
      <c r="E9" s="47">
        <v>1</v>
      </c>
    </row>
    <row r="10" spans="1:6" x14ac:dyDescent="0.3">
      <c r="A10" s="269"/>
      <c r="B10" s="269" t="s">
        <v>3277</v>
      </c>
      <c r="C10" s="268">
        <f>SUMIF(BTS_매출관리!C:C,B10,BTS_매출관리!I:I)</f>
        <v>0</v>
      </c>
      <c r="D10" s="58">
        <f t="shared" si="0"/>
        <v>62</v>
      </c>
      <c r="E10" s="47">
        <v>1</v>
      </c>
    </row>
    <row r="11" spans="1:6" x14ac:dyDescent="0.3">
      <c r="A11" s="269"/>
      <c r="B11" s="269" t="s">
        <v>2349</v>
      </c>
      <c r="C11" s="268">
        <f>SUMIF(BTS_매출관리!C:C,B11,BTS_매출관리!I:I)</f>
        <v>2510000</v>
      </c>
      <c r="D11" s="58">
        <f t="shared" si="0"/>
        <v>18</v>
      </c>
      <c r="E11" s="47">
        <v>1</v>
      </c>
    </row>
    <row r="12" spans="1:6" x14ac:dyDescent="0.3">
      <c r="A12" s="269"/>
      <c r="B12" s="269" t="s">
        <v>1270</v>
      </c>
      <c r="C12" s="299">
        <f>SUMIF(BTS_매출관리!C:C,B12,BTS_매출관리!I:I)</f>
        <v>4100000</v>
      </c>
      <c r="D12" s="58">
        <f t="shared" si="0"/>
        <v>5</v>
      </c>
      <c r="E12" s="47">
        <v>1</v>
      </c>
      <c r="F12">
        <f>IF(D12 &lt; 10,,"")</f>
        <v>0</v>
      </c>
    </row>
    <row r="13" spans="1:6" x14ac:dyDescent="0.3">
      <c r="A13" s="269"/>
      <c r="B13" s="269" t="s">
        <v>1343</v>
      </c>
      <c r="C13" s="268">
        <f>SUMIF(BTS_매출관리!C:C,B13,BTS_매출관리!I:I)</f>
        <v>0</v>
      </c>
      <c r="D13" s="58">
        <f t="shared" si="0"/>
        <v>62</v>
      </c>
      <c r="F13" t="str">
        <f>IF(D13 &lt; 10,,"")</f>
        <v/>
      </c>
    </row>
    <row r="14" spans="1:6" x14ac:dyDescent="0.3">
      <c r="A14" s="269"/>
      <c r="B14" s="269" t="s">
        <v>1225</v>
      </c>
      <c r="C14" s="299">
        <f>SUMIF(BTS_매출관리!C:C,B14,BTS_매출관리!I:I)</f>
        <v>1600000</v>
      </c>
      <c r="D14" s="58">
        <f t="shared" si="0"/>
        <v>31</v>
      </c>
      <c r="E14" s="47">
        <v>1</v>
      </c>
      <c r="F14" t="str">
        <f>IF(D14 &lt; 10,,"")</f>
        <v/>
      </c>
    </row>
    <row r="15" spans="1:6" x14ac:dyDescent="0.3">
      <c r="A15" s="269"/>
      <c r="B15" s="269" t="s">
        <v>2549</v>
      </c>
      <c r="C15" s="268">
        <f>SUMIF(BTS_매출관리!C:C,B15,BTS_매출관리!I:I)</f>
        <v>1100000</v>
      </c>
      <c r="D15" s="58">
        <f t="shared" si="0"/>
        <v>44</v>
      </c>
      <c r="E15" s="47">
        <v>1</v>
      </c>
    </row>
    <row r="16" spans="1:6" x14ac:dyDescent="0.3">
      <c r="A16" s="269"/>
      <c r="B16" s="269" t="s">
        <v>1033</v>
      </c>
      <c r="C16" s="299">
        <f>SUMIF(BTS_매출관리!C:C,B16,BTS_매출관리!I:I)</f>
        <v>3120000</v>
      </c>
      <c r="D16" s="58">
        <f t="shared" si="0"/>
        <v>10</v>
      </c>
      <c r="E16" s="47">
        <v>1</v>
      </c>
    </row>
    <row r="17" spans="1:18" x14ac:dyDescent="0.3">
      <c r="A17" s="269"/>
      <c r="B17" s="269" t="s">
        <v>1016</v>
      </c>
      <c r="C17" s="268">
        <f>SUMIF(BTS_매출관리!C:C,B17,BTS_매출관리!I:I)</f>
        <v>3074000</v>
      </c>
      <c r="D17" s="58">
        <f t="shared" si="0"/>
        <v>11</v>
      </c>
      <c r="E17" s="47">
        <v>2</v>
      </c>
    </row>
    <row r="18" spans="1:18" x14ac:dyDescent="0.3">
      <c r="A18" s="269"/>
      <c r="B18" s="269" t="s">
        <v>1168</v>
      </c>
      <c r="C18" s="268">
        <f>SUMIF(BTS_매출관리!C:C,B18,BTS_매출관리!I:I)</f>
        <v>0</v>
      </c>
      <c r="D18" s="58">
        <f t="shared" si="0"/>
        <v>62</v>
      </c>
      <c r="E18" s="47">
        <v>1</v>
      </c>
    </row>
    <row r="19" spans="1:18" x14ac:dyDescent="0.3">
      <c r="A19" s="269"/>
      <c r="B19" s="269" t="s">
        <v>1332</v>
      </c>
      <c r="C19" s="268">
        <f>SUMIF(BTS_매출관리!C:C,B19,BTS_매출관리!I:I)</f>
        <v>2690000</v>
      </c>
      <c r="D19" s="58">
        <f t="shared" si="0"/>
        <v>15</v>
      </c>
      <c r="E19" s="47">
        <v>1</v>
      </c>
    </row>
    <row r="20" spans="1:18" x14ac:dyDescent="0.3">
      <c r="A20" s="269"/>
      <c r="B20" s="269" t="s">
        <v>1298</v>
      </c>
      <c r="C20" s="268">
        <f>SUMIF(BTS_매출관리!C:C,B20,BTS_매출관리!I:I)</f>
        <v>6020000</v>
      </c>
      <c r="D20" s="58">
        <f t="shared" si="0"/>
        <v>2</v>
      </c>
      <c r="E20" s="47">
        <v>1</v>
      </c>
    </row>
    <row r="21" spans="1:18" x14ac:dyDescent="0.3">
      <c r="A21" s="269"/>
      <c r="B21" s="269" t="s">
        <v>1325</v>
      </c>
      <c r="C21" s="268">
        <f>SUMIF(BTS_매출관리!C:C,B21,BTS_매출관리!I:I)</f>
        <v>2030000</v>
      </c>
      <c r="D21" s="58">
        <f t="shared" si="0"/>
        <v>25</v>
      </c>
      <c r="E21" s="47">
        <v>1</v>
      </c>
      <c r="F21" t="s">
        <v>3678</v>
      </c>
    </row>
    <row r="22" spans="1:18" x14ac:dyDescent="0.3">
      <c r="A22" s="269"/>
      <c r="B22" s="269" t="s">
        <v>1304</v>
      </c>
      <c r="C22" s="268">
        <f>SUMIF(BTS_매출관리!C:C,B22,BTS_매출관리!I:I)</f>
        <v>2700000</v>
      </c>
      <c r="D22" s="58">
        <f t="shared" si="0"/>
        <v>14</v>
      </c>
      <c r="E22" s="47">
        <v>1</v>
      </c>
      <c r="F22" t="s">
        <v>3653</v>
      </c>
      <c r="G22" t="s">
        <v>3781</v>
      </c>
      <c r="I22" t="s">
        <v>3656</v>
      </c>
      <c r="J22" s="300" t="s">
        <v>3696</v>
      </c>
      <c r="O22" t="s">
        <v>3679</v>
      </c>
      <c r="P22">
        <v>2</v>
      </c>
      <c r="Q22" t="s">
        <v>3782</v>
      </c>
    </row>
    <row r="23" spans="1:18" x14ac:dyDescent="0.3">
      <c r="A23" s="269"/>
      <c r="B23" s="269" t="s">
        <v>1265</v>
      </c>
      <c r="C23" s="299">
        <f>SUMIF(BTS_매출관리!C:C,B23,BTS_매출관리!I:I)</f>
        <v>1370000</v>
      </c>
      <c r="D23" s="58">
        <f t="shared" si="0"/>
        <v>36</v>
      </c>
      <c r="E23" s="47">
        <v>1</v>
      </c>
      <c r="F23" t="s">
        <v>3654</v>
      </c>
      <c r="G23" t="s">
        <v>3781</v>
      </c>
      <c r="I23" t="s">
        <v>3658</v>
      </c>
      <c r="J23" s="300" t="s">
        <v>3696</v>
      </c>
      <c r="O23" t="s">
        <v>3680</v>
      </c>
      <c r="P23">
        <v>3</v>
      </c>
      <c r="Q23" t="s">
        <v>3782</v>
      </c>
    </row>
    <row r="24" spans="1:18" x14ac:dyDescent="0.3">
      <c r="A24" s="269"/>
      <c r="B24" s="269" t="s">
        <v>1895</v>
      </c>
      <c r="C24" s="299">
        <f>SUMIF(BTS_매출관리!C:C,B24,BTS_매출관리!I:I)</f>
        <v>0</v>
      </c>
      <c r="D24" s="58">
        <f t="shared" si="0"/>
        <v>62</v>
      </c>
      <c r="F24" t="s">
        <v>3655</v>
      </c>
      <c r="G24" t="s">
        <v>3781</v>
      </c>
      <c r="I24" t="s">
        <v>3660</v>
      </c>
      <c r="J24" s="300" t="s">
        <v>3696</v>
      </c>
      <c r="O24" t="s">
        <v>3681</v>
      </c>
      <c r="P24">
        <v>2</v>
      </c>
      <c r="Q24" t="s">
        <v>3782</v>
      </c>
    </row>
    <row r="25" spans="1:18" x14ac:dyDescent="0.3">
      <c r="A25" s="269"/>
      <c r="B25" s="269" t="s">
        <v>1145</v>
      </c>
      <c r="C25" s="299">
        <f>SUMIF(BTS_매출관리!C:C,B25,BTS_매출관리!I:I)</f>
        <v>800000</v>
      </c>
      <c r="D25" s="58">
        <f t="shared" si="0"/>
        <v>49</v>
      </c>
      <c r="F25" t="s">
        <v>3657</v>
      </c>
      <c r="G25" t="s">
        <v>3696</v>
      </c>
      <c r="I25" t="s">
        <v>3663</v>
      </c>
      <c r="J25" s="300" t="s">
        <v>3781</v>
      </c>
      <c r="O25" t="s">
        <v>3682</v>
      </c>
      <c r="P25">
        <v>1</v>
      </c>
      <c r="R25" t="s">
        <v>3781</v>
      </c>
    </row>
    <row r="26" spans="1:18" x14ac:dyDescent="0.3">
      <c r="A26" s="269"/>
      <c r="B26" s="269" t="s">
        <v>1340</v>
      </c>
      <c r="C26" s="268">
        <f>SUMIF(BTS_매출관리!C:C,B26,BTS_매출관리!I:I)</f>
        <v>0</v>
      </c>
      <c r="D26" s="58">
        <f t="shared" si="0"/>
        <v>62</v>
      </c>
      <c r="E26" s="47">
        <v>1</v>
      </c>
      <c r="F26" t="s">
        <v>3659</v>
      </c>
      <c r="G26" t="s">
        <v>3781</v>
      </c>
      <c r="I26" t="s">
        <v>3676</v>
      </c>
      <c r="J26" s="300" t="s">
        <v>3715</v>
      </c>
      <c r="O26" t="s">
        <v>3683</v>
      </c>
      <c r="P26">
        <v>2</v>
      </c>
      <c r="Q26" t="s">
        <v>3697</v>
      </c>
    </row>
    <row r="27" spans="1:18" x14ac:dyDescent="0.3">
      <c r="A27" s="269"/>
      <c r="B27" s="269" t="s">
        <v>2772</v>
      </c>
      <c r="C27" s="268">
        <f>SUMIF(BTS_매출관리!C:C,B27,BTS_매출관리!I:I)</f>
        <v>870000</v>
      </c>
      <c r="D27" s="58">
        <f t="shared" si="0"/>
        <v>48</v>
      </c>
      <c r="F27" t="s">
        <v>3768</v>
      </c>
      <c r="G27" t="s">
        <v>3789</v>
      </c>
      <c r="I27" t="s">
        <v>2848</v>
      </c>
      <c r="J27" s="300" t="s">
        <v>3715</v>
      </c>
      <c r="O27" t="s">
        <v>3684</v>
      </c>
      <c r="P27">
        <v>1</v>
      </c>
      <c r="Q27" t="s">
        <v>3696</v>
      </c>
    </row>
    <row r="28" spans="1:18" x14ac:dyDescent="0.3">
      <c r="A28" s="269"/>
      <c r="B28" s="269" t="s">
        <v>1154</v>
      </c>
      <c r="C28" s="299">
        <f>SUMIF(BTS_매출관리!C:C,B28,BTS_매출관리!I:I)</f>
        <v>0</v>
      </c>
      <c r="D28" s="58">
        <f t="shared" si="0"/>
        <v>62</v>
      </c>
      <c r="F28" t="s">
        <v>3662</v>
      </c>
      <c r="G28" t="s">
        <v>3787</v>
      </c>
      <c r="I28" t="s">
        <v>2248</v>
      </c>
      <c r="J28" s="300" t="s">
        <v>3715</v>
      </c>
      <c r="O28" t="s">
        <v>3685</v>
      </c>
      <c r="P28">
        <v>2</v>
      </c>
      <c r="R28" t="s">
        <v>3788</v>
      </c>
    </row>
    <row r="29" spans="1:18" x14ac:dyDescent="0.3">
      <c r="A29" s="269"/>
      <c r="B29" s="269" t="s">
        <v>1662</v>
      </c>
      <c r="C29" s="268">
        <f>SUMIF(BTS_매출관리!C:C,B29,BTS_매출관리!I:I)</f>
        <v>0</v>
      </c>
      <c r="D29" s="58">
        <f t="shared" si="0"/>
        <v>62</v>
      </c>
      <c r="E29" s="47">
        <v>1</v>
      </c>
      <c r="F29" t="s">
        <v>3664</v>
      </c>
      <c r="G29" t="s">
        <v>3781</v>
      </c>
      <c r="O29" t="s">
        <v>3686</v>
      </c>
      <c r="P29">
        <v>2</v>
      </c>
      <c r="Q29" t="s">
        <v>3782</v>
      </c>
    </row>
    <row r="30" spans="1:18" x14ac:dyDescent="0.3">
      <c r="A30" s="269"/>
      <c r="B30" s="269" t="s">
        <v>1286</v>
      </c>
      <c r="C30" s="299">
        <f>SUMIF(BTS_매출관리!C:C,B30,BTS_매출관리!I:I)</f>
        <v>4230000</v>
      </c>
      <c r="D30" s="58">
        <f t="shared" si="0"/>
        <v>4</v>
      </c>
      <c r="E30" s="47">
        <v>2</v>
      </c>
      <c r="F30" t="s">
        <v>3665</v>
      </c>
      <c r="G30" t="s">
        <v>3787</v>
      </c>
      <c r="O30" t="s">
        <v>3687</v>
      </c>
      <c r="P30">
        <v>2</v>
      </c>
      <c r="Q30" t="s">
        <v>3714</v>
      </c>
    </row>
    <row r="31" spans="1:18" x14ac:dyDescent="0.3">
      <c r="A31" s="269"/>
      <c r="B31" s="269" t="s">
        <v>978</v>
      </c>
      <c r="C31" s="299">
        <f>SUMIF(BTS_매출관리!C:C,B31,BTS_매출관리!I:I)</f>
        <v>3975000</v>
      </c>
      <c r="D31" s="58">
        <f t="shared" si="0"/>
        <v>6</v>
      </c>
      <c r="E31" s="47">
        <v>1</v>
      </c>
      <c r="F31" t="s">
        <v>3666</v>
      </c>
      <c r="G31" t="s">
        <v>3781</v>
      </c>
      <c r="O31" t="s">
        <v>3688</v>
      </c>
      <c r="P31">
        <v>1</v>
      </c>
      <c r="R31" t="s">
        <v>3787</v>
      </c>
    </row>
    <row r="32" spans="1:18" x14ac:dyDescent="0.3">
      <c r="A32" s="269"/>
      <c r="B32" s="269" t="s">
        <v>1267</v>
      </c>
      <c r="C32" s="299">
        <f>SUMIF(BTS_매출관리!C:C,B32,BTS_매출관리!I:I)</f>
        <v>1485000</v>
      </c>
      <c r="D32" s="58">
        <f t="shared" si="0"/>
        <v>35</v>
      </c>
      <c r="F32" t="s">
        <v>3667</v>
      </c>
      <c r="G32" t="s">
        <v>3781</v>
      </c>
      <c r="O32" t="s">
        <v>3689</v>
      </c>
      <c r="P32">
        <v>1</v>
      </c>
      <c r="R32" t="s">
        <v>3781</v>
      </c>
    </row>
    <row r="33" spans="1:17" x14ac:dyDescent="0.3">
      <c r="A33" s="269"/>
      <c r="B33" s="269" t="s">
        <v>1281</v>
      </c>
      <c r="C33" s="299">
        <f>SUMIF(BTS_매출관리!C:C,B33,BTS_매출관리!I:I)</f>
        <v>2200000</v>
      </c>
      <c r="D33" s="58">
        <f t="shared" si="0"/>
        <v>21</v>
      </c>
      <c r="F33" t="s">
        <v>3668</v>
      </c>
      <c r="G33" t="s">
        <v>3781</v>
      </c>
      <c r="O33" t="s">
        <v>3690</v>
      </c>
      <c r="P33">
        <v>1</v>
      </c>
      <c r="Q33" t="s">
        <v>3698</v>
      </c>
    </row>
    <row r="34" spans="1:17" x14ac:dyDescent="0.3">
      <c r="A34" s="269"/>
      <c r="B34" s="269" t="s">
        <v>1056</v>
      </c>
      <c r="C34" s="268">
        <f>SUMIF(BTS_매출관리!C:C,B34,BTS_매출관리!I:I)</f>
        <v>0</v>
      </c>
      <c r="D34" s="58">
        <f t="shared" si="0"/>
        <v>62</v>
      </c>
      <c r="E34" s="47">
        <v>1</v>
      </c>
      <c r="F34" t="s">
        <v>3669</v>
      </c>
      <c r="G34" t="s">
        <v>3787</v>
      </c>
      <c r="O34" t="s">
        <v>3661</v>
      </c>
      <c r="P34">
        <v>2</v>
      </c>
      <c r="Q34" t="s">
        <v>3782</v>
      </c>
    </row>
    <row r="35" spans="1:17" x14ac:dyDescent="0.3">
      <c r="A35" s="269"/>
      <c r="B35" s="269" t="s">
        <v>1287</v>
      </c>
      <c r="C35" s="299">
        <f>SUMIF(BTS_매출관리!C:C,B35,BTS_매출관리!I:I)</f>
        <v>2750000</v>
      </c>
      <c r="D35" s="58">
        <f t="shared" si="0"/>
        <v>12</v>
      </c>
      <c r="F35" t="s">
        <v>3670</v>
      </c>
      <c r="G35" t="s">
        <v>3787</v>
      </c>
      <c r="O35" t="s">
        <v>3691</v>
      </c>
      <c r="P35">
        <v>1</v>
      </c>
    </row>
    <row r="36" spans="1:17" x14ac:dyDescent="0.3">
      <c r="A36" s="269"/>
      <c r="B36" s="269" t="s">
        <v>1306</v>
      </c>
      <c r="C36" s="268">
        <f>SUMIF(BTS_매출관리!C:C,B36,BTS_매출관리!I:I)</f>
        <v>0</v>
      </c>
      <c r="D36" s="58">
        <f t="shared" si="0"/>
        <v>62</v>
      </c>
      <c r="F36" t="s">
        <v>3671</v>
      </c>
      <c r="G36" t="s">
        <v>3781</v>
      </c>
      <c r="O36" t="s">
        <v>3692</v>
      </c>
      <c r="P36">
        <v>1</v>
      </c>
      <c r="Q36" t="s">
        <v>3782</v>
      </c>
    </row>
    <row r="37" spans="1:17" x14ac:dyDescent="0.3">
      <c r="A37" s="269"/>
      <c r="B37" s="269" t="s">
        <v>2044</v>
      </c>
      <c r="C37" s="268">
        <f>SUMIF(BTS_매출관리!C:C,B37,BTS_매출관리!I:I)</f>
        <v>0</v>
      </c>
      <c r="D37" s="58">
        <f t="shared" si="0"/>
        <v>62</v>
      </c>
      <c r="F37" t="s">
        <v>3672</v>
      </c>
      <c r="G37" t="s">
        <v>3781</v>
      </c>
    </row>
    <row r="38" spans="1:17" x14ac:dyDescent="0.3">
      <c r="A38" s="269"/>
      <c r="B38" s="269" t="s">
        <v>1294</v>
      </c>
      <c r="C38" s="268">
        <f>SUMIF(BTS_매출관리!C:C,B38,BTS_매출관리!I:I)</f>
        <v>0</v>
      </c>
      <c r="D38" s="58">
        <f t="shared" si="0"/>
        <v>62</v>
      </c>
      <c r="E38" s="47">
        <v>1</v>
      </c>
      <c r="F38" t="s">
        <v>3673</v>
      </c>
      <c r="G38" t="s">
        <v>3787</v>
      </c>
    </row>
    <row r="39" spans="1:17" x14ac:dyDescent="0.3">
      <c r="A39" s="269"/>
      <c r="B39" s="269" t="s">
        <v>1315</v>
      </c>
      <c r="C39" s="268">
        <f>SUMIF(BTS_매출관리!C:C,B39,BTS_매출관리!I:I)</f>
        <v>0</v>
      </c>
      <c r="D39" s="58">
        <f t="shared" si="0"/>
        <v>62</v>
      </c>
      <c r="F39" t="s">
        <v>3674</v>
      </c>
      <c r="G39" t="s">
        <v>3787</v>
      </c>
    </row>
    <row r="40" spans="1:17" x14ac:dyDescent="0.3">
      <c r="A40" s="269"/>
      <c r="B40" s="269" t="s">
        <v>2730</v>
      </c>
      <c r="C40" s="268">
        <f>SUMIF(BTS_매출관리!C:C,B40,BTS_매출관리!I:I)</f>
        <v>0</v>
      </c>
      <c r="D40" s="58">
        <f t="shared" si="0"/>
        <v>62</v>
      </c>
      <c r="E40" s="47">
        <v>1</v>
      </c>
      <c r="F40" t="s">
        <v>3675</v>
      </c>
      <c r="G40" t="s">
        <v>3787</v>
      </c>
    </row>
    <row r="41" spans="1:17" x14ac:dyDescent="0.3">
      <c r="A41" s="269"/>
      <c r="B41" s="269" t="s">
        <v>4388</v>
      </c>
      <c r="C41" s="268">
        <f>SUMIF(BTS_매출관리!C:C,B41,BTS_매출관리!I:I)</f>
        <v>0</v>
      </c>
      <c r="D41" s="58">
        <f t="shared" si="0"/>
        <v>62</v>
      </c>
      <c r="E41" s="47">
        <v>1</v>
      </c>
      <c r="F41" t="s">
        <v>3677</v>
      </c>
      <c r="G41" t="s">
        <v>3781</v>
      </c>
    </row>
    <row r="42" spans="1:17" x14ac:dyDescent="0.3">
      <c r="A42" s="269"/>
      <c r="B42" s="269" t="s">
        <v>4179</v>
      </c>
      <c r="C42" s="268">
        <f>SUMIF(BTS_매출관리!C:C,B42,BTS_매출관리!I:I)</f>
        <v>0</v>
      </c>
      <c r="D42" s="58">
        <f t="shared" si="0"/>
        <v>62</v>
      </c>
      <c r="F42" t="s">
        <v>1319</v>
      </c>
      <c r="G42" t="s">
        <v>3787</v>
      </c>
    </row>
    <row r="43" spans="1:17" x14ac:dyDescent="0.3">
      <c r="A43" s="269"/>
      <c r="B43" s="269" t="s">
        <v>1021</v>
      </c>
      <c r="C43" s="299">
        <f>SUMIF(BTS_매출관리!C:C,B43,BTS_매출관리!I:I)</f>
        <v>2065000</v>
      </c>
      <c r="D43" s="58">
        <f t="shared" si="0"/>
        <v>24</v>
      </c>
      <c r="E43" s="47">
        <v>1</v>
      </c>
      <c r="F43" t="s">
        <v>3769</v>
      </c>
      <c r="G43" t="s">
        <v>3781</v>
      </c>
    </row>
    <row r="44" spans="1:17" x14ac:dyDescent="0.3">
      <c r="A44" s="269"/>
      <c r="B44" s="269" t="s">
        <v>1346</v>
      </c>
      <c r="C44" s="268">
        <f>SUMIF(BTS_매출관리!C:C,B44,BTS_매출관리!I:I)</f>
        <v>0</v>
      </c>
      <c r="D44" s="58">
        <f t="shared" si="0"/>
        <v>62</v>
      </c>
      <c r="F44" t="s">
        <v>3770</v>
      </c>
      <c r="G44" t="s">
        <v>3781</v>
      </c>
    </row>
    <row r="45" spans="1:17" x14ac:dyDescent="0.3">
      <c r="A45" s="269"/>
      <c r="B45" s="269" t="s">
        <v>1229</v>
      </c>
      <c r="C45" s="268">
        <f>SUMIF(BTS_매출관리!C:C,B45,BTS_매출관리!I:I)</f>
        <v>0</v>
      </c>
      <c r="D45" s="58">
        <f t="shared" si="0"/>
        <v>62</v>
      </c>
      <c r="F45" t="s">
        <v>3771</v>
      </c>
      <c r="G45" t="s">
        <v>3781</v>
      </c>
      <c r="M45">
        <v>17</v>
      </c>
    </row>
    <row r="46" spans="1:17" x14ac:dyDescent="0.3">
      <c r="A46" s="269"/>
      <c r="B46" s="269" t="s">
        <v>1186</v>
      </c>
      <c r="C46" s="268">
        <f>SUMIF(BTS_매출관리!C:C,B46,BTS_매출관리!I:I)</f>
        <v>0</v>
      </c>
      <c r="D46" s="58">
        <f t="shared" si="0"/>
        <v>62</v>
      </c>
      <c r="F46" t="s">
        <v>3783</v>
      </c>
      <c r="G46" t="s">
        <v>3781</v>
      </c>
    </row>
    <row r="47" spans="1:17" x14ac:dyDescent="0.3">
      <c r="A47" s="269"/>
      <c r="B47" s="269" t="s">
        <v>4467</v>
      </c>
      <c r="C47" s="268">
        <f>SUMIF(BTS_매출관리!C:C,B47,BTS_매출관리!I:I)</f>
        <v>0</v>
      </c>
      <c r="D47" s="58">
        <f t="shared" si="0"/>
        <v>62</v>
      </c>
      <c r="F47" s="58" t="s">
        <v>1033</v>
      </c>
      <c r="G47" t="s">
        <v>3781</v>
      </c>
      <c r="K47" t="s">
        <v>3781</v>
      </c>
      <c r="L47">
        <f>COUNTIF(G22:G49,"스팸")</f>
        <v>17</v>
      </c>
    </row>
    <row r="48" spans="1:17" x14ac:dyDescent="0.3">
      <c r="A48" s="269"/>
      <c r="B48" s="269" t="s">
        <v>4577</v>
      </c>
      <c r="C48" s="268">
        <f>SUMIF(BTS_매출관리!C:C,B48,BTS_매출관리!I:I)</f>
        <v>0</v>
      </c>
      <c r="D48" s="58">
        <f t="shared" si="0"/>
        <v>62</v>
      </c>
      <c r="E48" s="47">
        <v>1</v>
      </c>
      <c r="F48" s="58" t="s">
        <v>1348</v>
      </c>
      <c r="G48" t="s">
        <v>3787</v>
      </c>
      <c r="K48" t="s">
        <v>3787</v>
      </c>
      <c r="L48">
        <f>COUNTIF(G22:G49,"반반")</f>
        <v>10</v>
      </c>
    </row>
    <row r="49" spans="1:7" x14ac:dyDescent="0.3">
      <c r="A49" s="269"/>
      <c r="B49" s="269" t="s">
        <v>1337</v>
      </c>
      <c r="C49" s="268">
        <f>SUMIF(BTS_매출관리!C:C,B49,BTS_매출관리!I:I)</f>
        <v>50000</v>
      </c>
      <c r="D49" s="58">
        <f t="shared" si="0"/>
        <v>61</v>
      </c>
      <c r="E49" s="47">
        <v>1</v>
      </c>
      <c r="F49" t="s">
        <v>1312</v>
      </c>
      <c r="G49" t="s">
        <v>3787</v>
      </c>
    </row>
    <row r="50" spans="1:7" x14ac:dyDescent="0.3">
      <c r="A50" s="269"/>
      <c r="B50" s="269" t="s">
        <v>3901</v>
      </c>
      <c r="C50" s="268">
        <f>SUMIF(BTS_매출관리!C:C,B50,BTS_매출관리!I:I)</f>
        <v>3360000</v>
      </c>
      <c r="D50" s="58">
        <f t="shared" si="0"/>
        <v>8</v>
      </c>
      <c r="E50" s="47">
        <v>1</v>
      </c>
    </row>
    <row r="51" spans="1:7" x14ac:dyDescent="0.3">
      <c r="A51" s="269"/>
      <c r="B51" s="269" t="s">
        <v>1333</v>
      </c>
      <c r="C51" s="268">
        <f>SUMIF(BTS_매출관리!C:C,B51,BTS_매출관리!I:I)</f>
        <v>2630000</v>
      </c>
      <c r="D51" s="58">
        <f t="shared" si="0"/>
        <v>16</v>
      </c>
      <c r="E51" s="47">
        <v>1</v>
      </c>
    </row>
    <row r="52" spans="1:7" x14ac:dyDescent="0.3">
      <c r="A52" s="269"/>
      <c r="B52" s="269" t="s">
        <v>3388</v>
      </c>
      <c r="C52" s="268">
        <f>SUMIF(BTS_매출관리!C:C,B52,BTS_매출관리!I:I)</f>
        <v>0</v>
      </c>
      <c r="D52" s="58">
        <f t="shared" si="0"/>
        <v>62</v>
      </c>
    </row>
    <row r="53" spans="1:7" x14ac:dyDescent="0.3">
      <c r="A53" s="269"/>
      <c r="B53" s="269" t="s">
        <v>1311</v>
      </c>
      <c r="C53" s="299">
        <f>SUMIF(BTS_매출관리!C:C,B53,BTS_매출관리!I:I)</f>
        <v>0</v>
      </c>
      <c r="D53" s="58">
        <f t="shared" si="0"/>
        <v>62</v>
      </c>
      <c r="E53" s="47">
        <v>1</v>
      </c>
    </row>
    <row r="54" spans="1:7" x14ac:dyDescent="0.3">
      <c r="A54" s="269"/>
      <c r="B54" s="269" t="s">
        <v>1290</v>
      </c>
      <c r="C54" s="299">
        <f>SUMIF(BTS_매출관리!C:C,B54,BTS_매출관리!I:I)</f>
        <v>1600000</v>
      </c>
      <c r="D54" s="58">
        <f t="shared" si="0"/>
        <v>31</v>
      </c>
      <c r="E54" s="47">
        <v>1</v>
      </c>
    </row>
    <row r="55" spans="1:7" x14ac:dyDescent="0.3">
      <c r="A55" s="269"/>
      <c r="B55" s="269" t="s">
        <v>1308</v>
      </c>
      <c r="C55" s="299">
        <f>SUMIF(BTS_매출관리!C:C,B55,BTS_매출관리!I:I)</f>
        <v>2100000</v>
      </c>
      <c r="D55" s="58">
        <f t="shared" si="0"/>
        <v>23</v>
      </c>
      <c r="E55" s="47">
        <v>1</v>
      </c>
    </row>
    <row r="56" spans="1:7" x14ac:dyDescent="0.3">
      <c r="A56" s="269"/>
      <c r="B56" s="269" t="s">
        <v>1279</v>
      </c>
      <c r="C56" s="299">
        <f>SUMIF(BTS_매출관리!C:C,B56,BTS_매출관리!I:I)</f>
        <v>1760000</v>
      </c>
      <c r="D56" s="58">
        <f t="shared" si="0"/>
        <v>27</v>
      </c>
    </row>
    <row r="57" spans="1:7" x14ac:dyDescent="0.3">
      <c r="A57" s="269"/>
      <c r="B57" s="269" t="s">
        <v>1320</v>
      </c>
      <c r="C57" s="268">
        <f>SUMIF(BTS_매출관리!C:C,B57,BTS_매출관리!I:I)</f>
        <v>1650000</v>
      </c>
      <c r="D57" s="58">
        <f t="shared" si="0"/>
        <v>29</v>
      </c>
    </row>
    <row r="58" spans="1:7" x14ac:dyDescent="0.3">
      <c r="A58" s="269"/>
      <c r="B58" s="269" t="s">
        <v>2904</v>
      </c>
      <c r="C58" s="268">
        <f>SUMIF(BTS_매출관리!C:C,B58,BTS_매출관리!I:I)</f>
        <v>3400000</v>
      </c>
      <c r="D58" s="58">
        <f t="shared" si="0"/>
        <v>7</v>
      </c>
    </row>
    <row r="59" spans="1:7" x14ac:dyDescent="0.3">
      <c r="A59" s="269"/>
      <c r="B59" s="269" t="s">
        <v>4786</v>
      </c>
      <c r="C59" s="268">
        <f>SUMIF(BTS_매출관리!C:C,B59,BTS_매출관리!I:I)</f>
        <v>0</v>
      </c>
      <c r="D59" s="58">
        <f t="shared" si="0"/>
        <v>62</v>
      </c>
    </row>
    <row r="60" spans="1:7" x14ac:dyDescent="0.3">
      <c r="A60" s="269"/>
      <c r="B60" s="269" t="s">
        <v>1262</v>
      </c>
      <c r="C60" s="299">
        <f>SUMIF(BTS_매출관리!C:C,B60,BTS_매출관리!I:I)</f>
        <v>250000</v>
      </c>
      <c r="D60" s="58">
        <f t="shared" si="0"/>
        <v>57</v>
      </c>
    </row>
    <row r="61" spans="1:7" x14ac:dyDescent="0.3">
      <c r="A61" s="269"/>
      <c r="B61" s="269" t="s">
        <v>1347</v>
      </c>
      <c r="C61" s="268">
        <f>SUMIF(BTS_매출관리!C:C,B61,BTS_매출관리!I:I)</f>
        <v>1250000</v>
      </c>
      <c r="D61" s="58">
        <f t="shared" si="0"/>
        <v>39</v>
      </c>
      <c r="E61" s="47">
        <v>1</v>
      </c>
    </row>
    <row r="62" spans="1:7" x14ac:dyDescent="0.3">
      <c r="A62" s="269"/>
      <c r="B62" s="269" t="s">
        <v>2853</v>
      </c>
      <c r="C62" s="299">
        <f>SUMIF(BTS_매출관리!C:C,B62,BTS_매출관리!I:I)</f>
        <v>1295000</v>
      </c>
      <c r="D62" s="58">
        <f t="shared" si="0"/>
        <v>38</v>
      </c>
    </row>
    <row r="63" spans="1:7" x14ac:dyDescent="0.3">
      <c r="A63" s="269"/>
      <c r="B63" s="269" t="s">
        <v>3719</v>
      </c>
      <c r="C63" s="268">
        <f>SUMIF(BTS_매출관리!C:C,B63,BTS_매출관리!I:I)</f>
        <v>2430000</v>
      </c>
      <c r="D63" s="58">
        <f t="shared" si="0"/>
        <v>19</v>
      </c>
    </row>
    <row r="64" spans="1:7" x14ac:dyDescent="0.3">
      <c r="A64" s="269"/>
      <c r="B64" s="269" t="s">
        <v>2692</v>
      </c>
      <c r="C64" s="268">
        <f>SUMIF(BTS_매출관리!C:C,B64,BTS_매출관리!I:I)</f>
        <v>0</v>
      </c>
      <c r="D64" s="58">
        <f t="shared" si="0"/>
        <v>62</v>
      </c>
    </row>
    <row r="65" spans="1:4" x14ac:dyDescent="0.3">
      <c r="A65" s="269"/>
      <c r="B65" s="269" t="s">
        <v>1336</v>
      </c>
      <c r="C65" s="268">
        <f>SUMIF(BTS_매출관리!C:C,B65,BTS_매출관리!I:I)</f>
        <v>0</v>
      </c>
      <c r="D65" s="58">
        <f t="shared" si="0"/>
        <v>62</v>
      </c>
    </row>
    <row r="66" spans="1:4" x14ac:dyDescent="0.3">
      <c r="A66" s="269"/>
      <c r="B66" s="269" t="s">
        <v>1350</v>
      </c>
      <c r="C66" s="268">
        <f>SUMIF(BTS_매출관리!C:C,B66,BTS_매출관리!I:I)</f>
        <v>0</v>
      </c>
      <c r="D66" s="58">
        <f t="shared" ref="D66:D129" si="1">RANK(C66,C:C,0)</f>
        <v>62</v>
      </c>
    </row>
    <row r="67" spans="1:4" x14ac:dyDescent="0.3">
      <c r="A67" s="269"/>
      <c r="B67" s="269" t="s">
        <v>1649</v>
      </c>
      <c r="C67" s="268">
        <f>SUMIF(BTS_매출관리!C:C,B67,BTS_매출관리!I:I)</f>
        <v>2600000</v>
      </c>
      <c r="D67" s="58">
        <f t="shared" si="1"/>
        <v>17</v>
      </c>
    </row>
    <row r="68" spans="1:4" x14ac:dyDescent="0.3">
      <c r="A68" s="269"/>
      <c r="B68" s="269" t="s">
        <v>1365</v>
      </c>
      <c r="C68" s="268">
        <f>SUMIF(BTS_매출관리!C:C,B68,BTS_매출관리!I:I)</f>
        <v>1550000</v>
      </c>
      <c r="D68" s="58">
        <f t="shared" si="1"/>
        <v>34</v>
      </c>
    </row>
    <row r="69" spans="1:4" x14ac:dyDescent="0.3">
      <c r="A69" s="269"/>
      <c r="B69" s="269" t="s">
        <v>1272</v>
      </c>
      <c r="C69" s="299">
        <f>SUMIF(BTS_매출관리!C:C,B69,BTS_매출관리!I:I)</f>
        <v>0</v>
      </c>
      <c r="D69" s="58">
        <f t="shared" si="1"/>
        <v>62</v>
      </c>
    </row>
    <row r="70" spans="1:4" x14ac:dyDescent="0.3">
      <c r="A70" s="269"/>
      <c r="B70" s="269" t="s">
        <v>4612</v>
      </c>
      <c r="C70" s="268">
        <f>SUMIF(BTS_매출관리!C:C,B70,BTS_매출관리!I:I)</f>
        <v>0</v>
      </c>
      <c r="D70" s="58">
        <f t="shared" si="1"/>
        <v>62</v>
      </c>
    </row>
    <row r="71" spans="1:4" x14ac:dyDescent="0.3">
      <c r="A71" s="269"/>
      <c r="B71" s="269" t="s">
        <v>1288</v>
      </c>
      <c r="C71" s="299">
        <f>SUMIF(BTS_매출관리!C:C,B71,BTS_매출관리!I:I)</f>
        <v>0</v>
      </c>
      <c r="D71" s="58">
        <f t="shared" si="1"/>
        <v>62</v>
      </c>
    </row>
    <row r="72" spans="1:4" x14ac:dyDescent="0.3">
      <c r="A72" s="269"/>
      <c r="B72" s="269" t="s">
        <v>1277</v>
      </c>
      <c r="C72" s="299">
        <f>SUMIF(BTS_매출관리!C:C,B72,BTS_매출관리!I:I)</f>
        <v>200000</v>
      </c>
      <c r="D72" s="58">
        <f t="shared" si="1"/>
        <v>58</v>
      </c>
    </row>
    <row r="73" spans="1:4" x14ac:dyDescent="0.3">
      <c r="A73" s="269"/>
      <c r="B73" s="269" t="s">
        <v>2777</v>
      </c>
      <c r="C73" s="268">
        <f>SUMIF(BTS_매출관리!C:C,B73,BTS_매출관리!I:I)</f>
        <v>1150000</v>
      </c>
      <c r="D73" s="58">
        <f t="shared" si="1"/>
        <v>43</v>
      </c>
    </row>
    <row r="74" spans="1:4" x14ac:dyDescent="0.3">
      <c r="A74" s="269"/>
      <c r="B74" s="269" t="s">
        <v>4012</v>
      </c>
      <c r="C74" s="268">
        <f>SUMIF(BTS_매출관리!C:C,B74,BTS_매출관리!I:I)</f>
        <v>2200000</v>
      </c>
      <c r="D74" s="58">
        <f t="shared" si="1"/>
        <v>21</v>
      </c>
    </row>
    <row r="75" spans="1:4" x14ac:dyDescent="0.3">
      <c r="A75" s="269"/>
      <c r="B75" s="269" t="s">
        <v>4277</v>
      </c>
      <c r="C75" s="268">
        <f>SUMIF(BTS_매출관리!C:C,B75,BTS_매출관리!I:I)</f>
        <v>1300000</v>
      </c>
      <c r="D75" s="58">
        <f t="shared" si="1"/>
        <v>37</v>
      </c>
    </row>
    <row r="76" spans="1:4" x14ac:dyDescent="0.3">
      <c r="A76" s="269"/>
      <c r="B76" s="269" t="s">
        <v>2745</v>
      </c>
      <c r="C76" s="268">
        <f>SUMIF(BTS_매출관리!C:C,B76,BTS_매출관리!I:I)</f>
        <v>0</v>
      </c>
      <c r="D76" s="58">
        <f t="shared" si="1"/>
        <v>62</v>
      </c>
    </row>
    <row r="77" spans="1:4" x14ac:dyDescent="0.3">
      <c r="A77" s="269"/>
      <c r="B77" s="269" t="s">
        <v>4924</v>
      </c>
      <c r="C77" s="268">
        <f>SUMIF(BTS_매출관리!C:C,B77,BTS_매출관리!I:I)</f>
        <v>0</v>
      </c>
      <c r="D77" s="58">
        <f t="shared" si="1"/>
        <v>62</v>
      </c>
    </row>
    <row r="78" spans="1:4" x14ac:dyDescent="0.3">
      <c r="A78" s="269"/>
      <c r="B78" s="269" t="s">
        <v>2580</v>
      </c>
      <c r="C78" s="299">
        <f>SUMIF(BTS_매출관리!C:C,B78,BTS_매출관리!I:I)</f>
        <v>0</v>
      </c>
      <c r="D78" s="58">
        <f t="shared" si="1"/>
        <v>62</v>
      </c>
    </row>
    <row r="79" spans="1:4" x14ac:dyDescent="0.3">
      <c r="A79" s="269"/>
      <c r="B79" s="269" t="s">
        <v>4032</v>
      </c>
      <c r="C79" s="268">
        <f>SUMIF(BTS_매출관리!C:C,B79,BTS_매출관리!I:I)</f>
        <v>0</v>
      </c>
      <c r="D79" s="58">
        <f t="shared" si="1"/>
        <v>62</v>
      </c>
    </row>
    <row r="80" spans="1:4" x14ac:dyDescent="0.3">
      <c r="A80" s="269"/>
      <c r="B80" s="269" t="s">
        <v>1305</v>
      </c>
      <c r="C80" s="299">
        <f>SUMIF(BTS_매출관리!C:C,B80,BTS_매출관리!I:I)</f>
        <v>0</v>
      </c>
      <c r="D80" s="58">
        <f t="shared" si="1"/>
        <v>62</v>
      </c>
    </row>
    <row r="81" spans="1:6" x14ac:dyDescent="0.3">
      <c r="A81" s="269"/>
      <c r="B81" s="269" t="s">
        <v>1092</v>
      </c>
      <c r="C81" s="268">
        <f>SUMIF(BTS_매출관리!C:C,B81,BTS_매출관리!I:I)</f>
        <v>0</v>
      </c>
      <c r="D81" s="58">
        <f t="shared" si="1"/>
        <v>62</v>
      </c>
    </row>
    <row r="82" spans="1:6" x14ac:dyDescent="0.3">
      <c r="A82" s="269"/>
      <c r="B82" s="269" t="s">
        <v>981</v>
      </c>
      <c r="C82" s="299">
        <f>SUMIF(BTS_매출관리!C:C,B82,BTS_매출관리!I:I)</f>
        <v>0</v>
      </c>
      <c r="D82" s="58">
        <f t="shared" si="1"/>
        <v>62</v>
      </c>
    </row>
    <row r="83" spans="1:6" x14ac:dyDescent="0.3">
      <c r="A83" s="269"/>
      <c r="B83" s="269" t="s">
        <v>1283</v>
      </c>
      <c r="C83" s="299">
        <f>SUMIF(BTS_매출관리!C:C,B83,BTS_매출관리!I:I)</f>
        <v>0</v>
      </c>
      <c r="D83" s="58">
        <f t="shared" si="1"/>
        <v>62</v>
      </c>
    </row>
    <row r="84" spans="1:6" x14ac:dyDescent="0.3">
      <c r="A84" s="269"/>
      <c r="B84" s="269" t="s">
        <v>2460</v>
      </c>
      <c r="C84" s="268">
        <f>SUMIF(BTS_매출관리!C:C,B84,BTS_매출관리!I:I)</f>
        <v>0</v>
      </c>
      <c r="D84" s="58">
        <f t="shared" si="1"/>
        <v>62</v>
      </c>
    </row>
    <row r="85" spans="1:6" x14ac:dyDescent="0.3">
      <c r="A85" s="269"/>
      <c r="B85" s="269" t="s">
        <v>1321</v>
      </c>
      <c r="C85" s="268">
        <f>SUMIF(BTS_매출관리!C:C,B85,BTS_매출관리!I:I)</f>
        <v>1900000</v>
      </c>
      <c r="D85" s="58">
        <f t="shared" si="1"/>
        <v>26</v>
      </c>
    </row>
    <row r="86" spans="1:6" x14ac:dyDescent="0.3">
      <c r="A86" s="269"/>
      <c r="B86" s="269" t="s">
        <v>3884</v>
      </c>
      <c r="C86" s="268">
        <f>SUMIF(BTS_매출관리!C:C,B86,BTS_매출관리!I:I)</f>
        <v>1210000</v>
      </c>
      <c r="D86" s="58">
        <f t="shared" si="1"/>
        <v>42</v>
      </c>
    </row>
    <row r="87" spans="1:6" x14ac:dyDescent="0.3">
      <c r="A87" s="269"/>
      <c r="B87" s="269" t="s">
        <v>1266</v>
      </c>
      <c r="C87" s="299">
        <f>SUMIF(BTS_매출관리!C:C,B87,BTS_매출관리!I:I)</f>
        <v>0</v>
      </c>
      <c r="D87" s="58">
        <f t="shared" si="1"/>
        <v>62</v>
      </c>
    </row>
    <row r="88" spans="1:6" x14ac:dyDescent="0.3">
      <c r="A88" s="269"/>
      <c r="B88" s="269" t="s">
        <v>1342</v>
      </c>
      <c r="C88" s="268">
        <f>SUMIF(BTS_매출관리!C:C,B88,BTS_매출관리!I:I)</f>
        <v>1705000</v>
      </c>
      <c r="D88" s="58">
        <f t="shared" si="1"/>
        <v>28</v>
      </c>
    </row>
    <row r="89" spans="1:6" x14ac:dyDescent="0.3">
      <c r="A89" s="269"/>
      <c r="B89" s="269" t="s">
        <v>2757</v>
      </c>
      <c r="C89" s="268">
        <f>SUMIF(BTS_매출관리!C:C,B89,BTS_매출관리!I:I)</f>
        <v>0</v>
      </c>
      <c r="D89" s="58">
        <f t="shared" si="1"/>
        <v>62</v>
      </c>
    </row>
    <row r="90" spans="1:6" x14ac:dyDescent="0.3">
      <c r="A90" s="269"/>
      <c r="B90" s="269" t="s">
        <v>4338</v>
      </c>
      <c r="C90" s="268">
        <f>SUMIF(BTS_매출관리!C:C,B90,BTS_매출관리!I:I)</f>
        <v>0</v>
      </c>
      <c r="D90" s="58">
        <f t="shared" si="1"/>
        <v>62</v>
      </c>
    </row>
    <row r="91" spans="1:6" x14ac:dyDescent="0.3">
      <c r="A91" s="269"/>
      <c r="B91" s="269" t="s">
        <v>1274</v>
      </c>
      <c r="C91" s="268">
        <f>SUMIF(BTS_매출관리!C:C,B91,BTS_매출관리!I:I)</f>
        <v>1649000</v>
      </c>
      <c r="D91" s="58">
        <f t="shared" si="1"/>
        <v>30</v>
      </c>
      <c r="E91" s="47">
        <v>1</v>
      </c>
      <c r="F91" t="s">
        <v>5021</v>
      </c>
    </row>
    <row r="92" spans="1:6" x14ac:dyDescent="0.3">
      <c r="A92" s="269"/>
      <c r="B92" s="269" t="s">
        <v>4257</v>
      </c>
      <c r="C92" s="268">
        <f>SUMIF(BTS_매출관리!C:C,B92,BTS_매출관리!I:I)</f>
        <v>0</v>
      </c>
      <c r="D92" s="58">
        <f t="shared" si="1"/>
        <v>62</v>
      </c>
    </row>
    <row r="93" spans="1:6" x14ac:dyDescent="0.3">
      <c r="A93" s="269"/>
      <c r="B93" s="269" t="s">
        <v>3914</v>
      </c>
      <c r="C93" s="268">
        <f>SUMIF(BTS_매출관리!C:C,B93,BTS_매출관리!I:I)</f>
        <v>0</v>
      </c>
      <c r="D93" s="58">
        <f t="shared" si="1"/>
        <v>62</v>
      </c>
    </row>
    <row r="94" spans="1:6" x14ac:dyDescent="0.3">
      <c r="A94" s="269"/>
      <c r="B94" s="269" t="s">
        <v>2857</v>
      </c>
      <c r="C94" s="268">
        <f>SUMIF(BTS_매출관리!C:C,B94,BTS_매출관리!I:I)</f>
        <v>0</v>
      </c>
      <c r="D94" s="58">
        <f t="shared" si="1"/>
        <v>62</v>
      </c>
    </row>
    <row r="95" spans="1:6" x14ac:dyDescent="0.3">
      <c r="A95" s="269"/>
      <c r="B95" s="269" t="s">
        <v>4028</v>
      </c>
      <c r="C95" s="268">
        <f>SUMIF(BTS_매출관리!C:C,B95,BTS_매출관리!I:I)</f>
        <v>1100000</v>
      </c>
      <c r="D95" s="58">
        <f t="shared" si="1"/>
        <v>44</v>
      </c>
    </row>
    <row r="96" spans="1:6" x14ac:dyDescent="0.3">
      <c r="A96" s="269"/>
      <c r="B96" s="269" t="s">
        <v>1348</v>
      </c>
      <c r="C96" s="268">
        <f>SUMIF(BTS_매출관리!C:C,B96,BTS_매출관리!I:I)</f>
        <v>0</v>
      </c>
      <c r="D96" s="58">
        <f t="shared" si="1"/>
        <v>62</v>
      </c>
    </row>
    <row r="97" spans="1:4" x14ac:dyDescent="0.3">
      <c r="A97" s="269"/>
      <c r="B97" s="269" t="s">
        <v>3799</v>
      </c>
      <c r="C97" s="268">
        <f>SUMIF(BTS_매출관리!C:C,B97,BTS_매출관리!I:I)</f>
        <v>0</v>
      </c>
      <c r="D97" s="58">
        <f t="shared" si="1"/>
        <v>62</v>
      </c>
    </row>
    <row r="98" spans="1:4" x14ac:dyDescent="0.3">
      <c r="A98" s="269"/>
      <c r="B98" s="269" t="s">
        <v>3970</v>
      </c>
      <c r="C98" s="268">
        <f>SUMIF(BTS_매출관리!C:C,B98,BTS_매출관리!I:I)</f>
        <v>0</v>
      </c>
      <c r="D98" s="58">
        <f t="shared" si="1"/>
        <v>62</v>
      </c>
    </row>
    <row r="99" spans="1:4" x14ac:dyDescent="0.3">
      <c r="A99" s="269"/>
      <c r="B99" s="269" t="s">
        <v>4719</v>
      </c>
      <c r="C99" s="268">
        <f>SUMIF(BTS_매출관리!C:C,B99,BTS_매출관리!I:I)</f>
        <v>0</v>
      </c>
      <c r="D99" s="58">
        <f t="shared" si="1"/>
        <v>62</v>
      </c>
    </row>
    <row r="100" spans="1:4" x14ac:dyDescent="0.3">
      <c r="A100" s="269"/>
      <c r="B100" s="269" t="s">
        <v>1317</v>
      </c>
      <c r="C100" s="268">
        <f>SUMIF(BTS_매출관리!C:C,B100,BTS_매출관리!I:I)</f>
        <v>1250000</v>
      </c>
      <c r="D100" s="58">
        <f t="shared" si="1"/>
        <v>39</v>
      </c>
    </row>
    <row r="101" spans="1:4" x14ac:dyDescent="0.3">
      <c r="A101" s="269"/>
      <c r="B101" s="269" t="s">
        <v>3615</v>
      </c>
      <c r="C101" s="268">
        <f>SUMIF(BTS_매출관리!C:C,B101,BTS_매출관리!I:I)</f>
        <v>0</v>
      </c>
      <c r="D101" s="58">
        <f t="shared" si="1"/>
        <v>62</v>
      </c>
    </row>
    <row r="102" spans="1:4" x14ac:dyDescent="0.3">
      <c r="A102" s="269"/>
      <c r="B102" s="269" t="s">
        <v>1259</v>
      </c>
      <c r="C102" s="299">
        <f>SUMIF(BTS_매출관리!C:C,B102,BTS_매출관리!I:I)</f>
        <v>0</v>
      </c>
      <c r="D102" s="58">
        <f t="shared" si="1"/>
        <v>62</v>
      </c>
    </row>
    <row r="103" spans="1:4" x14ac:dyDescent="0.3">
      <c r="A103" s="269"/>
      <c r="B103" s="269" t="s">
        <v>4057</v>
      </c>
      <c r="C103" s="268">
        <f>SUMIF(BTS_매출관리!C:C,B103,BTS_매출관리!I:I)</f>
        <v>0</v>
      </c>
      <c r="D103" s="58">
        <f t="shared" si="1"/>
        <v>62</v>
      </c>
    </row>
    <row r="104" spans="1:4" x14ac:dyDescent="0.3">
      <c r="A104" s="269"/>
      <c r="B104" s="269" t="s">
        <v>2848</v>
      </c>
      <c r="C104" s="268">
        <f>SUMIF(BTS_매출관리!C:C,B104,BTS_매출관리!I:I)</f>
        <v>0</v>
      </c>
      <c r="D104" s="58">
        <f t="shared" si="1"/>
        <v>62</v>
      </c>
    </row>
    <row r="105" spans="1:4" x14ac:dyDescent="0.3">
      <c r="A105" s="269"/>
      <c r="B105" s="269" t="s">
        <v>1479</v>
      </c>
      <c r="C105" s="299">
        <f>SUMIF(BTS_매출관리!C:C,B105,BTS_매출관리!I:I)</f>
        <v>1600000</v>
      </c>
      <c r="D105" s="58">
        <f t="shared" si="1"/>
        <v>31</v>
      </c>
    </row>
    <row r="106" spans="1:4" x14ac:dyDescent="0.3">
      <c r="A106" s="269"/>
      <c r="B106" s="269" t="s">
        <v>2353</v>
      </c>
      <c r="C106" s="268">
        <f>SUMIF(BTS_매출관리!C:C,B106,BTS_매출관리!I:I)</f>
        <v>0</v>
      </c>
      <c r="D106" s="58">
        <f t="shared" si="1"/>
        <v>62</v>
      </c>
    </row>
    <row r="107" spans="1:4" x14ac:dyDescent="0.3">
      <c r="A107" s="269"/>
      <c r="B107" s="269" t="s">
        <v>3065</v>
      </c>
      <c r="C107" s="268">
        <f>SUMIF(BTS_매출관리!C:C,B107,BTS_매출관리!I:I)</f>
        <v>0</v>
      </c>
      <c r="D107" s="58">
        <f t="shared" si="1"/>
        <v>62</v>
      </c>
    </row>
    <row r="108" spans="1:4" x14ac:dyDescent="0.3">
      <c r="A108" s="269"/>
      <c r="B108" s="269" t="s">
        <v>4419</v>
      </c>
      <c r="C108" s="268">
        <f>SUMIF(BTS_매출관리!C:C,B108,BTS_매출관리!I:I)</f>
        <v>0</v>
      </c>
      <c r="D108" s="58">
        <f t="shared" si="1"/>
        <v>62</v>
      </c>
    </row>
    <row r="109" spans="1:4" x14ac:dyDescent="0.3">
      <c r="A109" s="269"/>
      <c r="B109" s="269" t="s">
        <v>1005</v>
      </c>
      <c r="C109" s="268">
        <f>SUMIF(BTS_매출관리!C:C,B109,BTS_매출관리!I:I)</f>
        <v>0</v>
      </c>
      <c r="D109" s="58">
        <f t="shared" si="1"/>
        <v>62</v>
      </c>
    </row>
    <row r="110" spans="1:4" x14ac:dyDescent="0.3">
      <c r="A110" s="269"/>
      <c r="B110" s="269" t="s">
        <v>1339</v>
      </c>
      <c r="C110" s="268">
        <f>SUMIF(BTS_매출관리!C:C,B110,BTS_매출관리!I:I)</f>
        <v>150000</v>
      </c>
      <c r="D110" s="58">
        <f t="shared" si="1"/>
        <v>59</v>
      </c>
    </row>
    <row r="111" spans="1:4" x14ac:dyDescent="0.3">
      <c r="A111" s="269"/>
      <c r="B111" s="269" t="s">
        <v>2273</v>
      </c>
      <c r="C111" s="268">
        <f>SUMIF(BTS_매출관리!C:C,B111,BTS_매출관리!I:I)</f>
        <v>0</v>
      </c>
      <c r="D111" s="58">
        <f t="shared" si="1"/>
        <v>62</v>
      </c>
    </row>
    <row r="112" spans="1:4" x14ac:dyDescent="0.3">
      <c r="A112" s="269"/>
      <c r="B112" s="269" t="s">
        <v>4496</v>
      </c>
      <c r="C112" s="268">
        <f>SUMIF(BTS_매출관리!C:C,B112,BTS_매출관리!I:I)</f>
        <v>0</v>
      </c>
      <c r="D112" s="58">
        <f t="shared" si="1"/>
        <v>62</v>
      </c>
    </row>
    <row r="113" spans="1:4" x14ac:dyDescent="0.3">
      <c r="A113" s="269"/>
      <c r="B113" s="269" t="s">
        <v>5010</v>
      </c>
      <c r="C113" s="268">
        <f>SUMIF(BTS_매출관리!C:C,B113,BTS_매출관리!I:I)</f>
        <v>1100000</v>
      </c>
      <c r="D113" s="58">
        <f t="shared" si="1"/>
        <v>44</v>
      </c>
    </row>
    <row r="114" spans="1:4" x14ac:dyDescent="0.3">
      <c r="A114" s="269"/>
      <c r="B114" s="269" t="s">
        <v>2138</v>
      </c>
      <c r="C114" s="268">
        <f>SUMIF(BTS_매출관리!C:C,B114,BTS_매출관리!I:I)</f>
        <v>450000</v>
      </c>
      <c r="D114" s="58">
        <f t="shared" si="1"/>
        <v>54</v>
      </c>
    </row>
    <row r="115" spans="1:4" x14ac:dyDescent="0.3">
      <c r="A115" s="269"/>
      <c r="B115" s="269" t="s">
        <v>1326</v>
      </c>
      <c r="C115" s="268">
        <f>SUMIF(BTS_매출관리!C:C,B115,BTS_매출관리!I:I)</f>
        <v>650000</v>
      </c>
      <c r="D115" s="58">
        <f t="shared" si="1"/>
        <v>52</v>
      </c>
    </row>
    <row r="116" spans="1:4" x14ac:dyDescent="0.3">
      <c r="A116" s="269"/>
      <c r="B116" s="269" t="s">
        <v>2808</v>
      </c>
      <c r="C116" s="268">
        <f>SUMIF(BTS_매출관리!C:C,B116,BTS_매출관리!I:I)</f>
        <v>0</v>
      </c>
      <c r="D116" s="58">
        <f t="shared" si="1"/>
        <v>62</v>
      </c>
    </row>
    <row r="117" spans="1:4" x14ac:dyDescent="0.3">
      <c r="A117" s="269"/>
      <c r="B117" s="269" t="s">
        <v>1602</v>
      </c>
      <c r="C117" s="299">
        <f>SUMIF(BTS_매출관리!C:C,B117,BTS_매출관리!I:I)</f>
        <v>0</v>
      </c>
      <c r="D117" s="58">
        <f t="shared" si="1"/>
        <v>62</v>
      </c>
    </row>
    <row r="118" spans="1:4" x14ac:dyDescent="0.3">
      <c r="A118" s="269"/>
      <c r="B118" s="269" t="s">
        <v>3139</v>
      </c>
      <c r="C118" s="268">
        <f>SUMIF(BTS_매출관리!C:C,B118,BTS_매출관리!I:I)</f>
        <v>0</v>
      </c>
      <c r="D118" s="58">
        <f t="shared" si="1"/>
        <v>62</v>
      </c>
    </row>
    <row r="119" spans="1:4" x14ac:dyDescent="0.3">
      <c r="A119" s="269"/>
      <c r="B119" s="269" t="s">
        <v>1310</v>
      </c>
      <c r="C119" s="268">
        <f>SUMIF(BTS_매출관리!C:C,B119,BTS_매출관리!I:I)</f>
        <v>0</v>
      </c>
      <c r="D119" s="58">
        <f t="shared" si="1"/>
        <v>62</v>
      </c>
    </row>
    <row r="120" spans="1:4" x14ac:dyDescent="0.3">
      <c r="A120" s="269"/>
      <c r="B120" s="269" t="s">
        <v>4130</v>
      </c>
      <c r="C120" s="268">
        <f>SUMIF(BTS_매출관리!C:C,B120,BTS_매출관리!I:I)</f>
        <v>0</v>
      </c>
      <c r="D120" s="58">
        <f t="shared" si="1"/>
        <v>62</v>
      </c>
    </row>
    <row r="121" spans="1:4" x14ac:dyDescent="0.3">
      <c r="A121" s="269"/>
      <c r="B121" s="269" t="s">
        <v>1331</v>
      </c>
      <c r="C121" s="299">
        <f>SUMIF(BTS_매출관리!C:C,B121,BTS_매출관리!I:I)</f>
        <v>0</v>
      </c>
      <c r="D121" s="58">
        <f t="shared" si="1"/>
        <v>62</v>
      </c>
    </row>
    <row r="122" spans="1:4" x14ac:dyDescent="0.3">
      <c r="A122" s="269"/>
      <c r="B122" s="269" t="s">
        <v>1881</v>
      </c>
      <c r="C122" s="268">
        <f>SUMIF(BTS_매출관리!C:C,B122,BTS_매출관리!I:I)</f>
        <v>0</v>
      </c>
      <c r="D122" s="58">
        <f t="shared" si="1"/>
        <v>62</v>
      </c>
    </row>
    <row r="123" spans="1:4" x14ac:dyDescent="0.3">
      <c r="A123" s="269"/>
      <c r="B123" s="269" t="s">
        <v>4894</v>
      </c>
      <c r="C123" s="268">
        <f>SUMIF(BTS_매출관리!C:C,B123,BTS_매출관리!I:I)</f>
        <v>0</v>
      </c>
      <c r="D123" s="58">
        <f t="shared" si="1"/>
        <v>62</v>
      </c>
    </row>
    <row r="124" spans="1:4" x14ac:dyDescent="0.3">
      <c r="A124" s="269"/>
      <c r="B124" s="269" t="s">
        <v>3528</v>
      </c>
      <c r="C124" s="268">
        <f>SUMIF(BTS_매출관리!C:C,B124,BTS_매출관리!I:I)</f>
        <v>0</v>
      </c>
      <c r="D124" s="58">
        <f t="shared" si="1"/>
        <v>62</v>
      </c>
    </row>
    <row r="125" spans="1:4" x14ac:dyDescent="0.3">
      <c r="A125" s="269"/>
      <c r="B125" s="269" t="s">
        <v>3864</v>
      </c>
      <c r="C125" s="268">
        <f>SUMIF(BTS_매출관리!C:C,B125,BTS_매출관리!I:I)</f>
        <v>0</v>
      </c>
      <c r="D125" s="58">
        <f t="shared" si="1"/>
        <v>62</v>
      </c>
    </row>
    <row r="126" spans="1:4" x14ac:dyDescent="0.3">
      <c r="A126" s="269"/>
      <c r="B126" s="269" t="s">
        <v>4475</v>
      </c>
      <c r="C126" s="268">
        <f>SUMIF(BTS_매출관리!C:C,B126,BTS_매출관리!I:I)</f>
        <v>0</v>
      </c>
      <c r="D126" s="58">
        <f t="shared" si="1"/>
        <v>62</v>
      </c>
    </row>
    <row r="127" spans="1:4" x14ac:dyDescent="0.3">
      <c r="A127" s="269"/>
      <c r="B127" s="269" t="s">
        <v>1289</v>
      </c>
      <c r="C127" s="299">
        <f>SUMIF(BTS_매출관리!C:C,B127,BTS_매출관리!I:I)</f>
        <v>690000</v>
      </c>
      <c r="D127" s="58">
        <f t="shared" si="1"/>
        <v>51</v>
      </c>
    </row>
    <row r="128" spans="1:4" x14ac:dyDescent="0.3">
      <c r="A128" s="269"/>
      <c r="B128" s="269" t="s">
        <v>2008</v>
      </c>
      <c r="C128" s="268">
        <f>SUMIF(BTS_매출관리!C:C,B128,BTS_매출관리!I:I)</f>
        <v>1000000</v>
      </c>
      <c r="D128" s="58">
        <f t="shared" si="1"/>
        <v>47</v>
      </c>
    </row>
    <row r="129" spans="1:4" x14ac:dyDescent="0.3">
      <c r="A129" s="269"/>
      <c r="B129" s="269" t="s">
        <v>2475</v>
      </c>
      <c r="C129" s="268">
        <f>SUMIF(BTS_매출관리!C:C,B129,BTS_매출관리!I:I)</f>
        <v>0</v>
      </c>
      <c r="D129" s="58">
        <f t="shared" si="1"/>
        <v>62</v>
      </c>
    </row>
    <row r="130" spans="1:4" x14ac:dyDescent="0.3">
      <c r="A130" s="269"/>
      <c r="B130" s="269" t="s">
        <v>3938</v>
      </c>
      <c r="C130" s="268">
        <f>SUMIF(BTS_매출관리!C:C,B130,BTS_매출관리!I:I)</f>
        <v>0</v>
      </c>
      <c r="D130" s="58">
        <f t="shared" ref="D130:D193" si="2">RANK(C130,C:C,0)</f>
        <v>62</v>
      </c>
    </row>
    <row r="131" spans="1:4" x14ac:dyDescent="0.3">
      <c r="A131" s="269"/>
      <c r="B131" s="269" t="s">
        <v>2456</v>
      </c>
      <c r="C131" s="268">
        <f>SUMIF(BTS_매출관리!C:C,B131,BTS_매출관리!I:I)</f>
        <v>0</v>
      </c>
      <c r="D131" s="58">
        <f t="shared" si="2"/>
        <v>62</v>
      </c>
    </row>
    <row r="132" spans="1:4" x14ac:dyDescent="0.3">
      <c r="A132" s="269"/>
      <c r="B132" s="269" t="s">
        <v>4076</v>
      </c>
      <c r="C132" s="268">
        <f>SUMIF(BTS_매출관리!C:C,B132,BTS_매출관리!I:I)</f>
        <v>0</v>
      </c>
      <c r="D132" s="58">
        <f t="shared" si="2"/>
        <v>62</v>
      </c>
    </row>
    <row r="133" spans="1:4" x14ac:dyDescent="0.3">
      <c r="A133" s="269"/>
      <c r="B133" s="269" t="s">
        <v>2952</v>
      </c>
      <c r="C133" s="268">
        <f>SUMIF(BTS_매출관리!C:C,B133,BTS_매출관리!I:I)</f>
        <v>0</v>
      </c>
      <c r="D133" s="58">
        <f t="shared" si="2"/>
        <v>62</v>
      </c>
    </row>
    <row r="134" spans="1:4" x14ac:dyDescent="0.3">
      <c r="A134" s="269"/>
      <c r="B134" s="269" t="s">
        <v>1087</v>
      </c>
      <c r="C134" s="299">
        <f>SUMIF(BTS_매출관리!C:C,B134,BTS_매출관리!I:I)</f>
        <v>0</v>
      </c>
      <c r="D134" s="58">
        <f t="shared" si="2"/>
        <v>62</v>
      </c>
    </row>
    <row r="135" spans="1:4" x14ac:dyDescent="0.3">
      <c r="A135" s="269"/>
      <c r="B135" s="269" t="s">
        <v>4444</v>
      </c>
      <c r="C135" s="268">
        <f>SUMIF(BTS_매출관리!C:C,B135,BTS_매출관리!I:I)</f>
        <v>0</v>
      </c>
      <c r="D135" s="58">
        <f t="shared" si="2"/>
        <v>62</v>
      </c>
    </row>
    <row r="136" spans="1:4" x14ac:dyDescent="0.3">
      <c r="A136" s="269"/>
      <c r="B136" s="269" t="s">
        <v>4722</v>
      </c>
      <c r="C136" s="268">
        <f>SUMIF(BTS_매출관리!C:C,B136,BTS_매출관리!I:I)</f>
        <v>0</v>
      </c>
      <c r="D136" s="58">
        <f t="shared" si="2"/>
        <v>62</v>
      </c>
    </row>
    <row r="137" spans="1:4" x14ac:dyDescent="0.3">
      <c r="A137" s="269"/>
      <c r="B137" s="269" t="s">
        <v>4801</v>
      </c>
      <c r="C137" s="268">
        <f>SUMIF(BTS_매출관리!C:C,B137,BTS_매출관리!I:I)</f>
        <v>0</v>
      </c>
      <c r="D137" s="58">
        <f t="shared" si="2"/>
        <v>62</v>
      </c>
    </row>
    <row r="138" spans="1:4" x14ac:dyDescent="0.3">
      <c r="A138" s="269"/>
      <c r="B138" s="269" t="s">
        <v>4412</v>
      </c>
      <c r="C138" s="268">
        <f>SUMIF(BTS_매출관리!C:C,B138,BTS_매출관리!I:I)</f>
        <v>150000</v>
      </c>
      <c r="D138" s="58">
        <f t="shared" si="2"/>
        <v>59</v>
      </c>
    </row>
    <row r="139" spans="1:4" x14ac:dyDescent="0.3">
      <c r="A139" s="269"/>
      <c r="B139" s="269" t="s">
        <v>1268</v>
      </c>
      <c r="C139" s="299">
        <f>SUMIF(BTS_매출관리!C:C,B139,BTS_매출관리!I:I)</f>
        <v>0</v>
      </c>
      <c r="D139" s="58">
        <f t="shared" si="2"/>
        <v>62</v>
      </c>
    </row>
    <row r="140" spans="1:4" x14ac:dyDescent="0.3">
      <c r="A140" s="269"/>
      <c r="B140" s="269" t="s">
        <v>1282</v>
      </c>
      <c r="C140" s="299">
        <f>SUMIF(BTS_매출관리!C:C,B140,BTS_매출관리!I:I)</f>
        <v>0</v>
      </c>
      <c r="D140" s="58">
        <f t="shared" si="2"/>
        <v>62</v>
      </c>
    </row>
    <row r="141" spans="1:4" x14ac:dyDescent="0.3">
      <c r="A141" s="269"/>
      <c r="B141" s="269" t="s">
        <v>1269</v>
      </c>
      <c r="C141" s="299">
        <f>SUMIF(BTS_매출관리!C:C,B141,BTS_매출관리!I:I)</f>
        <v>0</v>
      </c>
      <c r="D141" s="58">
        <f t="shared" si="2"/>
        <v>62</v>
      </c>
    </row>
    <row r="142" spans="1:4" x14ac:dyDescent="0.3">
      <c r="A142" s="269"/>
      <c r="B142" s="269" t="s">
        <v>1273</v>
      </c>
      <c r="C142" s="299">
        <f>SUMIF(BTS_매출관리!C:C,B142,BTS_매출관리!I:I)</f>
        <v>0</v>
      </c>
      <c r="D142" s="58">
        <f t="shared" si="2"/>
        <v>62</v>
      </c>
    </row>
    <row r="143" spans="1:4" x14ac:dyDescent="0.3">
      <c r="A143" s="269"/>
      <c r="B143" s="269" t="s">
        <v>1275</v>
      </c>
      <c r="C143" s="268">
        <f>SUMIF(BTS_매출관리!C:C,B143,BTS_매출관리!I:I)</f>
        <v>2300000</v>
      </c>
      <c r="D143" s="58">
        <f t="shared" si="2"/>
        <v>20</v>
      </c>
    </row>
    <row r="144" spans="1:4" x14ac:dyDescent="0.3">
      <c r="A144" s="269"/>
      <c r="B144" s="269" t="s">
        <v>1276</v>
      </c>
      <c r="C144" s="299">
        <f>SUMIF(BTS_매출관리!C:C,B144,BTS_매출관리!I:I)</f>
        <v>0</v>
      </c>
      <c r="D144" s="58">
        <f t="shared" si="2"/>
        <v>62</v>
      </c>
    </row>
    <row r="145" spans="1:4" x14ac:dyDescent="0.3">
      <c r="A145" s="269"/>
      <c r="B145" s="269" t="s">
        <v>1284</v>
      </c>
      <c r="C145" s="299">
        <f>SUMIF(BTS_매출관리!C:C,B145,BTS_매출관리!I:I)</f>
        <v>0</v>
      </c>
      <c r="D145" s="58">
        <f t="shared" si="2"/>
        <v>62</v>
      </c>
    </row>
    <row r="146" spans="1:4" x14ac:dyDescent="0.3">
      <c r="A146" s="269"/>
      <c r="B146" s="269" t="s">
        <v>1285</v>
      </c>
      <c r="C146" s="268">
        <f>SUMIF(BTS_매출관리!C:C,B146,BTS_매출관리!I:I)</f>
        <v>0</v>
      </c>
      <c r="D146" s="58">
        <f t="shared" si="2"/>
        <v>62</v>
      </c>
    </row>
    <row r="147" spans="1:4" x14ac:dyDescent="0.3">
      <c r="A147" s="269"/>
      <c r="B147" s="269" t="s">
        <v>1075</v>
      </c>
      <c r="C147" s="268">
        <f>SUMIF(BTS_매출관리!C:C,B147,BTS_매출관리!I:I)</f>
        <v>0</v>
      </c>
      <c r="D147" s="58">
        <f t="shared" si="2"/>
        <v>62</v>
      </c>
    </row>
    <row r="148" spans="1:4" x14ac:dyDescent="0.3">
      <c r="A148" s="269"/>
      <c r="B148" s="269" t="s">
        <v>1291</v>
      </c>
      <c r="C148" s="299">
        <f>SUMIF(BTS_매출관리!C:C,B148,BTS_매출관리!I:I)</f>
        <v>0</v>
      </c>
      <c r="D148" s="58">
        <f t="shared" si="2"/>
        <v>62</v>
      </c>
    </row>
    <row r="149" spans="1:4" x14ac:dyDescent="0.3">
      <c r="A149" s="269"/>
      <c r="B149" s="269" t="s">
        <v>1292</v>
      </c>
      <c r="C149" s="299">
        <f>SUMIF(BTS_매출관리!C:C,B149,BTS_매출관리!I:I)</f>
        <v>0</v>
      </c>
      <c r="D149" s="58">
        <f t="shared" si="2"/>
        <v>62</v>
      </c>
    </row>
    <row r="150" spans="1:4" x14ac:dyDescent="0.3">
      <c r="A150" s="269"/>
      <c r="B150" s="269" t="s">
        <v>1562</v>
      </c>
      <c r="C150" s="268">
        <f>SUMIF(BTS_매출관리!C:C,B150,BTS_매출관리!I:I)</f>
        <v>0</v>
      </c>
      <c r="D150" s="58">
        <f t="shared" si="2"/>
        <v>62</v>
      </c>
    </row>
    <row r="151" spans="1:4" x14ac:dyDescent="0.3">
      <c r="A151" s="269"/>
      <c r="B151" s="269" t="s">
        <v>1295</v>
      </c>
      <c r="C151" s="268">
        <f>SUMIF(BTS_매출관리!C:C,B151,BTS_매출관리!I:I)</f>
        <v>0</v>
      </c>
      <c r="D151" s="58">
        <f t="shared" si="2"/>
        <v>62</v>
      </c>
    </row>
    <row r="152" spans="1:4" x14ac:dyDescent="0.3">
      <c r="A152" s="269"/>
      <c r="B152" s="269" t="s">
        <v>1296</v>
      </c>
      <c r="C152" s="299">
        <f>SUMIF(BTS_매출관리!C:C,B152,BTS_매출관리!I:I)</f>
        <v>0</v>
      </c>
      <c r="D152" s="58">
        <f t="shared" si="2"/>
        <v>62</v>
      </c>
    </row>
    <row r="153" spans="1:4" x14ac:dyDescent="0.3">
      <c r="A153" s="269"/>
      <c r="B153" s="269" t="s">
        <v>1010</v>
      </c>
      <c r="C153" s="268">
        <f>SUMIF(BTS_매출관리!C:C,B153,BTS_매출관리!I:I)</f>
        <v>0</v>
      </c>
      <c r="D153" s="58">
        <f t="shared" si="2"/>
        <v>62</v>
      </c>
    </row>
    <row r="154" spans="1:4" x14ac:dyDescent="0.3">
      <c r="A154" s="269"/>
      <c r="B154" s="269" t="s">
        <v>1299</v>
      </c>
      <c r="C154" s="268">
        <f>SUMIF(BTS_매출관리!C:C,B154,BTS_매출관리!I:I)</f>
        <v>0</v>
      </c>
      <c r="D154" s="58">
        <f t="shared" si="2"/>
        <v>62</v>
      </c>
    </row>
    <row r="155" spans="1:4" x14ac:dyDescent="0.3">
      <c r="A155" s="269"/>
      <c r="B155" s="269" t="s">
        <v>1300</v>
      </c>
      <c r="C155" s="268">
        <f>SUMIF(BTS_매출관리!C:C,B155,BTS_매출관리!I:I)</f>
        <v>0</v>
      </c>
      <c r="D155" s="58">
        <f t="shared" si="2"/>
        <v>62</v>
      </c>
    </row>
    <row r="156" spans="1:4" x14ac:dyDescent="0.3">
      <c r="A156" s="269"/>
      <c r="B156" s="269" t="s">
        <v>1301</v>
      </c>
      <c r="C156" s="299">
        <f>SUMIF(BTS_매출관리!C:C,B156,BTS_매출관리!I:I)</f>
        <v>0</v>
      </c>
      <c r="D156" s="58">
        <f t="shared" si="2"/>
        <v>62</v>
      </c>
    </row>
    <row r="157" spans="1:4" x14ac:dyDescent="0.3">
      <c r="A157" s="269"/>
      <c r="B157" s="269" t="s">
        <v>1302</v>
      </c>
      <c r="C157" s="268">
        <f>SUMIF(BTS_매출관리!C:C,B157,BTS_매출관리!I:I)</f>
        <v>0</v>
      </c>
      <c r="D157" s="58">
        <f t="shared" si="2"/>
        <v>62</v>
      </c>
    </row>
    <row r="158" spans="1:4" x14ac:dyDescent="0.3">
      <c r="A158" s="269"/>
      <c r="B158" s="269" t="s">
        <v>1303</v>
      </c>
      <c r="C158" s="268">
        <f>SUMIF(BTS_매출관리!C:C,B158,BTS_매출관리!I:I)</f>
        <v>0</v>
      </c>
      <c r="D158" s="58">
        <f t="shared" si="2"/>
        <v>62</v>
      </c>
    </row>
    <row r="159" spans="1:4" x14ac:dyDescent="0.3">
      <c r="A159" s="269"/>
      <c r="B159" s="269" t="s">
        <v>1307</v>
      </c>
      <c r="C159" s="299">
        <f>SUMIF(BTS_매출관리!C:C,B159,BTS_매출관리!I:I)</f>
        <v>0</v>
      </c>
      <c r="D159" s="58">
        <f t="shared" si="2"/>
        <v>62</v>
      </c>
    </row>
    <row r="160" spans="1:4" x14ac:dyDescent="0.3">
      <c r="A160" s="269"/>
      <c r="B160" s="269" t="s">
        <v>1309</v>
      </c>
      <c r="C160" s="268">
        <f>SUMIF(BTS_매출관리!C:C,B160,BTS_매출관리!I:I)</f>
        <v>0</v>
      </c>
      <c r="D160" s="58">
        <f t="shared" si="2"/>
        <v>62</v>
      </c>
    </row>
    <row r="161" spans="1:4" x14ac:dyDescent="0.3">
      <c r="A161" s="269"/>
      <c r="B161" s="269" t="s">
        <v>995</v>
      </c>
      <c r="C161" s="299">
        <f>SUMIF(BTS_매출관리!C:C,B161,BTS_매출관리!I:I)</f>
        <v>715000</v>
      </c>
      <c r="D161" s="58">
        <f t="shared" si="2"/>
        <v>50</v>
      </c>
    </row>
    <row r="162" spans="1:4" x14ac:dyDescent="0.3">
      <c r="A162" s="269"/>
      <c r="B162" s="269" t="s">
        <v>1312</v>
      </c>
      <c r="C162" s="268">
        <f>SUMIF(BTS_매출관리!C:C,B162,BTS_매출관리!I:I)</f>
        <v>0</v>
      </c>
      <c r="D162" s="58">
        <f t="shared" si="2"/>
        <v>62</v>
      </c>
    </row>
    <row r="163" spans="1:4" x14ac:dyDescent="0.3">
      <c r="A163" s="269"/>
      <c r="B163" s="269" t="s">
        <v>1313</v>
      </c>
      <c r="C163" s="268">
        <f>SUMIF(BTS_매출관리!C:C,B163,BTS_매출관리!I:I)</f>
        <v>0</v>
      </c>
      <c r="D163" s="58">
        <f t="shared" si="2"/>
        <v>62</v>
      </c>
    </row>
    <row r="164" spans="1:4" x14ac:dyDescent="0.3">
      <c r="A164" s="269"/>
      <c r="B164" s="269" t="s">
        <v>1314</v>
      </c>
      <c r="C164" s="268">
        <f>SUMIF(BTS_매출관리!C:C,B164,BTS_매출관리!I:I)</f>
        <v>0</v>
      </c>
      <c r="D164" s="58">
        <f t="shared" si="2"/>
        <v>62</v>
      </c>
    </row>
    <row r="165" spans="1:4" x14ac:dyDescent="0.3">
      <c r="A165" s="269"/>
      <c r="B165" s="269" t="s">
        <v>1183</v>
      </c>
      <c r="C165" s="268">
        <f>SUMIF(BTS_매출관리!C:C,B165,BTS_매출관리!I:I)</f>
        <v>0</v>
      </c>
      <c r="D165" s="58">
        <f t="shared" si="2"/>
        <v>62</v>
      </c>
    </row>
    <row r="166" spans="1:4" x14ac:dyDescent="0.3">
      <c r="A166" s="269"/>
      <c r="B166" s="269" t="s">
        <v>1316</v>
      </c>
      <c r="C166" s="268">
        <f>SUMIF(BTS_매출관리!C:C,B166,BTS_매출관리!I:I)</f>
        <v>0</v>
      </c>
      <c r="D166" s="58">
        <f t="shared" si="2"/>
        <v>62</v>
      </c>
    </row>
    <row r="167" spans="1:4" x14ac:dyDescent="0.3">
      <c r="A167" s="269"/>
      <c r="B167" s="269" t="s">
        <v>1318</v>
      </c>
      <c r="C167" s="268">
        <f>SUMIF(BTS_매출관리!C:C,B167,BTS_매출관리!I:I)</f>
        <v>0</v>
      </c>
      <c r="D167" s="58">
        <f t="shared" si="2"/>
        <v>62</v>
      </c>
    </row>
    <row r="168" spans="1:4" x14ac:dyDescent="0.3">
      <c r="A168" s="269"/>
      <c r="B168" s="269" t="s">
        <v>1319</v>
      </c>
      <c r="C168" s="268">
        <f>SUMIF(BTS_매출관리!C:C,B168,BTS_매출관리!I:I)</f>
        <v>0</v>
      </c>
      <c r="D168" s="58">
        <f t="shared" si="2"/>
        <v>62</v>
      </c>
    </row>
    <row r="169" spans="1:4" x14ac:dyDescent="0.3">
      <c r="A169" s="269"/>
      <c r="B169" s="269" t="s">
        <v>1322</v>
      </c>
      <c r="C169" s="299">
        <f>SUMIF(BTS_매출관리!C:C,B169,BTS_매출관리!I:I)</f>
        <v>0</v>
      </c>
      <c r="D169" s="58">
        <f t="shared" si="2"/>
        <v>62</v>
      </c>
    </row>
    <row r="170" spans="1:4" x14ac:dyDescent="0.3">
      <c r="A170" s="269"/>
      <c r="B170" s="269" t="s">
        <v>1328</v>
      </c>
      <c r="C170" s="268">
        <f>SUMIF(BTS_매출관리!C:C,B170,BTS_매출관리!I:I)</f>
        <v>0</v>
      </c>
      <c r="D170" s="58">
        <f t="shared" si="2"/>
        <v>62</v>
      </c>
    </row>
    <row r="171" spans="1:4" x14ac:dyDescent="0.3">
      <c r="A171" s="269"/>
      <c r="B171" s="269" t="s">
        <v>1329</v>
      </c>
      <c r="C171" s="268">
        <f>SUMIF(BTS_매출관리!C:C,B171,BTS_매출관리!I:I)</f>
        <v>0</v>
      </c>
      <c r="D171" s="58">
        <f t="shared" si="2"/>
        <v>62</v>
      </c>
    </row>
    <row r="172" spans="1:4" x14ac:dyDescent="0.3">
      <c r="A172" s="269"/>
      <c r="B172" s="269" t="s">
        <v>1330</v>
      </c>
      <c r="C172" s="299">
        <f>SUMIF(BTS_매출관리!C:C,B172,BTS_매출관리!I:I)</f>
        <v>0</v>
      </c>
      <c r="D172" s="58">
        <f t="shared" si="2"/>
        <v>62</v>
      </c>
    </row>
    <row r="173" spans="1:4" x14ac:dyDescent="0.3">
      <c r="A173" s="269"/>
      <c r="B173" s="269" t="s">
        <v>1334</v>
      </c>
      <c r="C173" s="268">
        <f>SUMIF(BTS_매출관리!C:C,B173,BTS_매출관리!I:I)</f>
        <v>0</v>
      </c>
      <c r="D173" s="58">
        <f t="shared" si="2"/>
        <v>62</v>
      </c>
    </row>
    <row r="174" spans="1:4" x14ac:dyDescent="0.3">
      <c r="A174" s="269"/>
      <c r="B174" s="269" t="s">
        <v>1335</v>
      </c>
      <c r="C174" s="299">
        <f>SUMIF(BTS_매출관리!C:C,B174,BTS_매출관리!I:I)</f>
        <v>0</v>
      </c>
      <c r="D174" s="58">
        <f t="shared" si="2"/>
        <v>62</v>
      </c>
    </row>
    <row r="175" spans="1:4" x14ac:dyDescent="0.3">
      <c r="A175" s="269"/>
      <c r="B175" s="269" t="s">
        <v>1338</v>
      </c>
      <c r="C175" s="268">
        <f>SUMIF(BTS_매출관리!C:C,B175,BTS_매출관리!I:I)</f>
        <v>0</v>
      </c>
      <c r="D175" s="58">
        <f t="shared" si="2"/>
        <v>62</v>
      </c>
    </row>
    <row r="176" spans="1:4" x14ac:dyDescent="0.3">
      <c r="A176" s="269"/>
      <c r="B176" s="269" t="s">
        <v>1341</v>
      </c>
      <c r="C176" s="268">
        <f>SUMIF(BTS_매출관리!C:C,B176,BTS_매출관리!I:I)</f>
        <v>0</v>
      </c>
      <c r="D176" s="58">
        <f t="shared" si="2"/>
        <v>62</v>
      </c>
    </row>
    <row r="177" spans="1:4" x14ac:dyDescent="0.3">
      <c r="A177" s="269"/>
      <c r="B177" s="269" t="s">
        <v>1345</v>
      </c>
      <c r="C177" s="268">
        <f>SUMIF(BTS_매출관리!C:C,B177,BTS_매출관리!I:I)</f>
        <v>0</v>
      </c>
      <c r="D177" s="58">
        <f t="shared" si="2"/>
        <v>62</v>
      </c>
    </row>
    <row r="178" spans="1:4" x14ac:dyDescent="0.3">
      <c r="A178" s="269"/>
      <c r="B178" s="269" t="s">
        <v>1052</v>
      </c>
      <c r="C178" s="268">
        <f>SUMIF(BTS_매출관리!C:C,B178,BTS_매출관리!I:I)</f>
        <v>0</v>
      </c>
      <c r="D178" s="58">
        <f t="shared" si="2"/>
        <v>62</v>
      </c>
    </row>
    <row r="179" spans="1:4" x14ac:dyDescent="0.3">
      <c r="A179" s="269"/>
      <c r="B179" s="269" t="s">
        <v>1349</v>
      </c>
      <c r="C179" s="268">
        <f>SUMIF(BTS_매출관리!C:C,B179,BTS_매출관리!I:I)</f>
        <v>0</v>
      </c>
      <c r="D179" s="58">
        <f t="shared" si="2"/>
        <v>62</v>
      </c>
    </row>
    <row r="180" spans="1:4" x14ac:dyDescent="0.3">
      <c r="A180" s="269"/>
      <c r="B180" s="269" t="s">
        <v>1608</v>
      </c>
      <c r="C180" s="268">
        <f>SUMIF(BTS_매출관리!C:C,B180,BTS_매출관리!I:I)</f>
        <v>0</v>
      </c>
      <c r="D180" s="58">
        <f t="shared" si="2"/>
        <v>62</v>
      </c>
    </row>
    <row r="181" spans="1:4" x14ac:dyDescent="0.3">
      <c r="A181" s="269"/>
      <c r="B181" s="269" t="s">
        <v>1351</v>
      </c>
      <c r="C181" s="268">
        <f>SUMIF(BTS_매출관리!C:C,B181,BTS_매출관리!I:I)</f>
        <v>0</v>
      </c>
      <c r="D181" s="58">
        <f t="shared" si="2"/>
        <v>62</v>
      </c>
    </row>
    <row r="182" spans="1:4" x14ac:dyDescent="0.3">
      <c r="A182" s="269"/>
      <c r="B182" s="269" t="s">
        <v>2479</v>
      </c>
      <c r="C182" s="268">
        <f>SUMIF(BTS_매출관리!C:C,B182,BTS_매출관리!I:I)</f>
        <v>0</v>
      </c>
      <c r="D182" s="58">
        <f t="shared" si="2"/>
        <v>62</v>
      </c>
    </row>
    <row r="183" spans="1:4" x14ac:dyDescent="0.3">
      <c r="A183" s="269"/>
      <c r="B183" s="269" t="s">
        <v>1556</v>
      </c>
      <c r="C183" s="268">
        <f>SUMIF(BTS_매출관리!C:C,B183,BTS_매출관리!I:I)</f>
        <v>0</v>
      </c>
      <c r="D183" s="58">
        <f t="shared" si="2"/>
        <v>62</v>
      </c>
    </row>
    <row r="184" spans="1:4" x14ac:dyDescent="0.3">
      <c r="A184" s="269"/>
      <c r="B184" s="269" t="s">
        <v>1829</v>
      </c>
      <c r="C184" s="268">
        <f>SUMIF(BTS_매출관리!C:C,B184,BTS_매출관리!I:I)</f>
        <v>0</v>
      </c>
      <c r="D184" s="58">
        <f t="shared" si="2"/>
        <v>62</v>
      </c>
    </row>
    <row r="185" spans="1:4" x14ac:dyDescent="0.3">
      <c r="A185" s="269"/>
      <c r="B185" s="269" t="s">
        <v>2025</v>
      </c>
      <c r="C185" s="268">
        <f>SUMIF(BTS_매출관리!C:C,B185,BTS_매출관리!I:I)</f>
        <v>0</v>
      </c>
      <c r="D185" s="58">
        <f t="shared" si="2"/>
        <v>62</v>
      </c>
    </row>
    <row r="186" spans="1:4" x14ac:dyDescent="0.3">
      <c r="A186" s="269"/>
      <c r="B186" s="269" t="s">
        <v>2030</v>
      </c>
      <c r="C186" s="268">
        <f>SUMIF(BTS_매출관리!C:C,B186,BTS_매출관리!I:I)</f>
        <v>0</v>
      </c>
      <c r="D186" s="58">
        <f t="shared" si="2"/>
        <v>62</v>
      </c>
    </row>
    <row r="187" spans="1:4" x14ac:dyDescent="0.3">
      <c r="A187" s="269"/>
      <c r="B187" s="269" t="s">
        <v>2085</v>
      </c>
      <c r="C187" s="268">
        <f>SUMIF(BTS_매출관리!C:C,B187,BTS_매출관리!I:I)</f>
        <v>0</v>
      </c>
      <c r="D187" s="58">
        <f t="shared" si="2"/>
        <v>62</v>
      </c>
    </row>
    <row r="188" spans="1:4" x14ac:dyDescent="0.3">
      <c r="A188" s="269"/>
      <c r="B188" s="269" t="s">
        <v>2297</v>
      </c>
      <c r="C188" s="268">
        <f>SUMIF(BTS_매출관리!C:C,B188,BTS_매출관리!I:I)</f>
        <v>0</v>
      </c>
      <c r="D188" s="58">
        <f t="shared" si="2"/>
        <v>62</v>
      </c>
    </row>
    <row r="189" spans="1:4" x14ac:dyDescent="0.3">
      <c r="A189" s="269"/>
      <c r="B189" s="269" t="s">
        <v>2123</v>
      </c>
      <c r="C189" s="268">
        <f>SUMIF(BTS_매출관리!C:C,B189,BTS_매출관리!I:I)</f>
        <v>0</v>
      </c>
      <c r="D189" s="58">
        <f t="shared" si="2"/>
        <v>62</v>
      </c>
    </row>
    <row r="190" spans="1:4" x14ac:dyDescent="0.3">
      <c r="A190" s="269"/>
      <c r="B190" s="269" t="s">
        <v>2363</v>
      </c>
      <c r="C190" s="268">
        <f>SUMIF(BTS_매출관리!C:C,B190,BTS_매출관리!I:I)</f>
        <v>0</v>
      </c>
      <c r="D190" s="58">
        <f t="shared" si="2"/>
        <v>62</v>
      </c>
    </row>
    <row r="191" spans="1:4" x14ac:dyDescent="0.3">
      <c r="A191" s="269"/>
      <c r="B191" s="269" t="s">
        <v>2359</v>
      </c>
      <c r="C191" s="268">
        <f>SUMIF(BTS_매출관리!C:C,B191,BTS_매출관리!I:I)</f>
        <v>0</v>
      </c>
      <c r="D191" s="58">
        <f t="shared" si="2"/>
        <v>62</v>
      </c>
    </row>
    <row r="192" spans="1:4" x14ac:dyDescent="0.3">
      <c r="A192" s="269"/>
      <c r="B192" s="269" t="s">
        <v>2369</v>
      </c>
      <c r="C192" s="268">
        <f>SUMIF(BTS_매출관리!C:C,B192,BTS_매출관리!I:I)</f>
        <v>0</v>
      </c>
      <c r="D192" s="58">
        <f t="shared" si="2"/>
        <v>62</v>
      </c>
    </row>
    <row r="193" spans="1:4" x14ac:dyDescent="0.3">
      <c r="A193" s="269"/>
      <c r="B193" s="269" t="s">
        <v>2665</v>
      </c>
      <c r="C193" s="268">
        <f>SUMIF(BTS_매출관리!C:C,B193,BTS_매출관리!I:I)</f>
        <v>0</v>
      </c>
      <c r="D193" s="58">
        <f t="shared" si="2"/>
        <v>62</v>
      </c>
    </row>
    <row r="194" spans="1:4" x14ac:dyDescent="0.3">
      <c r="A194" s="269"/>
      <c r="B194" s="269" t="s">
        <v>2621</v>
      </c>
      <c r="C194" s="268">
        <f>SUMIF(BTS_매출관리!C:C,B194,BTS_매출관리!I:I)</f>
        <v>0</v>
      </c>
      <c r="D194" s="58">
        <f t="shared" ref="D194:D224" si="3">RANK(C194,C:C,0)</f>
        <v>62</v>
      </c>
    </row>
    <row r="195" spans="1:4" x14ac:dyDescent="0.3">
      <c r="A195" s="269"/>
      <c r="B195" s="269" t="s">
        <v>2720</v>
      </c>
      <c r="C195" s="268">
        <f>SUMIF(BTS_매출관리!C:C,B195,BTS_매출관리!I:I)</f>
        <v>0</v>
      </c>
      <c r="D195" s="58">
        <f t="shared" si="3"/>
        <v>62</v>
      </c>
    </row>
    <row r="196" spans="1:4" x14ac:dyDescent="0.3">
      <c r="A196" s="269"/>
      <c r="B196" s="269" t="s">
        <v>2750</v>
      </c>
      <c r="C196" s="268">
        <f>SUMIF(BTS_매출관리!C:C,B196,BTS_매출관리!I:I)</f>
        <v>0</v>
      </c>
      <c r="D196" s="58">
        <f t="shared" si="3"/>
        <v>62</v>
      </c>
    </row>
    <row r="197" spans="1:4" x14ac:dyDescent="0.3">
      <c r="A197" s="269"/>
      <c r="B197" s="269" t="s">
        <v>2797</v>
      </c>
      <c r="C197" s="268">
        <f>SUMIF(BTS_매출관리!C:C,B197,BTS_매출관리!I:I)</f>
        <v>0</v>
      </c>
      <c r="D197" s="58">
        <f t="shared" si="3"/>
        <v>62</v>
      </c>
    </row>
    <row r="198" spans="1:4" x14ac:dyDescent="0.3">
      <c r="A198" s="269"/>
      <c r="B198" s="269" t="s">
        <v>2861</v>
      </c>
      <c r="C198" s="268">
        <f>SUMIF(BTS_매출관리!C:C,B198,BTS_매출관리!I:I)</f>
        <v>0</v>
      </c>
      <c r="D198" s="58">
        <f t="shared" si="3"/>
        <v>62</v>
      </c>
    </row>
    <row r="199" spans="1:4" x14ac:dyDescent="0.3">
      <c r="A199" s="269"/>
      <c r="B199" s="269" t="s">
        <v>2878</v>
      </c>
      <c r="C199" s="268">
        <f>SUMIF(BTS_매출관리!C:C,B199,BTS_매출관리!I:I)</f>
        <v>0</v>
      </c>
      <c r="D199" s="58">
        <f t="shared" si="3"/>
        <v>62</v>
      </c>
    </row>
    <row r="200" spans="1:4" x14ac:dyDescent="0.3">
      <c r="A200" s="269"/>
      <c r="B200" s="269" t="s">
        <v>2884</v>
      </c>
      <c r="C200" s="268">
        <f>SUMIF(BTS_매출관리!C:C,B200,BTS_매출관리!I:I)</f>
        <v>0</v>
      </c>
      <c r="D200" s="58">
        <f t="shared" si="3"/>
        <v>62</v>
      </c>
    </row>
    <row r="201" spans="1:4" x14ac:dyDescent="0.3">
      <c r="A201" s="269"/>
      <c r="B201" s="269" t="s">
        <v>2918</v>
      </c>
      <c r="C201" s="268">
        <f>SUMIF(BTS_매출관리!C:C,B201,BTS_매출관리!I:I)</f>
        <v>0</v>
      </c>
      <c r="D201" s="58">
        <f t="shared" si="3"/>
        <v>62</v>
      </c>
    </row>
    <row r="202" spans="1:4" x14ac:dyDescent="0.3">
      <c r="A202" s="269"/>
      <c r="B202" s="269" t="s">
        <v>2923</v>
      </c>
      <c r="C202" s="268">
        <f>SUMIF(BTS_매출관리!C:C,B202,BTS_매출관리!I:I)</f>
        <v>0</v>
      </c>
      <c r="D202" s="58">
        <f t="shared" si="3"/>
        <v>62</v>
      </c>
    </row>
    <row r="203" spans="1:4" x14ac:dyDescent="0.3">
      <c r="A203" s="269"/>
      <c r="B203" s="269" t="s">
        <v>2930</v>
      </c>
      <c r="C203" s="268">
        <f>SUMIF(BTS_매출관리!C:C,B203,BTS_매출관리!I:I)</f>
        <v>0</v>
      </c>
      <c r="D203" s="58">
        <f t="shared" si="3"/>
        <v>62</v>
      </c>
    </row>
    <row r="204" spans="1:4" x14ac:dyDescent="0.3">
      <c r="A204" s="269"/>
      <c r="B204" s="269" t="s">
        <v>3009</v>
      </c>
      <c r="C204" s="268">
        <f>SUMIF(BTS_매출관리!C:C,B204,BTS_매출관리!I:I)</f>
        <v>0</v>
      </c>
      <c r="D204" s="58">
        <f t="shared" si="3"/>
        <v>62</v>
      </c>
    </row>
    <row r="205" spans="1:4" x14ac:dyDescent="0.3">
      <c r="A205" s="269"/>
      <c r="B205" s="269" t="s">
        <v>3017</v>
      </c>
      <c r="C205" s="268">
        <f>SUMIF(BTS_매출관리!C:C,B205,BTS_매출관리!I:I)</f>
        <v>0</v>
      </c>
      <c r="D205" s="58">
        <f t="shared" si="3"/>
        <v>62</v>
      </c>
    </row>
    <row r="206" spans="1:4" x14ac:dyDescent="0.3">
      <c r="A206" s="269"/>
      <c r="B206" s="269" t="s">
        <v>3108</v>
      </c>
      <c r="C206" s="268">
        <f>SUMIF(BTS_매출관리!C:C,B206,BTS_매출관리!I:I)</f>
        <v>0</v>
      </c>
      <c r="D206" s="58">
        <f t="shared" si="3"/>
        <v>62</v>
      </c>
    </row>
    <row r="207" spans="1:4" x14ac:dyDescent="0.3">
      <c r="A207" s="269"/>
      <c r="B207" s="269" t="s">
        <v>3171</v>
      </c>
      <c r="C207" s="268">
        <f>SUMIF(BTS_매출관리!C:C,B207,BTS_매출관리!I:I)</f>
        <v>0</v>
      </c>
      <c r="D207" s="58">
        <f t="shared" si="3"/>
        <v>62</v>
      </c>
    </row>
    <row r="208" spans="1:4" x14ac:dyDescent="0.3">
      <c r="A208" s="269"/>
      <c r="B208" s="269" t="s">
        <v>3175</v>
      </c>
      <c r="C208" s="268">
        <f>SUMIF(BTS_매출관리!C:C,B208,BTS_매출관리!I:I)</f>
        <v>0</v>
      </c>
      <c r="D208" s="58">
        <f t="shared" si="3"/>
        <v>62</v>
      </c>
    </row>
    <row r="209" spans="1:4" x14ac:dyDescent="0.3">
      <c r="A209" s="269"/>
      <c r="B209" s="269" t="s">
        <v>3197</v>
      </c>
      <c r="C209" s="268">
        <f>SUMIF(BTS_매출관리!C:C,B209,BTS_매출관리!I:I)</f>
        <v>0</v>
      </c>
      <c r="D209" s="58">
        <f t="shared" si="3"/>
        <v>62</v>
      </c>
    </row>
    <row r="210" spans="1:4" x14ac:dyDescent="0.3">
      <c r="A210" s="269"/>
      <c r="B210" s="269" t="s">
        <v>3250</v>
      </c>
      <c r="C210" s="268">
        <f>SUMIF(BTS_매출관리!C:C,B210,BTS_매출관리!I:I)</f>
        <v>0</v>
      </c>
      <c r="D210" s="58">
        <f t="shared" si="3"/>
        <v>62</v>
      </c>
    </row>
    <row r="211" spans="1:4" x14ac:dyDescent="0.3">
      <c r="A211" s="269"/>
      <c r="B211" s="269" t="s">
        <v>3336</v>
      </c>
      <c r="C211" s="268">
        <f>SUMIF(BTS_매출관리!C:C,B211,BTS_매출관리!I:I)</f>
        <v>0</v>
      </c>
      <c r="D211" s="58">
        <f t="shared" si="3"/>
        <v>62</v>
      </c>
    </row>
    <row r="212" spans="1:4" x14ac:dyDescent="0.3">
      <c r="A212" s="269"/>
      <c r="B212" s="269" t="s">
        <v>3437</v>
      </c>
      <c r="C212" s="268">
        <f>SUMIF(BTS_매출관리!C:C,B212,BTS_매출관리!I:I)</f>
        <v>0</v>
      </c>
      <c r="D212" s="58">
        <f t="shared" si="3"/>
        <v>62</v>
      </c>
    </row>
    <row r="213" spans="1:4" x14ac:dyDescent="0.3">
      <c r="A213" s="269"/>
      <c r="B213" s="269" t="s">
        <v>3444</v>
      </c>
      <c r="C213" s="268">
        <f>SUMIF(BTS_매출관리!C:C,B213,BTS_매출관리!I:I)</f>
        <v>0</v>
      </c>
      <c r="D213" s="58">
        <f t="shared" si="3"/>
        <v>62</v>
      </c>
    </row>
    <row r="214" spans="1:4" x14ac:dyDescent="0.3">
      <c r="A214" s="269"/>
      <c r="B214" s="269" t="s">
        <v>3448</v>
      </c>
      <c r="C214" s="268">
        <f>SUMIF(BTS_매출관리!C:C,B214,BTS_매출관리!I:I)</f>
        <v>0</v>
      </c>
      <c r="D214" s="58">
        <f t="shared" si="3"/>
        <v>62</v>
      </c>
    </row>
    <row r="215" spans="1:4" x14ac:dyDescent="0.3">
      <c r="A215" s="269"/>
      <c r="B215" s="269" t="s">
        <v>3743</v>
      </c>
      <c r="C215" s="268">
        <f>SUMIF(BTS_매출관리!C:C,B215,BTS_매출관리!I:I)</f>
        <v>0</v>
      </c>
      <c r="D215" s="58">
        <f t="shared" si="3"/>
        <v>62</v>
      </c>
    </row>
    <row r="216" spans="1:4" x14ac:dyDescent="0.3">
      <c r="A216" s="269"/>
      <c r="B216" s="269" t="s">
        <v>3487</v>
      </c>
      <c r="C216" s="268">
        <f>SUMIF(BTS_매출관리!C:C,B216,BTS_매출관리!I:I)</f>
        <v>0</v>
      </c>
      <c r="D216" s="58">
        <f t="shared" si="3"/>
        <v>62</v>
      </c>
    </row>
    <row r="217" spans="1:4" x14ac:dyDescent="0.3">
      <c r="A217" s="269"/>
      <c r="B217" s="269" t="s">
        <v>3556</v>
      </c>
      <c r="C217" s="268">
        <f>SUMIF(BTS_매출관리!C:C,B217,BTS_매출관리!I:I)</f>
        <v>0</v>
      </c>
      <c r="D217" s="58">
        <f t="shared" si="3"/>
        <v>62</v>
      </c>
    </row>
    <row r="218" spans="1:4" x14ac:dyDescent="0.3">
      <c r="A218" s="269"/>
      <c r="B218" s="269" t="s">
        <v>3706</v>
      </c>
      <c r="C218" s="268">
        <f>SUMIF(BTS_매출관리!C:C,B218,BTS_매출관리!I:I)</f>
        <v>0</v>
      </c>
      <c r="D218" s="58">
        <f t="shared" si="3"/>
        <v>62</v>
      </c>
    </row>
    <row r="219" spans="1:4" x14ac:dyDescent="0.3">
      <c r="A219" s="269"/>
      <c r="B219" s="269" t="s">
        <v>4415</v>
      </c>
      <c r="C219" s="268">
        <f>SUMIF(BTS_매출관리!C:C,B219,BTS_매출관리!I:I)</f>
        <v>0</v>
      </c>
      <c r="D219" s="58">
        <f t="shared" si="3"/>
        <v>62</v>
      </c>
    </row>
    <row r="220" spans="1:4" x14ac:dyDescent="0.3">
      <c r="A220" s="269"/>
      <c r="B220" s="269"/>
      <c r="C220" s="268">
        <f>SUMIF(BTS_매출관리!C:C,B220,BTS_매출관리!I:I)</f>
        <v>0</v>
      </c>
      <c r="D220" s="58">
        <f t="shared" si="3"/>
        <v>62</v>
      </c>
    </row>
    <row r="221" spans="1:4" x14ac:dyDescent="0.3">
      <c r="A221" s="269"/>
      <c r="B221" s="269"/>
      <c r="C221" s="268">
        <f>SUMIF(BTS_매출관리!C:C,B221,BTS_매출관리!I:I)</f>
        <v>0</v>
      </c>
      <c r="D221" s="58">
        <f t="shared" si="3"/>
        <v>62</v>
      </c>
    </row>
    <row r="222" spans="1:4" x14ac:dyDescent="0.3">
      <c r="A222" s="269"/>
      <c r="B222" s="269"/>
      <c r="C222" s="268">
        <f>SUMIF(BTS_매출관리!C:C,B222,BTS_매출관리!I:I)</f>
        <v>0</v>
      </c>
      <c r="D222" s="58">
        <f t="shared" si="3"/>
        <v>62</v>
      </c>
    </row>
    <row r="223" spans="1:4" x14ac:dyDescent="0.3">
      <c r="A223" s="269"/>
      <c r="B223" s="269"/>
      <c r="C223" s="268">
        <f>SUMIF(BTS_매출관리!C:C,B223,BTS_매출관리!I:I)</f>
        <v>0</v>
      </c>
      <c r="D223" s="58">
        <f t="shared" si="3"/>
        <v>62</v>
      </c>
    </row>
    <row r="224" spans="1:4" x14ac:dyDescent="0.3">
      <c r="A224" s="269"/>
      <c r="B224" s="269"/>
      <c r="C224" s="268">
        <f>SUMIF(BTS_매출관리!C:C,B224,BTS_매출관리!I:I)</f>
        <v>0</v>
      </c>
      <c r="D224" s="58">
        <f t="shared" si="3"/>
        <v>62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9"/>
      <c r="B1" s="310"/>
      <c r="C1" s="310"/>
      <c r="D1" s="310"/>
      <c r="E1" s="310"/>
      <c r="F1" s="310"/>
      <c r="G1" s="31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1" t="s">
        <v>1192</v>
      </c>
      <c r="R1" s="311"/>
      <c r="S1" s="312"/>
      <c r="T1" s="312"/>
      <c r="U1" s="313"/>
    </row>
    <row r="2" spans="1:21" x14ac:dyDescent="0.3">
      <c r="A2" s="314" t="s">
        <v>65</v>
      </c>
      <c r="B2" s="315"/>
      <c r="C2" s="316" t="s">
        <v>2213</v>
      </c>
      <c r="D2" s="317"/>
      <c r="E2" s="317"/>
      <c r="F2" s="317"/>
      <c r="G2" s="318"/>
      <c r="H2" s="316" t="s">
        <v>76</v>
      </c>
      <c r="I2" s="317"/>
      <c r="J2" s="317"/>
      <c r="K2" s="317"/>
      <c r="L2" s="317"/>
      <c r="M2" s="317"/>
      <c r="N2" s="317"/>
      <c r="O2" s="318"/>
      <c r="P2" s="319" t="s">
        <v>63</v>
      </c>
      <c r="Q2" s="320"/>
      <c r="R2" s="320"/>
      <c r="S2" s="315"/>
      <c r="T2" s="321">
        <v>45804</v>
      </c>
      <c r="U2" s="322"/>
    </row>
    <row r="3" spans="1:21" ht="24" customHeight="1" x14ac:dyDescent="0.3">
      <c r="A3" s="332" t="s">
        <v>1162</v>
      </c>
      <c r="B3" s="37" t="s">
        <v>59</v>
      </c>
      <c r="C3" s="492" t="s">
        <v>1532</v>
      </c>
      <c r="D3" s="493"/>
      <c r="E3" s="493"/>
      <c r="F3" s="493"/>
      <c r="G3" s="493"/>
      <c r="H3" s="493"/>
      <c r="I3" s="493"/>
      <c r="J3" s="494"/>
      <c r="K3" s="338" t="s">
        <v>1163</v>
      </c>
      <c r="L3" s="37" t="s">
        <v>59</v>
      </c>
      <c r="M3" s="489" t="s">
        <v>964</v>
      </c>
      <c r="N3" s="490"/>
      <c r="O3" s="490"/>
      <c r="P3" s="490"/>
      <c r="Q3" s="490"/>
      <c r="R3" s="490"/>
      <c r="S3" s="490"/>
      <c r="T3" s="490"/>
      <c r="U3" s="491"/>
    </row>
    <row r="4" spans="1:21" ht="24.95" customHeight="1" x14ac:dyDescent="0.3">
      <c r="A4" s="333"/>
      <c r="B4" s="37" t="s">
        <v>61</v>
      </c>
      <c r="C4" s="344"/>
      <c r="D4" s="345"/>
      <c r="E4" s="345"/>
      <c r="F4" s="345"/>
      <c r="G4" s="345"/>
      <c r="H4" s="345"/>
      <c r="I4" s="345"/>
      <c r="J4" s="346"/>
      <c r="K4" s="339"/>
      <c r="L4" s="37" t="s">
        <v>61</v>
      </c>
      <c r="M4" s="323" t="s">
        <v>962</v>
      </c>
      <c r="N4" s="324"/>
      <c r="O4" s="324"/>
      <c r="P4" s="324"/>
      <c r="Q4" s="324"/>
      <c r="R4" s="325"/>
      <c r="S4" s="38" t="s">
        <v>62</v>
      </c>
      <c r="T4" s="495" t="s">
        <v>73</v>
      </c>
      <c r="U4" s="496"/>
    </row>
    <row r="5" spans="1:21" ht="15.75" customHeight="1" x14ac:dyDescent="0.3">
      <c r="A5" s="333"/>
      <c r="B5" s="38" t="s">
        <v>60</v>
      </c>
      <c r="C5" s="323" t="s">
        <v>1091</v>
      </c>
      <c r="D5" s="324"/>
      <c r="E5" s="324"/>
      <c r="F5" s="324"/>
      <c r="G5" s="324"/>
      <c r="H5" s="324"/>
      <c r="I5" s="324"/>
      <c r="J5" s="325"/>
      <c r="K5" s="339"/>
      <c r="L5" s="38" t="s">
        <v>60</v>
      </c>
      <c r="M5" s="323" t="s">
        <v>74</v>
      </c>
      <c r="N5" s="324"/>
      <c r="O5" s="324"/>
      <c r="P5" s="324"/>
      <c r="Q5" s="324"/>
      <c r="R5" s="324"/>
      <c r="S5" s="324"/>
      <c r="T5" s="324"/>
      <c r="U5" s="326"/>
    </row>
    <row r="6" spans="1:21" ht="15.75" customHeight="1" x14ac:dyDescent="0.3">
      <c r="A6" s="334"/>
      <c r="B6" s="38" t="s">
        <v>75</v>
      </c>
      <c r="C6" s="323" t="s">
        <v>1090</v>
      </c>
      <c r="D6" s="324"/>
      <c r="E6" s="324"/>
      <c r="F6" s="324"/>
      <c r="G6" s="324"/>
      <c r="H6" s="324"/>
      <c r="I6" s="324"/>
      <c r="J6" s="325"/>
      <c r="K6" s="340"/>
      <c r="L6" s="38" t="s">
        <v>75</v>
      </c>
      <c r="M6" s="323" t="s">
        <v>66</v>
      </c>
      <c r="N6" s="324"/>
      <c r="O6" s="324"/>
      <c r="P6" s="324"/>
      <c r="Q6" s="324"/>
      <c r="R6" s="325"/>
      <c r="S6" s="38" t="s">
        <v>22</v>
      </c>
      <c r="T6" s="323" t="s">
        <v>973</v>
      </c>
      <c r="U6" s="326"/>
    </row>
    <row r="7" spans="1:21" ht="15.75" customHeight="1" x14ac:dyDescent="0.3">
      <c r="A7" s="327" t="s">
        <v>70</v>
      </c>
      <c r="B7" s="328"/>
      <c r="C7" s="328"/>
      <c r="D7" s="328"/>
      <c r="E7" s="329"/>
      <c r="F7" s="330" t="s">
        <v>78</v>
      </c>
      <c r="G7" s="328"/>
      <c r="H7" s="328"/>
      <c r="I7" s="329"/>
      <c r="J7" s="330" t="s">
        <v>67</v>
      </c>
      <c r="K7" s="329"/>
      <c r="L7" s="330" t="s">
        <v>42</v>
      </c>
      <c r="M7" s="328"/>
      <c r="N7" s="328"/>
      <c r="O7" s="328"/>
      <c r="P7" s="329"/>
      <c r="Q7" s="330" t="s">
        <v>68</v>
      </c>
      <c r="R7" s="328"/>
      <c r="S7" s="329"/>
      <c r="T7" s="330" t="s">
        <v>69</v>
      </c>
      <c r="U7" s="331"/>
    </row>
    <row r="8" spans="1:21" ht="15" customHeight="1" x14ac:dyDescent="0.3">
      <c r="A8" s="497" t="s">
        <v>1128</v>
      </c>
      <c r="B8" s="498"/>
      <c r="C8" s="498"/>
      <c r="D8" s="498"/>
      <c r="E8" s="499"/>
      <c r="F8" s="500"/>
      <c r="G8" s="498"/>
      <c r="H8" s="498"/>
      <c r="I8" s="499"/>
      <c r="J8" s="501">
        <v>1</v>
      </c>
      <c r="K8" s="358"/>
      <c r="L8" s="479">
        <v>1000000</v>
      </c>
      <c r="M8" s="480"/>
      <c r="N8" s="480"/>
      <c r="O8" s="480"/>
      <c r="P8" s="481"/>
      <c r="Q8" s="479">
        <v>1000000</v>
      </c>
      <c r="R8" s="480"/>
      <c r="S8" s="481"/>
      <c r="T8" s="365"/>
      <c r="U8" s="366"/>
    </row>
    <row r="9" spans="1:21" ht="15" customHeight="1" x14ac:dyDescent="0.3">
      <c r="A9" s="482"/>
      <c r="B9" s="483"/>
      <c r="C9" s="483"/>
      <c r="D9" s="483"/>
      <c r="E9" s="484"/>
      <c r="F9" s="485"/>
      <c r="G9" s="483"/>
      <c r="H9" s="483"/>
      <c r="I9" s="484"/>
      <c r="J9" s="350"/>
      <c r="K9" s="349"/>
      <c r="L9" s="486"/>
      <c r="M9" s="487"/>
      <c r="N9" s="487"/>
      <c r="O9" s="487"/>
      <c r="P9" s="488"/>
      <c r="Q9" s="486"/>
      <c r="R9" s="487"/>
      <c r="S9" s="488"/>
      <c r="T9" s="354"/>
      <c r="U9" s="355"/>
    </row>
    <row r="10" spans="1:21" ht="15" customHeight="1" x14ac:dyDescent="0.3">
      <c r="A10" s="482"/>
      <c r="B10" s="483"/>
      <c r="C10" s="483"/>
      <c r="D10" s="483"/>
      <c r="E10" s="484"/>
      <c r="F10" s="485"/>
      <c r="G10" s="483"/>
      <c r="H10" s="483"/>
      <c r="I10" s="484"/>
      <c r="J10" s="350"/>
      <c r="K10" s="349"/>
      <c r="L10" s="486"/>
      <c r="M10" s="487"/>
      <c r="N10" s="487"/>
      <c r="O10" s="487"/>
      <c r="P10" s="488"/>
      <c r="Q10" s="486"/>
      <c r="R10" s="487"/>
      <c r="S10" s="488"/>
      <c r="T10" s="354"/>
      <c r="U10" s="355"/>
    </row>
    <row r="11" spans="1:21" ht="15" customHeight="1" x14ac:dyDescent="0.3">
      <c r="A11" s="482"/>
      <c r="B11" s="483"/>
      <c r="C11" s="483"/>
      <c r="D11" s="483"/>
      <c r="E11" s="484"/>
      <c r="F11" s="485"/>
      <c r="G11" s="483"/>
      <c r="H11" s="483"/>
      <c r="I11" s="484"/>
      <c r="J11" s="350"/>
      <c r="K11" s="349"/>
      <c r="L11" s="486"/>
      <c r="M11" s="487"/>
      <c r="N11" s="487"/>
      <c r="O11" s="487"/>
      <c r="P11" s="488"/>
      <c r="Q11" s="486"/>
      <c r="R11" s="487"/>
      <c r="S11" s="488"/>
      <c r="T11" s="354"/>
      <c r="U11" s="355"/>
    </row>
    <row r="12" spans="1:21" ht="15" customHeight="1" x14ac:dyDescent="0.3">
      <c r="A12" s="482"/>
      <c r="B12" s="483"/>
      <c r="C12" s="483"/>
      <c r="D12" s="483"/>
      <c r="E12" s="484"/>
      <c r="F12" s="485"/>
      <c r="G12" s="483"/>
      <c r="H12" s="483"/>
      <c r="I12" s="484"/>
      <c r="J12" s="350"/>
      <c r="K12" s="349"/>
      <c r="L12" s="486"/>
      <c r="M12" s="487"/>
      <c r="N12" s="487"/>
      <c r="O12" s="487"/>
      <c r="P12" s="488"/>
      <c r="Q12" s="486"/>
      <c r="R12" s="487"/>
      <c r="S12" s="488"/>
      <c r="T12" s="354"/>
      <c r="U12" s="355"/>
    </row>
    <row r="13" spans="1:21" ht="15" customHeight="1" x14ac:dyDescent="0.3">
      <c r="A13" s="482"/>
      <c r="B13" s="483"/>
      <c r="C13" s="483"/>
      <c r="D13" s="483"/>
      <c r="E13" s="484"/>
      <c r="F13" s="502"/>
      <c r="G13" s="503"/>
      <c r="H13" s="503"/>
      <c r="I13" s="504"/>
      <c r="J13" s="350"/>
      <c r="K13" s="349"/>
      <c r="L13" s="486"/>
      <c r="M13" s="487"/>
      <c r="N13" s="487"/>
      <c r="O13" s="487"/>
      <c r="P13" s="488"/>
      <c r="Q13" s="486"/>
      <c r="R13" s="487"/>
      <c r="S13" s="488"/>
      <c r="T13" s="354"/>
      <c r="U13" s="355"/>
    </row>
    <row r="14" spans="1:21" ht="15" customHeight="1" x14ac:dyDescent="0.3">
      <c r="A14" s="482"/>
      <c r="B14" s="483"/>
      <c r="C14" s="483"/>
      <c r="D14" s="483"/>
      <c r="E14" s="484"/>
      <c r="F14" s="485"/>
      <c r="G14" s="483"/>
      <c r="H14" s="483"/>
      <c r="I14" s="484"/>
      <c r="J14" s="350"/>
      <c r="K14" s="349"/>
      <c r="L14" s="486"/>
      <c r="M14" s="487"/>
      <c r="N14" s="487"/>
      <c r="O14" s="487"/>
      <c r="P14" s="488"/>
      <c r="Q14" s="486"/>
      <c r="R14" s="487"/>
      <c r="S14" s="488"/>
      <c r="T14" s="354"/>
      <c r="U14" s="355"/>
    </row>
    <row r="15" spans="1:21" ht="15" customHeight="1" x14ac:dyDescent="0.3">
      <c r="A15" s="347"/>
      <c r="B15" s="348"/>
      <c r="C15" s="348"/>
      <c r="D15" s="348"/>
      <c r="E15" s="349"/>
      <c r="F15" s="350"/>
      <c r="G15" s="348"/>
      <c r="H15" s="348"/>
      <c r="I15" s="349"/>
      <c r="J15" s="350"/>
      <c r="K15" s="349"/>
      <c r="L15" s="505"/>
      <c r="M15" s="506"/>
      <c r="N15" s="506"/>
      <c r="O15" s="506"/>
      <c r="P15" s="507"/>
      <c r="Q15" s="505"/>
      <c r="R15" s="506"/>
      <c r="S15" s="507"/>
      <c r="T15" s="354"/>
      <c r="U15" s="355"/>
    </row>
    <row r="16" spans="1:21" ht="15" customHeight="1" x14ac:dyDescent="0.3">
      <c r="A16" s="347"/>
      <c r="B16" s="348"/>
      <c r="C16" s="348"/>
      <c r="D16" s="348"/>
      <c r="E16" s="349"/>
      <c r="F16" s="350"/>
      <c r="G16" s="348"/>
      <c r="H16" s="348"/>
      <c r="I16" s="349"/>
      <c r="J16" s="350"/>
      <c r="K16" s="349"/>
      <c r="L16" s="505"/>
      <c r="M16" s="506"/>
      <c r="N16" s="506"/>
      <c r="O16" s="506"/>
      <c r="P16" s="507"/>
      <c r="Q16" s="505"/>
      <c r="R16" s="506"/>
      <c r="S16" s="507"/>
      <c r="T16" s="354"/>
      <c r="U16" s="355"/>
    </row>
    <row r="17" spans="1:21" ht="15" customHeight="1" x14ac:dyDescent="0.3">
      <c r="A17" s="347"/>
      <c r="B17" s="348"/>
      <c r="C17" s="348"/>
      <c r="D17" s="348"/>
      <c r="E17" s="349"/>
      <c r="F17" s="350"/>
      <c r="G17" s="348"/>
      <c r="H17" s="348"/>
      <c r="I17" s="349"/>
      <c r="J17" s="350"/>
      <c r="K17" s="349"/>
      <c r="L17" s="505"/>
      <c r="M17" s="506"/>
      <c r="N17" s="506"/>
      <c r="O17" s="506"/>
      <c r="P17" s="507"/>
      <c r="Q17" s="505"/>
      <c r="R17" s="506"/>
      <c r="S17" s="507"/>
      <c r="T17" s="354"/>
      <c r="U17" s="355"/>
    </row>
    <row r="18" spans="1:21" ht="15" customHeight="1" x14ac:dyDescent="0.3">
      <c r="A18" s="347"/>
      <c r="B18" s="348"/>
      <c r="C18" s="348"/>
      <c r="D18" s="348"/>
      <c r="E18" s="349"/>
      <c r="F18" s="350"/>
      <c r="G18" s="348"/>
      <c r="H18" s="348"/>
      <c r="I18" s="349"/>
      <c r="J18" s="350"/>
      <c r="K18" s="349"/>
      <c r="L18" s="505"/>
      <c r="M18" s="506"/>
      <c r="N18" s="506"/>
      <c r="O18" s="506"/>
      <c r="P18" s="507"/>
      <c r="Q18" s="505"/>
      <c r="R18" s="506"/>
      <c r="S18" s="507"/>
      <c r="T18" s="354"/>
      <c r="U18" s="355"/>
    </row>
    <row r="19" spans="1:21" ht="15" customHeight="1" x14ac:dyDescent="0.3">
      <c r="A19" s="528"/>
      <c r="B19" s="529"/>
      <c r="C19" s="529"/>
      <c r="D19" s="529"/>
      <c r="E19" s="525"/>
      <c r="F19" s="524"/>
      <c r="G19" s="529"/>
      <c r="H19" s="529"/>
      <c r="I19" s="525"/>
      <c r="J19" s="524"/>
      <c r="K19" s="525"/>
      <c r="L19" s="475"/>
      <c r="M19" s="476"/>
      <c r="N19" s="476"/>
      <c r="O19" s="476"/>
      <c r="P19" s="477"/>
      <c r="Q19" s="475"/>
      <c r="R19" s="476"/>
      <c r="S19" s="477"/>
      <c r="T19" s="526"/>
      <c r="U19" s="527"/>
    </row>
    <row r="20" spans="1:21" x14ac:dyDescent="0.3">
      <c r="A20" s="327" t="s">
        <v>80</v>
      </c>
      <c r="B20" s="328"/>
      <c r="C20" s="328"/>
      <c r="D20" s="328"/>
      <c r="E20" s="328"/>
      <c r="F20" s="406">
        <v>2450000</v>
      </c>
      <c r="G20" s="406"/>
      <c r="H20" s="406"/>
      <c r="I20" s="407"/>
      <c r="J20" s="478">
        <f>SUM(J8:K19)</f>
        <v>1</v>
      </c>
      <c r="K20" s="478"/>
      <c r="L20" s="461" t="s">
        <v>959</v>
      </c>
      <c r="M20" s="462"/>
      <c r="N20" s="462"/>
      <c r="O20" s="462"/>
      <c r="P20" s="463"/>
      <c r="Q20" s="405">
        <f>SUM(Q8:S19)</f>
        <v>1000000</v>
      </c>
      <c r="R20" s="406"/>
      <c r="S20" s="406"/>
      <c r="T20" s="406"/>
      <c r="U20" s="408"/>
    </row>
    <row r="21" spans="1:21" ht="17.25" thickBot="1" x14ac:dyDescent="0.35">
      <c r="A21" s="430" t="s">
        <v>90</v>
      </c>
      <c r="B21" s="431"/>
      <c r="C21" s="431"/>
      <c r="D21" s="431"/>
      <c r="E21" s="431"/>
      <c r="F21" s="432">
        <f>F20+Q20</f>
        <v>3450000</v>
      </c>
      <c r="G21" s="432"/>
      <c r="H21" s="432"/>
      <c r="I21" s="433"/>
      <c r="J21" s="434" t="s">
        <v>965</v>
      </c>
      <c r="K21" s="431"/>
      <c r="L21" s="400" t="str">
        <f>T4</f>
        <v>장효주</v>
      </c>
      <c r="M21" s="400"/>
      <c r="N21" s="400"/>
      <c r="O21" s="434" t="s">
        <v>64</v>
      </c>
      <c r="P21" s="436"/>
      <c r="Q21" s="467" t="str">
        <f>C3</f>
        <v>제이오토(대구)</v>
      </c>
      <c r="R21" s="468"/>
      <c r="S21" s="468"/>
      <c r="T21" s="468"/>
      <c r="U21" s="469"/>
    </row>
    <row r="22" spans="1:21" ht="9" customHeight="1" x14ac:dyDescent="0.3">
      <c r="A22" s="450"/>
      <c r="B22" s="450"/>
      <c r="C22" s="450"/>
      <c r="D22" s="450"/>
      <c r="E22" s="450"/>
      <c r="F22" s="450"/>
      <c r="G22" s="450"/>
      <c r="H22" s="450"/>
      <c r="I22" s="450"/>
      <c r="J22" s="450"/>
      <c r="K22" s="450"/>
      <c r="L22" s="450"/>
      <c r="M22" s="450"/>
      <c r="N22" s="450"/>
      <c r="O22" s="450"/>
      <c r="P22" s="450"/>
      <c r="Q22" s="450"/>
      <c r="R22" s="450"/>
      <c r="S22" s="450"/>
      <c r="T22" s="450"/>
      <c r="U22" s="450"/>
    </row>
    <row r="23" spans="1:21" ht="11.25" customHeight="1" thickBot="1" x14ac:dyDescent="0.35">
      <c r="A23" s="442"/>
      <c r="B23" s="442"/>
      <c r="C23" s="442"/>
      <c r="D23" s="442"/>
      <c r="E23" s="442"/>
      <c r="F23" s="442"/>
      <c r="G23" s="442"/>
      <c r="H23" s="442"/>
      <c r="I23" s="442"/>
      <c r="J23" s="442"/>
      <c r="K23" s="442"/>
      <c r="L23" s="442"/>
      <c r="M23" s="442"/>
      <c r="N23" s="442"/>
      <c r="O23" s="442"/>
      <c r="P23" s="442"/>
      <c r="Q23" s="442"/>
      <c r="R23" s="442"/>
      <c r="S23" s="442"/>
      <c r="T23" s="442"/>
      <c r="U23" s="442"/>
    </row>
    <row r="24" spans="1:21" ht="24" customHeight="1" thickBot="1" x14ac:dyDescent="0.35">
      <c r="A24" s="521" t="s">
        <v>71</v>
      </c>
      <c r="B24" s="522"/>
      <c r="C24" s="522"/>
      <c r="D24" s="522"/>
      <c r="E24" s="522"/>
      <c r="F24" s="522"/>
      <c r="G24" s="522"/>
      <c r="H24" s="522"/>
      <c r="I24" s="522"/>
      <c r="J24" s="522"/>
      <c r="K24" s="522"/>
      <c r="L24" s="522"/>
      <c r="M24" s="522"/>
      <c r="N24" s="522"/>
      <c r="O24" s="522"/>
      <c r="P24" s="522"/>
      <c r="Q24" s="522"/>
      <c r="R24" s="522"/>
      <c r="S24" s="522"/>
      <c r="T24" s="522"/>
      <c r="U24" s="523"/>
    </row>
    <row r="25" spans="1:21" x14ac:dyDescent="0.3">
      <c r="A25" s="314" t="s">
        <v>65</v>
      </c>
      <c r="B25" s="315"/>
      <c r="C25" s="316" t="str">
        <f>C2</f>
        <v>카카오뱅크 3333181865047</v>
      </c>
      <c r="D25" s="317"/>
      <c r="E25" s="317"/>
      <c r="F25" s="317"/>
      <c r="G25" s="318"/>
      <c r="H25" s="316" t="s">
        <v>77</v>
      </c>
      <c r="I25" s="317"/>
      <c r="J25" s="317"/>
      <c r="K25" s="317"/>
      <c r="L25" s="317"/>
      <c r="M25" s="317"/>
      <c r="N25" s="317"/>
      <c r="O25" s="318"/>
      <c r="P25" s="319" t="s">
        <v>63</v>
      </c>
      <c r="Q25" s="320"/>
      <c r="R25" s="320"/>
      <c r="S25" s="315"/>
      <c r="T25" s="321">
        <f>T2</f>
        <v>45804</v>
      </c>
      <c r="U25" s="322"/>
    </row>
    <row r="26" spans="1:21" ht="27" customHeight="1" x14ac:dyDescent="0.3">
      <c r="A26" s="332" t="s">
        <v>1162</v>
      </c>
      <c r="B26" s="37" t="s">
        <v>59</v>
      </c>
      <c r="C26" s="511" t="str">
        <f>C3</f>
        <v>제이오토(대구)</v>
      </c>
      <c r="D26" s="512"/>
      <c r="E26" s="512"/>
      <c r="F26" s="512"/>
      <c r="G26" s="512"/>
      <c r="H26" s="512"/>
      <c r="I26" s="512"/>
      <c r="J26" s="513"/>
      <c r="K26" s="338" t="s">
        <v>1163</v>
      </c>
      <c r="L26" s="37" t="s">
        <v>59</v>
      </c>
      <c r="M26" s="489" t="str">
        <f>M3</f>
        <v>BTS&amp;P</v>
      </c>
      <c r="N26" s="490"/>
      <c r="O26" s="490"/>
      <c r="P26" s="490"/>
      <c r="Q26" s="490"/>
      <c r="R26" s="490"/>
      <c r="S26" s="490"/>
      <c r="T26" s="490"/>
      <c r="U26" s="491"/>
    </row>
    <row r="27" spans="1:21" ht="24.95" customHeight="1" x14ac:dyDescent="0.3">
      <c r="A27" s="333"/>
      <c r="B27" s="37" t="s">
        <v>61</v>
      </c>
      <c r="C27" s="472">
        <f>C4</f>
        <v>0</v>
      </c>
      <c r="D27" s="473"/>
      <c r="E27" s="473"/>
      <c r="F27" s="473"/>
      <c r="G27" s="473"/>
      <c r="H27" s="473"/>
      <c r="I27" s="473"/>
      <c r="J27" s="474"/>
      <c r="K27" s="339"/>
      <c r="L27" s="37" t="s">
        <v>61</v>
      </c>
      <c r="M27" s="323" t="str">
        <f>M4</f>
        <v>259-12-01768</v>
      </c>
      <c r="N27" s="324"/>
      <c r="O27" s="324"/>
      <c r="P27" s="324"/>
      <c r="Q27" s="324"/>
      <c r="R27" s="325"/>
      <c r="S27" s="38" t="s">
        <v>62</v>
      </c>
      <c r="T27" s="495" t="str">
        <f>T4</f>
        <v>장효주</v>
      </c>
      <c r="U27" s="496"/>
    </row>
    <row r="28" spans="1:21" ht="15.75" customHeight="1" x14ac:dyDescent="0.3">
      <c r="A28" s="333"/>
      <c r="B28" s="38" t="s">
        <v>10</v>
      </c>
      <c r="C28" s="323" t="str">
        <f>C5</f>
        <v>대구광역시 서구 가르뱅이로 53</v>
      </c>
      <c r="D28" s="324"/>
      <c r="E28" s="324"/>
      <c r="F28" s="324"/>
      <c r="G28" s="324"/>
      <c r="H28" s="324"/>
      <c r="I28" s="324"/>
      <c r="J28" s="325"/>
      <c r="K28" s="339"/>
      <c r="L28" s="38" t="s">
        <v>10</v>
      </c>
      <c r="M28" s="323" t="str">
        <f>M5</f>
        <v>대구 달서구 용산로 28(본리동)</v>
      </c>
      <c r="N28" s="324"/>
      <c r="O28" s="324"/>
      <c r="P28" s="324"/>
      <c r="Q28" s="324"/>
      <c r="R28" s="324"/>
      <c r="S28" s="324"/>
      <c r="T28" s="324"/>
      <c r="U28" s="326"/>
    </row>
    <row r="29" spans="1:21" ht="15.75" customHeight="1" x14ac:dyDescent="0.3">
      <c r="A29" s="334"/>
      <c r="B29" s="38" t="s">
        <v>75</v>
      </c>
      <c r="C29" s="323" t="str">
        <f>C6</f>
        <v>010-5102-8176</v>
      </c>
      <c r="D29" s="324"/>
      <c r="E29" s="324"/>
      <c r="F29" s="324"/>
      <c r="G29" s="324"/>
      <c r="H29" s="324"/>
      <c r="I29" s="324"/>
      <c r="J29" s="325"/>
      <c r="K29" s="340"/>
      <c r="L29" s="38" t="s">
        <v>75</v>
      </c>
      <c r="M29" s="323" t="str">
        <f>M6</f>
        <v>010-5168-3542</v>
      </c>
      <c r="N29" s="324"/>
      <c r="O29" s="324"/>
      <c r="P29" s="324"/>
      <c r="Q29" s="324"/>
      <c r="R29" s="325"/>
      <c r="S29" s="38" t="s">
        <v>22</v>
      </c>
      <c r="T29" s="323"/>
      <c r="U29" s="326"/>
    </row>
    <row r="30" spans="1:21" ht="15.75" customHeight="1" x14ac:dyDescent="0.3">
      <c r="A30" s="327" t="s">
        <v>70</v>
      </c>
      <c r="B30" s="328"/>
      <c r="C30" s="328"/>
      <c r="D30" s="328"/>
      <c r="E30" s="329"/>
      <c r="F30" s="330" t="s">
        <v>44</v>
      </c>
      <c r="G30" s="328"/>
      <c r="H30" s="328"/>
      <c r="I30" s="329"/>
      <c r="J30" s="330" t="s">
        <v>67</v>
      </c>
      <c r="K30" s="329"/>
      <c r="L30" s="330" t="s">
        <v>42</v>
      </c>
      <c r="M30" s="328"/>
      <c r="N30" s="328"/>
      <c r="O30" s="328"/>
      <c r="P30" s="329"/>
      <c r="Q30" s="330" t="s">
        <v>68</v>
      </c>
      <c r="R30" s="328"/>
      <c r="S30" s="329"/>
      <c r="T30" s="330" t="s">
        <v>69</v>
      </c>
      <c r="U30" s="331"/>
    </row>
    <row r="31" spans="1:21" ht="15" customHeight="1" x14ac:dyDescent="0.3">
      <c r="A31" s="516" t="str">
        <f>A8</f>
        <v>8HP70 VALBEBODY</v>
      </c>
      <c r="B31" s="514"/>
      <c r="C31" s="514"/>
      <c r="D31" s="514"/>
      <c r="E31" s="514"/>
      <c r="F31" s="514">
        <f>F8</f>
        <v>0</v>
      </c>
      <c r="G31" s="514"/>
      <c r="H31" s="514"/>
      <c r="I31" s="514"/>
      <c r="J31" s="514">
        <f>J8</f>
        <v>1</v>
      </c>
      <c r="K31" s="514"/>
      <c r="L31" s="470">
        <f>L8</f>
        <v>1000000</v>
      </c>
      <c r="M31" s="470"/>
      <c r="N31" s="470"/>
      <c r="O31" s="470"/>
      <c r="P31" s="470"/>
      <c r="Q31" s="470">
        <f>Q8</f>
        <v>1000000</v>
      </c>
      <c r="R31" s="470"/>
      <c r="S31" s="470"/>
      <c r="T31" s="514">
        <f>T8</f>
        <v>0</v>
      </c>
      <c r="U31" s="515"/>
    </row>
    <row r="32" spans="1:21" ht="15" customHeight="1" x14ac:dyDescent="0.3">
      <c r="A32" s="510">
        <f t="shared" ref="A32:A42" si="0">A9</f>
        <v>0</v>
      </c>
      <c r="B32" s="508"/>
      <c r="C32" s="508"/>
      <c r="D32" s="508"/>
      <c r="E32" s="508"/>
      <c r="F32" s="508">
        <f t="shared" ref="F32:F42" si="1">F9</f>
        <v>0</v>
      </c>
      <c r="G32" s="508"/>
      <c r="H32" s="508"/>
      <c r="I32" s="508"/>
      <c r="J32" s="508">
        <f t="shared" ref="J32:J42" si="2">J9</f>
        <v>0</v>
      </c>
      <c r="K32" s="508"/>
      <c r="L32" s="471">
        <f t="shared" ref="L32:L42" si="3">L9</f>
        <v>0</v>
      </c>
      <c r="M32" s="471"/>
      <c r="N32" s="471"/>
      <c r="O32" s="471"/>
      <c r="P32" s="471"/>
      <c r="Q32" s="471">
        <f t="shared" ref="Q32:Q42" si="4">Q9</f>
        <v>0</v>
      </c>
      <c r="R32" s="471"/>
      <c r="S32" s="471"/>
      <c r="T32" s="508">
        <f t="shared" ref="T32:T42" si="5">T9</f>
        <v>0</v>
      </c>
      <c r="U32" s="509"/>
    </row>
    <row r="33" spans="1:21" ht="15" customHeight="1" x14ac:dyDescent="0.3">
      <c r="A33" s="510">
        <f t="shared" si="0"/>
        <v>0</v>
      </c>
      <c r="B33" s="508"/>
      <c r="C33" s="508"/>
      <c r="D33" s="508"/>
      <c r="E33" s="508"/>
      <c r="F33" s="508">
        <f t="shared" si="1"/>
        <v>0</v>
      </c>
      <c r="G33" s="508"/>
      <c r="H33" s="508"/>
      <c r="I33" s="508"/>
      <c r="J33" s="508">
        <f t="shared" si="2"/>
        <v>0</v>
      </c>
      <c r="K33" s="508"/>
      <c r="L33" s="471">
        <f t="shared" si="3"/>
        <v>0</v>
      </c>
      <c r="M33" s="471"/>
      <c r="N33" s="471"/>
      <c r="O33" s="471"/>
      <c r="P33" s="471"/>
      <c r="Q33" s="471">
        <f t="shared" si="4"/>
        <v>0</v>
      </c>
      <c r="R33" s="471"/>
      <c r="S33" s="471"/>
      <c r="T33" s="508">
        <f t="shared" si="5"/>
        <v>0</v>
      </c>
      <c r="U33" s="509"/>
    </row>
    <row r="34" spans="1:21" ht="15" customHeight="1" x14ac:dyDescent="0.3">
      <c r="A34" s="510">
        <f t="shared" si="0"/>
        <v>0</v>
      </c>
      <c r="B34" s="508"/>
      <c r="C34" s="508"/>
      <c r="D34" s="508"/>
      <c r="E34" s="508"/>
      <c r="F34" s="508">
        <f t="shared" si="1"/>
        <v>0</v>
      </c>
      <c r="G34" s="508"/>
      <c r="H34" s="508"/>
      <c r="I34" s="508"/>
      <c r="J34" s="508">
        <v>1</v>
      </c>
      <c r="K34" s="508"/>
      <c r="L34" s="471">
        <f t="shared" si="3"/>
        <v>0</v>
      </c>
      <c r="M34" s="471"/>
      <c r="N34" s="471"/>
      <c r="O34" s="471"/>
      <c r="P34" s="471"/>
      <c r="Q34" s="471">
        <f t="shared" si="4"/>
        <v>0</v>
      </c>
      <c r="R34" s="471"/>
      <c r="S34" s="471"/>
      <c r="T34" s="508">
        <f t="shared" si="5"/>
        <v>0</v>
      </c>
      <c r="U34" s="509"/>
    </row>
    <row r="35" spans="1:21" ht="15" customHeight="1" x14ac:dyDescent="0.3">
      <c r="A35" s="510">
        <f t="shared" si="0"/>
        <v>0</v>
      </c>
      <c r="B35" s="508"/>
      <c r="C35" s="508"/>
      <c r="D35" s="508"/>
      <c r="E35" s="508"/>
      <c r="F35" s="508">
        <f t="shared" si="1"/>
        <v>0</v>
      </c>
      <c r="G35" s="508"/>
      <c r="H35" s="508"/>
      <c r="I35" s="508"/>
      <c r="J35" s="508">
        <f t="shared" si="2"/>
        <v>0</v>
      </c>
      <c r="K35" s="508"/>
      <c r="L35" s="471">
        <f t="shared" si="3"/>
        <v>0</v>
      </c>
      <c r="M35" s="471"/>
      <c r="N35" s="471"/>
      <c r="O35" s="471"/>
      <c r="P35" s="471"/>
      <c r="Q35" s="471">
        <f t="shared" si="4"/>
        <v>0</v>
      </c>
      <c r="R35" s="471"/>
      <c r="S35" s="471"/>
      <c r="T35" s="508">
        <f t="shared" si="5"/>
        <v>0</v>
      </c>
      <c r="U35" s="509"/>
    </row>
    <row r="36" spans="1:21" ht="15" customHeight="1" x14ac:dyDescent="0.3">
      <c r="A36" s="510">
        <f t="shared" si="0"/>
        <v>0</v>
      </c>
      <c r="B36" s="508"/>
      <c r="C36" s="508"/>
      <c r="D36" s="508"/>
      <c r="E36" s="508"/>
      <c r="F36" s="508">
        <f t="shared" si="1"/>
        <v>0</v>
      </c>
      <c r="G36" s="508"/>
      <c r="H36" s="508"/>
      <c r="I36" s="508"/>
      <c r="J36" s="508">
        <f t="shared" si="2"/>
        <v>0</v>
      </c>
      <c r="K36" s="508"/>
      <c r="L36" s="471">
        <f t="shared" si="3"/>
        <v>0</v>
      </c>
      <c r="M36" s="471"/>
      <c r="N36" s="471"/>
      <c r="O36" s="471"/>
      <c r="P36" s="471"/>
      <c r="Q36" s="471">
        <f t="shared" si="4"/>
        <v>0</v>
      </c>
      <c r="R36" s="471"/>
      <c r="S36" s="471"/>
      <c r="T36" s="508">
        <f t="shared" si="5"/>
        <v>0</v>
      </c>
      <c r="U36" s="509"/>
    </row>
    <row r="37" spans="1:21" ht="15" customHeight="1" x14ac:dyDescent="0.3">
      <c r="A37" s="510">
        <f t="shared" si="0"/>
        <v>0</v>
      </c>
      <c r="B37" s="508"/>
      <c r="C37" s="508"/>
      <c r="D37" s="508"/>
      <c r="E37" s="508"/>
      <c r="F37" s="508">
        <f t="shared" si="1"/>
        <v>0</v>
      </c>
      <c r="G37" s="508"/>
      <c r="H37" s="508"/>
      <c r="I37" s="508"/>
      <c r="J37" s="508">
        <f t="shared" si="2"/>
        <v>0</v>
      </c>
      <c r="K37" s="508"/>
      <c r="L37" s="471">
        <f t="shared" si="3"/>
        <v>0</v>
      </c>
      <c r="M37" s="471"/>
      <c r="N37" s="471"/>
      <c r="O37" s="471"/>
      <c r="P37" s="471"/>
      <c r="Q37" s="471">
        <f t="shared" si="4"/>
        <v>0</v>
      </c>
      <c r="R37" s="471"/>
      <c r="S37" s="471"/>
      <c r="T37" s="508">
        <f t="shared" si="5"/>
        <v>0</v>
      </c>
      <c r="U37" s="509"/>
    </row>
    <row r="38" spans="1:21" ht="15" customHeight="1" x14ac:dyDescent="0.3">
      <c r="A38" s="510">
        <f t="shared" si="0"/>
        <v>0</v>
      </c>
      <c r="B38" s="508"/>
      <c r="C38" s="508"/>
      <c r="D38" s="508"/>
      <c r="E38" s="508"/>
      <c r="F38" s="508">
        <f t="shared" si="1"/>
        <v>0</v>
      </c>
      <c r="G38" s="508"/>
      <c r="H38" s="508"/>
      <c r="I38" s="508"/>
      <c r="J38" s="508">
        <f t="shared" si="2"/>
        <v>0</v>
      </c>
      <c r="K38" s="508"/>
      <c r="L38" s="471">
        <f t="shared" si="3"/>
        <v>0</v>
      </c>
      <c r="M38" s="471"/>
      <c r="N38" s="471"/>
      <c r="O38" s="471"/>
      <c r="P38" s="471"/>
      <c r="Q38" s="471">
        <f t="shared" si="4"/>
        <v>0</v>
      </c>
      <c r="R38" s="471"/>
      <c r="S38" s="471"/>
      <c r="T38" s="508">
        <f t="shared" si="5"/>
        <v>0</v>
      </c>
      <c r="U38" s="509"/>
    </row>
    <row r="39" spans="1:21" ht="15" customHeight="1" x14ac:dyDescent="0.3">
      <c r="A39" s="510">
        <f t="shared" si="0"/>
        <v>0</v>
      </c>
      <c r="B39" s="508"/>
      <c r="C39" s="508"/>
      <c r="D39" s="508"/>
      <c r="E39" s="508"/>
      <c r="F39" s="508">
        <f t="shared" si="1"/>
        <v>0</v>
      </c>
      <c r="G39" s="508"/>
      <c r="H39" s="508"/>
      <c r="I39" s="508"/>
      <c r="J39" s="508">
        <f t="shared" si="2"/>
        <v>0</v>
      </c>
      <c r="K39" s="508"/>
      <c r="L39" s="471">
        <f t="shared" si="3"/>
        <v>0</v>
      </c>
      <c r="M39" s="471"/>
      <c r="N39" s="471"/>
      <c r="O39" s="471"/>
      <c r="P39" s="471"/>
      <c r="Q39" s="471">
        <f t="shared" si="4"/>
        <v>0</v>
      </c>
      <c r="R39" s="471"/>
      <c r="S39" s="471"/>
      <c r="T39" s="508">
        <f t="shared" si="5"/>
        <v>0</v>
      </c>
      <c r="U39" s="509"/>
    </row>
    <row r="40" spans="1:21" ht="15" customHeight="1" x14ac:dyDescent="0.3">
      <c r="A40" s="510">
        <f t="shared" si="0"/>
        <v>0</v>
      </c>
      <c r="B40" s="508"/>
      <c r="C40" s="508"/>
      <c r="D40" s="508"/>
      <c r="E40" s="508"/>
      <c r="F40" s="508">
        <f t="shared" si="1"/>
        <v>0</v>
      </c>
      <c r="G40" s="508"/>
      <c r="H40" s="508"/>
      <c r="I40" s="508"/>
      <c r="J40" s="508">
        <f t="shared" si="2"/>
        <v>0</v>
      </c>
      <c r="K40" s="508"/>
      <c r="L40" s="471">
        <f t="shared" si="3"/>
        <v>0</v>
      </c>
      <c r="M40" s="471"/>
      <c r="N40" s="471"/>
      <c r="O40" s="471"/>
      <c r="P40" s="471"/>
      <c r="Q40" s="471">
        <f t="shared" si="4"/>
        <v>0</v>
      </c>
      <c r="R40" s="471"/>
      <c r="S40" s="471"/>
      <c r="T40" s="508">
        <f t="shared" si="5"/>
        <v>0</v>
      </c>
      <c r="U40" s="509"/>
    </row>
    <row r="41" spans="1:21" ht="15" customHeight="1" x14ac:dyDescent="0.3">
      <c r="A41" s="510">
        <f t="shared" si="0"/>
        <v>0</v>
      </c>
      <c r="B41" s="508"/>
      <c r="C41" s="508"/>
      <c r="D41" s="508"/>
      <c r="E41" s="508"/>
      <c r="F41" s="508">
        <f t="shared" si="1"/>
        <v>0</v>
      </c>
      <c r="G41" s="508"/>
      <c r="H41" s="508"/>
      <c r="I41" s="508"/>
      <c r="J41" s="508">
        <f t="shared" si="2"/>
        <v>0</v>
      </c>
      <c r="K41" s="508"/>
      <c r="L41" s="471">
        <f t="shared" si="3"/>
        <v>0</v>
      </c>
      <c r="M41" s="471"/>
      <c r="N41" s="471"/>
      <c r="O41" s="471"/>
      <c r="P41" s="471"/>
      <c r="Q41" s="471">
        <f t="shared" si="4"/>
        <v>0</v>
      </c>
      <c r="R41" s="471"/>
      <c r="S41" s="471"/>
      <c r="T41" s="508">
        <f t="shared" si="5"/>
        <v>0</v>
      </c>
      <c r="U41" s="509"/>
    </row>
    <row r="42" spans="1:21" ht="15" customHeight="1" x14ac:dyDescent="0.3">
      <c r="A42" s="517">
        <f t="shared" si="0"/>
        <v>0</v>
      </c>
      <c r="B42" s="518"/>
      <c r="C42" s="518"/>
      <c r="D42" s="518"/>
      <c r="E42" s="518"/>
      <c r="F42" s="518">
        <f t="shared" si="1"/>
        <v>0</v>
      </c>
      <c r="G42" s="518"/>
      <c r="H42" s="518"/>
      <c r="I42" s="518"/>
      <c r="J42" s="518">
        <f t="shared" si="2"/>
        <v>0</v>
      </c>
      <c r="K42" s="518"/>
      <c r="L42" s="519">
        <f t="shared" si="3"/>
        <v>0</v>
      </c>
      <c r="M42" s="519"/>
      <c r="N42" s="519"/>
      <c r="O42" s="519"/>
      <c r="P42" s="519"/>
      <c r="Q42" s="519">
        <f t="shared" si="4"/>
        <v>0</v>
      </c>
      <c r="R42" s="519"/>
      <c r="S42" s="519"/>
      <c r="T42" s="518">
        <f t="shared" si="5"/>
        <v>0</v>
      </c>
      <c r="U42" s="520"/>
    </row>
    <row r="43" spans="1:21" x14ac:dyDescent="0.3">
      <c r="A43" s="327" t="s">
        <v>80</v>
      </c>
      <c r="B43" s="328"/>
      <c r="C43" s="328"/>
      <c r="D43" s="328"/>
      <c r="E43" s="328"/>
      <c r="F43" s="406">
        <f>F20</f>
        <v>2450000</v>
      </c>
      <c r="G43" s="406"/>
      <c r="H43" s="406"/>
      <c r="I43" s="407"/>
      <c r="J43" s="478">
        <f>J20</f>
        <v>1</v>
      </c>
      <c r="K43" s="478"/>
      <c r="L43" s="461" t="s">
        <v>959</v>
      </c>
      <c r="M43" s="462"/>
      <c r="N43" s="462"/>
      <c r="O43" s="462"/>
      <c r="P43" s="463"/>
      <c r="Q43" s="464">
        <f>Q20</f>
        <v>1000000</v>
      </c>
      <c r="R43" s="465"/>
      <c r="S43" s="465"/>
      <c r="T43" s="465"/>
      <c r="U43" s="466"/>
    </row>
    <row r="44" spans="1:21" ht="17.25" thickBot="1" x14ac:dyDescent="0.35">
      <c r="A44" s="430" t="s">
        <v>90</v>
      </c>
      <c r="B44" s="431"/>
      <c r="C44" s="431"/>
      <c r="D44" s="431"/>
      <c r="E44" s="431"/>
      <c r="F44" s="432">
        <f>F21</f>
        <v>3450000</v>
      </c>
      <c r="G44" s="432"/>
      <c r="H44" s="432"/>
      <c r="I44" s="433"/>
      <c r="J44" s="434" t="s">
        <v>965</v>
      </c>
      <c r="K44" s="431"/>
      <c r="L44" s="400" t="str">
        <f>L21</f>
        <v>장효주</v>
      </c>
      <c r="M44" s="400"/>
      <c r="N44" s="400"/>
      <c r="O44" s="434" t="s">
        <v>64</v>
      </c>
      <c r="P44" s="436"/>
      <c r="Q44" s="467" t="str">
        <f>Q21</f>
        <v>제이오토(대구)</v>
      </c>
      <c r="R44" s="468"/>
      <c r="S44" s="468"/>
      <c r="T44" s="468"/>
      <c r="U44" s="469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603"/>
  <sheetViews>
    <sheetView topLeftCell="A914" workbookViewId="0">
      <selection activeCell="E924" sqref="E924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1628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3452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3454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3456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3458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3459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3460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3461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3464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3465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3466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3467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3479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3480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3481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3482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3483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3484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3485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3486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3489</v>
      </c>
    </row>
    <row r="843" spans="1:4" x14ac:dyDescent="0.3">
      <c r="A843">
        <v>867</v>
      </c>
      <c r="B843" s="13">
        <v>45910</v>
      </c>
      <c r="C843" t="s">
        <v>3487</v>
      </c>
      <c r="D843" t="s">
        <v>3493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3494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3495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3496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3497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3498</v>
      </c>
    </row>
    <row r="849" spans="1:4" x14ac:dyDescent="0.3">
      <c r="A849">
        <v>873</v>
      </c>
      <c r="B849" s="13">
        <v>45910</v>
      </c>
      <c r="C849" t="s">
        <v>2771</v>
      </c>
      <c r="D849" t="s">
        <v>3499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3500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3501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3502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3508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3509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3510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3511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3512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3515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3516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3517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3518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3519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3521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3522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3523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3524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3526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3527</v>
      </c>
    </row>
    <row r="869" spans="1:4" x14ac:dyDescent="0.3">
      <c r="A869">
        <v>893</v>
      </c>
      <c r="B869" s="13">
        <v>45912</v>
      </c>
      <c r="C869" t="s">
        <v>3528</v>
      </c>
      <c r="D869" t="s">
        <v>3529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3532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3535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3536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3537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3538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3539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3540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3542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3544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3545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3547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3548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3549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3550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3551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3552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3553</v>
      </c>
    </row>
    <row r="887" spans="1:4" x14ac:dyDescent="0.3">
      <c r="A887">
        <v>911</v>
      </c>
      <c r="B887" s="13">
        <v>45917</v>
      </c>
      <c r="C887" t="s">
        <v>3555</v>
      </c>
      <c r="D887" t="s">
        <v>3562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3563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3564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3566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3567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3568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3569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3581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3582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3583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3584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3586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3587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3588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3589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3590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3591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3592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3593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3594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3601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3602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3603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3605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3613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3618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3619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3620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3621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3622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3623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3624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3628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3630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3631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3632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3633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3634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3635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3637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3639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3646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3648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3649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3650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3651</v>
      </c>
    </row>
    <row r="933" spans="1:4" x14ac:dyDescent="0.3">
      <c r="A933">
        <v>957</v>
      </c>
      <c r="B933" s="13">
        <v>45926</v>
      </c>
      <c r="C933" t="s">
        <v>1796</v>
      </c>
      <c r="D933" t="s">
        <v>3699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3700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3701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3702</v>
      </c>
    </row>
    <row r="937" spans="1:4" x14ac:dyDescent="0.3">
      <c r="A937">
        <v>961</v>
      </c>
      <c r="B937" s="13">
        <v>45926</v>
      </c>
      <c r="C937" t="s">
        <v>3703</v>
      </c>
      <c r="D937" t="s">
        <v>3705</v>
      </c>
    </row>
    <row r="938" spans="1:4" x14ac:dyDescent="0.3">
      <c r="A938">
        <v>962</v>
      </c>
      <c r="B938" s="13">
        <v>45927</v>
      </c>
      <c r="C938" t="s">
        <v>3706</v>
      </c>
      <c r="D938" t="s">
        <v>3710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3713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3718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3724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3726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3727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3728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3729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3731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3733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3735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3736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3737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3738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3739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3740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3749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3750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3752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3753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3754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3755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3756</v>
      </c>
    </row>
    <row r="961" spans="1:4" x14ac:dyDescent="0.3">
      <c r="A961">
        <v>985</v>
      </c>
      <c r="B961" s="13">
        <v>45930</v>
      </c>
      <c r="C961" t="s">
        <v>3742</v>
      </c>
      <c r="D961" t="s">
        <v>3757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3790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3791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3792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3793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3795</v>
      </c>
    </row>
    <row r="967" spans="1:4" x14ac:dyDescent="0.3">
      <c r="A967">
        <v>991</v>
      </c>
      <c r="B967" s="13">
        <v>45931</v>
      </c>
      <c r="C967" t="s">
        <v>3796</v>
      </c>
      <c r="D967" t="s">
        <v>3797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3802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3803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3808</v>
      </c>
    </row>
    <row r="971" spans="1:4" x14ac:dyDescent="0.3">
      <c r="A971">
        <v>995</v>
      </c>
      <c r="B971" s="13">
        <v>45932</v>
      </c>
      <c r="C971" t="s">
        <v>3799</v>
      </c>
      <c r="D971" t="s">
        <v>3810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3811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3817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3820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3821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3823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3824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3828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3834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3835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3836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3838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3839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3840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3841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3842</v>
      </c>
    </row>
    <row r="987" spans="1:4" x14ac:dyDescent="0.3">
      <c r="A987">
        <v>1011</v>
      </c>
      <c r="B987" s="13">
        <v>45940</v>
      </c>
      <c r="C987" t="s">
        <v>3796</v>
      </c>
      <c r="D987" t="s">
        <v>3843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3844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3845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3852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3853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3854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3855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3859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3861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3863</v>
      </c>
    </row>
    <row r="997" spans="1:4" x14ac:dyDescent="0.3">
      <c r="A997">
        <v>1021</v>
      </c>
      <c r="B997" s="13">
        <v>45943</v>
      </c>
      <c r="C997" t="s">
        <v>3864</v>
      </c>
      <c r="D997" t="s">
        <v>3867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3868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3869</v>
      </c>
    </row>
    <row r="1000" spans="1:4" x14ac:dyDescent="0.3">
      <c r="A1000">
        <v>1024</v>
      </c>
      <c r="B1000" s="13">
        <v>45943</v>
      </c>
      <c r="C1000" t="s">
        <v>3870</v>
      </c>
      <c r="D1000" t="s">
        <v>3871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3872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3879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3880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3881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3883</v>
      </c>
    </row>
    <row r="1006" spans="1:4" x14ac:dyDescent="0.3">
      <c r="A1006">
        <v>1030</v>
      </c>
      <c r="B1006" s="13">
        <v>45944</v>
      </c>
      <c r="C1006" t="s">
        <v>3884</v>
      </c>
      <c r="D1006" t="s">
        <v>3887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3888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3889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3890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3891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3893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3896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3897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3899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3900</v>
      </c>
    </row>
    <row r="1016" spans="1:4" x14ac:dyDescent="0.3">
      <c r="A1016">
        <v>1040</v>
      </c>
      <c r="B1016" s="13">
        <v>45945</v>
      </c>
      <c r="C1016" t="s">
        <v>3901</v>
      </c>
      <c r="D1016" t="s">
        <v>3905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3906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3907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3908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3910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3919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3920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3921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3922</v>
      </c>
    </row>
    <row r="1025" spans="1:4" x14ac:dyDescent="0.3">
      <c r="A1025">
        <v>1049</v>
      </c>
      <c r="B1025" s="13">
        <v>45946</v>
      </c>
      <c r="C1025" t="s">
        <v>3914</v>
      </c>
      <c r="D1025" t="s">
        <v>3923</v>
      </c>
    </row>
    <row r="1026" spans="1:4" x14ac:dyDescent="0.3">
      <c r="A1026">
        <v>1050</v>
      </c>
      <c r="B1026" s="13">
        <v>45946</v>
      </c>
      <c r="C1026" t="s">
        <v>3796</v>
      </c>
      <c r="D1026" t="s">
        <v>3924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3926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3931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3933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3935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3936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3937</v>
      </c>
    </row>
    <row r="1033" spans="1:4" x14ac:dyDescent="0.3">
      <c r="A1033">
        <v>1057</v>
      </c>
      <c r="B1033" s="13">
        <v>45950</v>
      </c>
      <c r="C1033" t="s">
        <v>3938</v>
      </c>
      <c r="D1033" t="s">
        <v>3941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3942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3944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3945</v>
      </c>
    </row>
    <row r="1037" spans="1:4" x14ac:dyDescent="0.3">
      <c r="A1037">
        <v>1061</v>
      </c>
      <c r="B1037" s="13">
        <v>45950</v>
      </c>
      <c r="C1037" t="s">
        <v>3947</v>
      </c>
      <c r="D1037" t="s">
        <v>3948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3949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3951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3952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3953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3955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3958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3959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3960</v>
      </c>
    </row>
    <row r="1046" spans="1:4" x14ac:dyDescent="0.3">
      <c r="A1046">
        <v>1070</v>
      </c>
      <c r="B1046" s="13">
        <v>45951</v>
      </c>
      <c r="C1046" t="s">
        <v>3901</v>
      </c>
      <c r="D1046" t="s">
        <v>3961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3965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3966</v>
      </c>
    </row>
    <row r="1049" spans="1:4" x14ac:dyDescent="0.3">
      <c r="A1049">
        <v>1073</v>
      </c>
      <c r="B1049" s="13">
        <v>45951</v>
      </c>
      <c r="C1049" t="s">
        <v>3967</v>
      </c>
      <c r="D1049" t="s">
        <v>3968</v>
      </c>
    </row>
    <row r="1050" spans="1:4" x14ac:dyDescent="0.3">
      <c r="A1050">
        <v>1074</v>
      </c>
      <c r="B1050" s="13">
        <v>45952</v>
      </c>
      <c r="C1050" t="s">
        <v>3969</v>
      </c>
      <c r="D1050" t="s">
        <v>3975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3976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3977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3978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3980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3981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3984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3985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3986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3987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3988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3989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3990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3992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3993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4001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4007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4008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4009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4010</v>
      </c>
    </row>
    <row r="1070" spans="1:4" x14ac:dyDescent="0.3">
      <c r="A1070">
        <v>1094</v>
      </c>
      <c r="B1070" s="13">
        <v>45955</v>
      </c>
      <c r="C1070" t="s">
        <v>4011</v>
      </c>
      <c r="D1070" t="s">
        <v>4015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4016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4017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4018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4022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4037</v>
      </c>
    </row>
    <row r="1076" spans="1:4" x14ac:dyDescent="0.3">
      <c r="A1076">
        <v>1100</v>
      </c>
      <c r="B1076" s="13">
        <v>45957</v>
      </c>
      <c r="C1076" t="s">
        <v>4032</v>
      </c>
      <c r="D1076" t="s">
        <v>4038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4039</v>
      </c>
    </row>
    <row r="1078" spans="1:4" x14ac:dyDescent="0.3">
      <c r="A1078">
        <v>1102</v>
      </c>
      <c r="B1078" s="13">
        <v>45957</v>
      </c>
      <c r="C1078" t="s">
        <v>4028</v>
      </c>
      <c r="D1078" t="s">
        <v>4040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4041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4042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4052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4053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4063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4064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4065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4066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4067</v>
      </c>
    </row>
    <row r="1088" spans="1:4" x14ac:dyDescent="0.3">
      <c r="A1088">
        <v>1112</v>
      </c>
      <c r="B1088" s="13">
        <v>45958</v>
      </c>
      <c r="C1088" t="s">
        <v>4057</v>
      </c>
      <c r="D1088" t="s">
        <v>4068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4069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4079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4080</v>
      </c>
    </row>
    <row r="1092" spans="1:4" x14ac:dyDescent="0.3">
      <c r="A1092">
        <v>1116</v>
      </c>
      <c r="B1092" s="13">
        <v>45959</v>
      </c>
      <c r="C1092" t="s">
        <v>4076</v>
      </c>
      <c r="D1092" t="s">
        <v>4082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4083</v>
      </c>
    </row>
    <row r="1094" spans="1:4" x14ac:dyDescent="0.3">
      <c r="A1094">
        <v>1118</v>
      </c>
      <c r="B1094" s="13">
        <v>45959</v>
      </c>
      <c r="C1094" t="s">
        <v>4011</v>
      </c>
      <c r="D1094" t="s">
        <v>4084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4085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4086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4094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4095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4098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4099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4100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4102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4103</v>
      </c>
    </row>
    <row r="1104" spans="1:4" x14ac:dyDescent="0.3">
      <c r="A1104">
        <v>1128</v>
      </c>
      <c r="B1104" s="13">
        <v>45960</v>
      </c>
      <c r="C1104" t="s">
        <v>4032</v>
      </c>
      <c r="D1104" t="s">
        <v>4104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4105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4106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4107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4108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4129</v>
      </c>
    </row>
    <row r="1110" spans="1:4" x14ac:dyDescent="0.3">
      <c r="A1110">
        <v>1134</v>
      </c>
      <c r="B1110" s="13">
        <v>45961</v>
      </c>
      <c r="C1110" t="s">
        <v>4130</v>
      </c>
      <c r="D1110" t="s">
        <v>4133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4134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4135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4136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4137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4139</v>
      </c>
    </row>
    <row r="1116" spans="1:4" x14ac:dyDescent="0.3">
      <c r="A1116">
        <v>1140</v>
      </c>
      <c r="B1116" t="s">
        <v>4146</v>
      </c>
      <c r="C1116" t="s">
        <v>1713</v>
      </c>
      <c r="D1116" t="s">
        <v>4147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4150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4151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4152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4153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4154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4155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4161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4164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4165</v>
      </c>
    </row>
    <row r="1126" spans="1:4" x14ac:dyDescent="0.3">
      <c r="A1126">
        <v>1150</v>
      </c>
      <c r="B1126" s="13">
        <v>45965</v>
      </c>
      <c r="C1126" t="s">
        <v>3947</v>
      </c>
      <c r="D1126" t="s">
        <v>4166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4167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4169</v>
      </c>
    </row>
    <row r="1129" spans="1:4" x14ac:dyDescent="0.3">
      <c r="A1129">
        <v>1153</v>
      </c>
      <c r="B1129" s="13">
        <v>45966</v>
      </c>
      <c r="C1129" t="s">
        <v>4179</v>
      </c>
      <c r="D1129" t="s">
        <v>4183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4184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4187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4188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4189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4190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4191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4199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4200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4202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4203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4204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4206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4207</v>
      </c>
    </row>
    <row r="1143" spans="1:4" x14ac:dyDescent="0.3">
      <c r="A1143">
        <v>1167</v>
      </c>
      <c r="B1143" s="13">
        <v>45968</v>
      </c>
      <c r="C1143" t="s">
        <v>4011</v>
      </c>
      <c r="D1143" t="s">
        <v>4217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4218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4219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4220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4229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4231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4234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4235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4236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4239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4243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4245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4247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4248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4249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4250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4262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4263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4265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4267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4268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4269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4270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4271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4280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4281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4282</v>
      </c>
    </row>
    <row r="1170" spans="1:4" x14ac:dyDescent="0.3">
      <c r="A1170">
        <v>1194</v>
      </c>
      <c r="B1170" s="13">
        <v>45974</v>
      </c>
      <c r="C1170" t="s">
        <v>4277</v>
      </c>
      <c r="D1170" t="s">
        <v>4283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4285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4286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4296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4297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4299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4300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4301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4303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4305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4306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4307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4308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4309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4314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4315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4316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4317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4319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4320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4321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4322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4324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4326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4327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4328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4329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4330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4331</v>
      </c>
    </row>
    <row r="1199" spans="1:4" x14ac:dyDescent="0.3">
      <c r="A1199">
        <v>1223</v>
      </c>
      <c r="B1199" s="13">
        <v>45979</v>
      </c>
      <c r="C1199" t="s">
        <v>4332</v>
      </c>
      <c r="D1199" t="s">
        <v>4333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4347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4348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4349</v>
      </c>
    </row>
    <row r="1203" spans="1:4" x14ac:dyDescent="0.3">
      <c r="A1203">
        <v>1227</v>
      </c>
      <c r="B1203" s="13">
        <v>45980</v>
      </c>
      <c r="C1203" t="s">
        <v>4337</v>
      </c>
      <c r="D1203" t="s">
        <v>4350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4351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4353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4362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4363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4364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4378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4381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4383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4384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4385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4386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4391</v>
      </c>
    </row>
    <row r="1216" spans="1:4" x14ac:dyDescent="0.3">
      <c r="A1216">
        <v>1240</v>
      </c>
      <c r="B1216" s="13">
        <v>45985</v>
      </c>
      <c r="C1216" t="s">
        <v>3528</v>
      </c>
      <c r="D1216" t="s">
        <v>4396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4399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4401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4402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4403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4405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4407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4409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4410</v>
      </c>
    </row>
    <row r="1225" spans="1:4" x14ac:dyDescent="0.3">
      <c r="A1225">
        <v>1249</v>
      </c>
      <c r="B1225" s="13">
        <v>45985</v>
      </c>
      <c r="C1225" t="s">
        <v>4412</v>
      </c>
      <c r="D1225" t="s">
        <v>4414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4418</v>
      </c>
    </row>
    <row r="1227" spans="1:4" x14ac:dyDescent="0.3">
      <c r="A1227">
        <v>1251</v>
      </c>
      <c r="B1227" s="13">
        <v>45986</v>
      </c>
      <c r="C1227" t="s">
        <v>4419</v>
      </c>
      <c r="D1227" t="s">
        <v>4422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4423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4432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4433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4434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4435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4436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4437</v>
      </c>
    </row>
    <row r="1235" spans="1:4" x14ac:dyDescent="0.3">
      <c r="A1235">
        <v>1259</v>
      </c>
      <c r="B1235" s="13">
        <v>45988</v>
      </c>
      <c r="C1235" t="s">
        <v>4443</v>
      </c>
      <c r="D1235" t="s">
        <v>4448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4449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4450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4451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4452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4453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4456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4457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4459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4460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4461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4464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4470</v>
      </c>
    </row>
    <row r="1248" spans="1:4" x14ac:dyDescent="0.3">
      <c r="A1248">
        <v>1272</v>
      </c>
      <c r="B1248" s="13">
        <v>45992</v>
      </c>
      <c r="C1248" t="s">
        <v>4467</v>
      </c>
      <c r="D1248" t="s">
        <v>4471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4472</v>
      </c>
    </row>
    <row r="1250" spans="1:4" x14ac:dyDescent="0.3">
      <c r="A1250">
        <v>1274</v>
      </c>
      <c r="B1250" s="13">
        <v>45993</v>
      </c>
      <c r="C1250" t="s">
        <v>4475</v>
      </c>
      <c r="D1250" t="s">
        <v>4478</v>
      </c>
    </row>
    <row r="1251" spans="1:4" x14ac:dyDescent="0.3">
      <c r="A1251">
        <v>1275</v>
      </c>
      <c r="B1251" s="13">
        <v>45993</v>
      </c>
      <c r="C1251" t="s">
        <v>4011</v>
      </c>
      <c r="D1251" t="s">
        <v>4479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4480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4485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4486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4487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4488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4489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4490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4491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4499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4500</v>
      </c>
    </row>
    <row r="1262" spans="1:4" x14ac:dyDescent="0.3">
      <c r="A1262">
        <v>1286</v>
      </c>
      <c r="B1262" s="13">
        <v>45995</v>
      </c>
      <c r="C1262" t="s">
        <v>4496</v>
      </c>
      <c r="D1262" t="s">
        <v>4501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4506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4507</v>
      </c>
    </row>
    <row r="1265" spans="1:4" x14ac:dyDescent="0.3">
      <c r="A1265">
        <v>1289</v>
      </c>
      <c r="B1265" s="13">
        <v>45996</v>
      </c>
      <c r="C1265" t="s">
        <v>4179</v>
      </c>
      <c r="D1265" t="s">
        <v>4508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4509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4510</v>
      </c>
    </row>
    <row r="1268" spans="1:4" x14ac:dyDescent="0.3">
      <c r="A1268">
        <v>1292</v>
      </c>
      <c r="B1268" s="13">
        <v>45999</v>
      </c>
      <c r="C1268" t="s">
        <v>3870</v>
      </c>
      <c r="D1268" t="s">
        <v>4514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4515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4516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4517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4518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4519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4523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4524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4525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4526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4527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4528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4529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4530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4536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4537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4538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4539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4540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4541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4546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4547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4549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4552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4560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4563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4566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4567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4568</v>
      </c>
    </row>
    <row r="1297" spans="1:4" x14ac:dyDescent="0.3">
      <c r="A1297">
        <v>1321</v>
      </c>
      <c r="B1297" s="13">
        <v>46006</v>
      </c>
      <c r="C1297" t="s">
        <v>4332</v>
      </c>
      <c r="D1297" t="s">
        <v>4572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4573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4574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4576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4584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4585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4586</v>
      </c>
    </row>
    <row r="1304" spans="1:4" x14ac:dyDescent="0.3">
      <c r="A1304">
        <v>1328</v>
      </c>
      <c r="B1304" s="13">
        <v>46007</v>
      </c>
      <c r="C1304" t="s">
        <v>3870</v>
      </c>
      <c r="D1304" t="s">
        <v>4587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4588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4589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4590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4591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4592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4593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4594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4598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4599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4603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4604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4605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4606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4607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4608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4609</v>
      </c>
    </row>
    <row r="1321" spans="1:4" x14ac:dyDescent="0.3">
      <c r="A1321">
        <v>1345</v>
      </c>
      <c r="B1321" s="13">
        <v>46009</v>
      </c>
      <c r="C1321" t="s">
        <v>4612</v>
      </c>
      <c r="D1321" t="s">
        <v>4615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4616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4617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4618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4619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4620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4629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4630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4631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4632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4633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4634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4642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4645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4647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4648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4649</v>
      </c>
    </row>
    <row r="1338" spans="1:4" x14ac:dyDescent="0.3">
      <c r="A1338">
        <v>1362</v>
      </c>
      <c r="B1338" s="13">
        <v>46013</v>
      </c>
      <c r="C1338" t="s">
        <v>4612</v>
      </c>
      <c r="D1338" t="s">
        <v>4650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4651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4653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4659</v>
      </c>
    </row>
    <row r="1342" spans="1:4" x14ac:dyDescent="0.3">
      <c r="A1342">
        <v>1366</v>
      </c>
      <c r="B1342" s="13">
        <v>46014</v>
      </c>
      <c r="C1342" t="s">
        <v>3938</v>
      </c>
      <c r="D1342" t="s">
        <v>4660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4662</v>
      </c>
    </row>
    <row r="1344" spans="1:4" x14ac:dyDescent="0.3">
      <c r="A1344">
        <v>1368</v>
      </c>
      <c r="B1344" s="13">
        <v>46014</v>
      </c>
      <c r="C1344" t="s">
        <v>4388</v>
      </c>
      <c r="D1344" t="s">
        <v>4663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4664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4665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4666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4672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4673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4674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4675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4679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4680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4681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4683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4684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4687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4691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4692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4695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4697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4698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4700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4701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4702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4704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4711</v>
      </c>
    </row>
    <row r="1368" spans="1:4" x14ac:dyDescent="0.3">
      <c r="A1368">
        <v>1392</v>
      </c>
      <c r="B1368" s="13">
        <v>46024</v>
      </c>
      <c r="C1368" t="s">
        <v>4719</v>
      </c>
      <c r="D1368" t="s">
        <v>4725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4726</v>
      </c>
    </row>
    <row r="1370" spans="1:4" x14ac:dyDescent="0.3">
      <c r="A1370">
        <v>1394</v>
      </c>
      <c r="B1370" s="13">
        <v>46024</v>
      </c>
      <c r="C1370" t="s">
        <v>4722</v>
      </c>
      <c r="D1370" t="s">
        <v>4727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4728</v>
      </c>
    </row>
    <row r="1372" spans="1:4" x14ac:dyDescent="0.3">
      <c r="A1372">
        <v>1396</v>
      </c>
      <c r="B1372" s="13">
        <v>46024</v>
      </c>
      <c r="C1372" t="s">
        <v>3884</v>
      </c>
      <c r="D1372" t="s">
        <v>4729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4730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4731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4734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4737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4738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4739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4741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4742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4743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4753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4754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4755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4756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4757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4760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4761</v>
      </c>
    </row>
    <row r="1389" spans="1:4" x14ac:dyDescent="0.3">
      <c r="A1389">
        <v>1413</v>
      </c>
      <c r="B1389" s="13">
        <v>46029</v>
      </c>
      <c r="C1389" t="s">
        <v>4612</v>
      </c>
      <c r="D1389" t="s">
        <v>4766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4767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4768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4770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4776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4777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4778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4780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4781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4789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4791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4794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4795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4796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4797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4798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4799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4806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4807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4808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4809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4810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4811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4812</v>
      </c>
    </row>
    <row r="1413" spans="1:4" x14ac:dyDescent="0.3">
      <c r="A1413">
        <v>1437</v>
      </c>
      <c r="B1413" s="13">
        <v>46034</v>
      </c>
      <c r="C1413" t="s">
        <v>4800</v>
      </c>
      <c r="D1413" t="s">
        <v>4813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4814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4815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4816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4817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4818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4819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4821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4823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4825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4828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4829</v>
      </c>
    </row>
    <row r="1425" spans="1:4" x14ac:dyDescent="0.3">
      <c r="A1425">
        <v>1449</v>
      </c>
      <c r="B1425" s="13">
        <v>46036</v>
      </c>
      <c r="C1425" t="s">
        <v>3870</v>
      </c>
      <c r="D1425" t="s">
        <v>4832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4834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4848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4849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4850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4851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4852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4853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4854</v>
      </c>
    </row>
    <row r="1434" spans="1:4" x14ac:dyDescent="0.3">
      <c r="A1434">
        <v>1458</v>
      </c>
      <c r="B1434" s="13">
        <v>46038</v>
      </c>
      <c r="C1434" t="s">
        <v>3870</v>
      </c>
      <c r="D1434" t="s">
        <v>4855</v>
      </c>
    </row>
    <row r="1435" spans="1:4" x14ac:dyDescent="0.3">
      <c r="A1435">
        <v>1459</v>
      </c>
      <c r="B1435" s="13">
        <v>46039</v>
      </c>
      <c r="C1435" t="s">
        <v>4388</v>
      </c>
      <c r="D1435" t="s">
        <v>4857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4859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4860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4861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4871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4872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4873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4874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4875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4876</v>
      </c>
    </row>
    <row r="1445" spans="1:4" x14ac:dyDescent="0.3">
      <c r="A1445">
        <v>1469</v>
      </c>
      <c r="B1445" s="13">
        <v>46042</v>
      </c>
      <c r="C1445" t="s">
        <v>3947</v>
      </c>
      <c r="D1445" t="s">
        <v>4877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4880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4883</v>
      </c>
    </row>
    <row r="1448" spans="1:4" x14ac:dyDescent="0.3">
      <c r="A1448">
        <v>1472</v>
      </c>
      <c r="B1448" s="13">
        <v>46043</v>
      </c>
      <c r="C1448" t="s">
        <v>4467</v>
      </c>
      <c r="D1448" t="s">
        <v>4884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4886</v>
      </c>
    </row>
    <row r="1450" spans="1:4" x14ac:dyDescent="0.3">
      <c r="A1450">
        <v>1474</v>
      </c>
      <c r="B1450" s="13">
        <v>46043</v>
      </c>
      <c r="C1450" t="s">
        <v>4011</v>
      </c>
      <c r="D1450" t="s">
        <v>4887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4888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4890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4891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4892</v>
      </c>
    </row>
    <row r="1455" spans="1:4" x14ac:dyDescent="0.3">
      <c r="A1455">
        <v>1479</v>
      </c>
      <c r="B1455" s="13">
        <v>46045</v>
      </c>
      <c r="C1455" t="s">
        <v>4893</v>
      </c>
      <c r="D1455" t="s">
        <v>4898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4899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4901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4903</v>
      </c>
    </row>
    <row r="1459" spans="1:4" x14ac:dyDescent="0.3">
      <c r="A1459">
        <v>1483</v>
      </c>
      <c r="B1459" s="13">
        <v>46045</v>
      </c>
      <c r="C1459" t="s">
        <v>4904</v>
      </c>
      <c r="D1459" t="s">
        <v>4905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4911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4912</v>
      </c>
    </row>
    <row r="1462" spans="1:4" x14ac:dyDescent="0.3">
      <c r="A1462">
        <v>1486</v>
      </c>
      <c r="B1462" s="13">
        <v>46046</v>
      </c>
      <c r="C1462" t="s">
        <v>1476</v>
      </c>
      <c r="D1462" t="s">
        <v>4913</v>
      </c>
    </row>
    <row r="1463" spans="1:4" x14ac:dyDescent="0.3">
      <c r="A1463">
        <v>1487</v>
      </c>
      <c r="B1463" s="13">
        <v>46048</v>
      </c>
      <c r="C1463" t="s">
        <v>1390</v>
      </c>
      <c r="D1463" t="s">
        <v>4914</v>
      </c>
    </row>
    <row r="1464" spans="1:4" x14ac:dyDescent="0.3">
      <c r="A1464">
        <v>1488</v>
      </c>
      <c r="B1464" s="13">
        <v>46048</v>
      </c>
      <c r="C1464" t="s">
        <v>1390</v>
      </c>
      <c r="D1464" t="s">
        <v>4915</v>
      </c>
    </row>
    <row r="1465" spans="1:4" x14ac:dyDescent="0.3">
      <c r="A1465">
        <v>1489</v>
      </c>
      <c r="B1465" s="13">
        <v>46048</v>
      </c>
      <c r="C1465" t="s">
        <v>1885</v>
      </c>
      <c r="D1465" t="s">
        <v>4916</v>
      </c>
    </row>
    <row r="1466" spans="1:4" x14ac:dyDescent="0.3">
      <c r="A1466">
        <v>1490</v>
      </c>
      <c r="B1466" s="13">
        <v>46048</v>
      </c>
      <c r="C1466" t="s">
        <v>1390</v>
      </c>
      <c r="D1466" t="s">
        <v>4919</v>
      </c>
    </row>
    <row r="1467" spans="1:4" x14ac:dyDescent="0.3">
      <c r="A1467">
        <v>1491</v>
      </c>
      <c r="B1467" s="13">
        <v>46048</v>
      </c>
      <c r="C1467" t="s">
        <v>1229</v>
      </c>
      <c r="D1467" t="s">
        <v>4920</v>
      </c>
    </row>
    <row r="1468" spans="1:4" x14ac:dyDescent="0.3">
      <c r="A1468">
        <v>1492</v>
      </c>
      <c r="B1468" s="13">
        <v>46049</v>
      </c>
      <c r="C1468" t="s">
        <v>4924</v>
      </c>
      <c r="D1468" t="s">
        <v>4927</v>
      </c>
    </row>
    <row r="1469" spans="1:4" x14ac:dyDescent="0.3">
      <c r="A1469">
        <v>1493</v>
      </c>
      <c r="B1469" s="13">
        <v>46049</v>
      </c>
      <c r="C1469" t="s">
        <v>4388</v>
      </c>
      <c r="D1469" t="s">
        <v>4929</v>
      </c>
    </row>
    <row r="1470" spans="1:4" x14ac:dyDescent="0.3">
      <c r="A1470">
        <v>1494</v>
      </c>
      <c r="B1470" s="13">
        <v>46049</v>
      </c>
      <c r="C1470" t="s">
        <v>2135</v>
      </c>
      <c r="D1470" t="s">
        <v>4930</v>
      </c>
    </row>
    <row r="1471" spans="1:4" x14ac:dyDescent="0.3">
      <c r="A1471">
        <v>1495</v>
      </c>
      <c r="B1471" s="13">
        <v>46049</v>
      </c>
      <c r="C1471" t="s">
        <v>1297</v>
      </c>
      <c r="D1471" t="s">
        <v>4931</v>
      </c>
    </row>
    <row r="1472" spans="1:4" x14ac:dyDescent="0.3">
      <c r="A1472">
        <v>1496</v>
      </c>
      <c r="B1472" s="13">
        <v>46049</v>
      </c>
      <c r="C1472" t="s">
        <v>1532</v>
      </c>
      <c r="D1472" t="s">
        <v>4932</v>
      </c>
    </row>
    <row r="1473" spans="1:4" x14ac:dyDescent="0.3">
      <c r="A1473">
        <v>1497</v>
      </c>
      <c r="B1473" s="13">
        <v>46049</v>
      </c>
      <c r="C1473" t="s">
        <v>2730</v>
      </c>
      <c r="D1473" t="s">
        <v>4933</v>
      </c>
    </row>
    <row r="1474" spans="1:4" x14ac:dyDescent="0.3">
      <c r="A1474">
        <v>1498</v>
      </c>
      <c r="B1474" s="13">
        <v>46051</v>
      </c>
      <c r="C1474" t="s">
        <v>1971</v>
      </c>
      <c r="D1474" t="s">
        <v>4938</v>
      </c>
    </row>
    <row r="1475" spans="1:4" x14ac:dyDescent="0.3">
      <c r="A1475">
        <v>1499</v>
      </c>
      <c r="B1475" s="13">
        <v>46051</v>
      </c>
      <c r="C1475" t="s">
        <v>2546</v>
      </c>
      <c r="D1475" t="s">
        <v>4939</v>
      </c>
    </row>
    <row r="1476" spans="1:4" x14ac:dyDescent="0.3">
      <c r="A1476">
        <v>1500</v>
      </c>
      <c r="B1476" s="13">
        <v>46051</v>
      </c>
      <c r="C1476" t="s">
        <v>1390</v>
      </c>
      <c r="D1476" t="s">
        <v>4940</v>
      </c>
    </row>
    <row r="1477" spans="1:4" x14ac:dyDescent="0.3">
      <c r="A1477">
        <v>1501</v>
      </c>
      <c r="B1477" s="13">
        <v>46051</v>
      </c>
      <c r="C1477" t="s">
        <v>1587</v>
      </c>
      <c r="D1477" t="s">
        <v>4941</v>
      </c>
    </row>
    <row r="1478" spans="1:4" x14ac:dyDescent="0.3">
      <c r="A1478">
        <v>1502</v>
      </c>
      <c r="B1478" s="13">
        <v>46050</v>
      </c>
      <c r="C1478" t="s">
        <v>1571</v>
      </c>
      <c r="D1478" t="s">
        <v>4942</v>
      </c>
    </row>
    <row r="1479" spans="1:4" x14ac:dyDescent="0.3">
      <c r="A1479">
        <v>1503</v>
      </c>
      <c r="B1479" s="13">
        <v>46050</v>
      </c>
      <c r="C1479" t="s">
        <v>3901</v>
      </c>
      <c r="D1479" t="s">
        <v>4943</v>
      </c>
    </row>
    <row r="1480" spans="1:4" x14ac:dyDescent="0.3">
      <c r="A1480">
        <v>1504</v>
      </c>
      <c r="B1480" s="13">
        <v>46052</v>
      </c>
      <c r="C1480" t="s">
        <v>1470</v>
      </c>
      <c r="D1480" t="s">
        <v>4945</v>
      </c>
    </row>
    <row r="1481" spans="1:4" x14ac:dyDescent="0.3">
      <c r="A1481">
        <v>1505</v>
      </c>
      <c r="B1481" s="13">
        <v>46052</v>
      </c>
      <c r="C1481" t="s">
        <v>1713</v>
      </c>
      <c r="D1481" t="s">
        <v>4947</v>
      </c>
    </row>
    <row r="1482" spans="1:4" x14ac:dyDescent="0.3">
      <c r="A1482">
        <v>1506</v>
      </c>
      <c r="B1482" s="13">
        <v>46052</v>
      </c>
      <c r="C1482" t="s">
        <v>2398</v>
      </c>
      <c r="D1482" t="s">
        <v>4948</v>
      </c>
    </row>
    <row r="1483" spans="1:4" x14ac:dyDescent="0.3">
      <c r="A1483">
        <v>1507</v>
      </c>
      <c r="B1483" s="13">
        <v>46052</v>
      </c>
      <c r="C1483" t="s">
        <v>2904</v>
      </c>
      <c r="D1483" t="s">
        <v>4949</v>
      </c>
    </row>
    <row r="1484" spans="1:4" x14ac:dyDescent="0.3">
      <c r="A1484">
        <v>1508</v>
      </c>
      <c r="B1484" s="13">
        <v>46052</v>
      </c>
      <c r="C1484" t="s">
        <v>2730</v>
      </c>
      <c r="D1484" t="s">
        <v>4950</v>
      </c>
    </row>
    <row r="1485" spans="1:4" x14ac:dyDescent="0.3">
      <c r="A1485">
        <v>1509</v>
      </c>
      <c r="B1485" s="13">
        <v>46052</v>
      </c>
      <c r="C1485" t="s">
        <v>2692</v>
      </c>
      <c r="D1485" t="s">
        <v>4952</v>
      </c>
    </row>
    <row r="1486" spans="1:4" x14ac:dyDescent="0.3">
      <c r="A1486">
        <v>1510</v>
      </c>
      <c r="B1486" s="13">
        <v>46052</v>
      </c>
      <c r="C1486" t="s">
        <v>1445</v>
      </c>
      <c r="D1486" t="s">
        <v>4957</v>
      </c>
    </row>
    <row r="1487" spans="1:4" x14ac:dyDescent="0.3">
      <c r="A1487">
        <v>1511</v>
      </c>
      <c r="B1487" s="13">
        <v>46053</v>
      </c>
      <c r="C1487" t="s">
        <v>1545</v>
      </c>
      <c r="D1487" t="s">
        <v>4963</v>
      </c>
    </row>
    <row r="1488" spans="1:4" x14ac:dyDescent="0.3">
      <c r="A1488">
        <v>1512</v>
      </c>
      <c r="B1488" s="13">
        <v>46053</v>
      </c>
      <c r="C1488" t="s">
        <v>2857</v>
      </c>
      <c r="D1488" t="s">
        <v>4967</v>
      </c>
    </row>
    <row r="1489" spans="1:4" x14ac:dyDescent="0.3">
      <c r="A1489">
        <v>1513</v>
      </c>
      <c r="B1489" s="13">
        <v>46055</v>
      </c>
      <c r="C1489" t="s">
        <v>1781</v>
      </c>
      <c r="D1489" t="s">
        <v>4969</v>
      </c>
    </row>
    <row r="1490" spans="1:4" x14ac:dyDescent="0.3">
      <c r="A1490">
        <v>1514</v>
      </c>
      <c r="B1490" s="13">
        <v>46055</v>
      </c>
      <c r="C1490" t="s">
        <v>1297</v>
      </c>
      <c r="D1490" t="s">
        <v>4970</v>
      </c>
    </row>
    <row r="1491" spans="1:4" x14ac:dyDescent="0.3">
      <c r="A1491">
        <v>1515</v>
      </c>
      <c r="B1491" s="13">
        <v>46055</v>
      </c>
      <c r="C1491" t="s">
        <v>1838</v>
      </c>
      <c r="D1491" t="s">
        <v>4971</v>
      </c>
    </row>
    <row r="1492" spans="1:4" x14ac:dyDescent="0.3">
      <c r="A1492">
        <v>1516</v>
      </c>
      <c r="B1492" s="13">
        <v>46055</v>
      </c>
      <c r="C1492" t="s">
        <v>2138</v>
      </c>
      <c r="D1492" t="s">
        <v>4972</v>
      </c>
    </row>
    <row r="1493" spans="1:4" x14ac:dyDescent="0.3">
      <c r="A1493">
        <v>1517</v>
      </c>
      <c r="B1493" s="13">
        <v>46055</v>
      </c>
      <c r="C1493" t="s">
        <v>2771</v>
      </c>
      <c r="D1493" t="s">
        <v>4973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4975</v>
      </c>
    </row>
    <row r="1495" spans="1:4" x14ac:dyDescent="0.3">
      <c r="A1495">
        <v>1519</v>
      </c>
      <c r="B1495" s="13">
        <v>46056</v>
      </c>
      <c r="C1495" t="s">
        <v>1713</v>
      </c>
      <c r="D1495" t="s">
        <v>4976</v>
      </c>
    </row>
    <row r="1496" spans="1:4" x14ac:dyDescent="0.3">
      <c r="A1496">
        <v>1520</v>
      </c>
      <c r="B1496" s="13">
        <v>46057</v>
      </c>
      <c r="C1496" t="s">
        <v>3256</v>
      </c>
      <c r="D1496" t="s">
        <v>4991</v>
      </c>
    </row>
    <row r="1497" spans="1:4" x14ac:dyDescent="0.3">
      <c r="A1497">
        <v>1521</v>
      </c>
      <c r="B1497" s="13">
        <v>46057</v>
      </c>
      <c r="C1497" t="s">
        <v>4332</v>
      </c>
      <c r="D1497" t="s">
        <v>4992</v>
      </c>
    </row>
    <row r="1498" spans="1:4" x14ac:dyDescent="0.3">
      <c r="A1498">
        <v>1522</v>
      </c>
      <c r="B1498" s="13">
        <v>46057</v>
      </c>
      <c r="C1498" t="s">
        <v>1545</v>
      </c>
      <c r="D1498" t="s">
        <v>4993</v>
      </c>
    </row>
    <row r="1499" spans="1:4" x14ac:dyDescent="0.3">
      <c r="A1499">
        <v>1523</v>
      </c>
      <c r="B1499" s="13">
        <v>46057</v>
      </c>
      <c r="C1499" t="s">
        <v>1571</v>
      </c>
      <c r="D1499" t="s">
        <v>4994</v>
      </c>
    </row>
    <row r="1500" spans="1:4" x14ac:dyDescent="0.3">
      <c r="A1500">
        <v>1524</v>
      </c>
      <c r="B1500" s="13">
        <v>46057</v>
      </c>
      <c r="C1500" t="s">
        <v>1390</v>
      </c>
      <c r="D1500" t="s">
        <v>4995</v>
      </c>
    </row>
    <row r="1501" spans="1:4" x14ac:dyDescent="0.3">
      <c r="A1501">
        <v>1525</v>
      </c>
      <c r="B1501" s="13">
        <v>46058</v>
      </c>
      <c r="C1501" t="s">
        <v>1440</v>
      </c>
      <c r="D1501" t="s">
        <v>4998</v>
      </c>
    </row>
    <row r="1502" spans="1:4" x14ac:dyDescent="0.3">
      <c r="A1502">
        <v>1526</v>
      </c>
      <c r="B1502" s="13">
        <v>46058</v>
      </c>
      <c r="C1502" t="s">
        <v>1971</v>
      </c>
      <c r="D1502" t="s">
        <v>5000</v>
      </c>
    </row>
    <row r="1503" spans="1:4" x14ac:dyDescent="0.3">
      <c r="A1503">
        <v>1527</v>
      </c>
      <c r="B1503" s="13">
        <v>46058</v>
      </c>
      <c r="C1503" t="s">
        <v>3103</v>
      </c>
      <c r="D1503" t="s">
        <v>5001</v>
      </c>
    </row>
    <row r="1504" spans="1:4" x14ac:dyDescent="0.3">
      <c r="A1504">
        <v>1528</v>
      </c>
      <c r="B1504" s="13">
        <v>46058</v>
      </c>
      <c r="C1504" t="s">
        <v>1968</v>
      </c>
      <c r="D1504" t="s">
        <v>5002</v>
      </c>
    </row>
    <row r="1505" spans="1:4" x14ac:dyDescent="0.3">
      <c r="A1505">
        <v>1529</v>
      </c>
      <c r="B1505" s="13">
        <v>46058</v>
      </c>
      <c r="C1505" t="s">
        <v>1838</v>
      </c>
      <c r="D1505" t="s">
        <v>5004</v>
      </c>
    </row>
    <row r="1506" spans="1:4" x14ac:dyDescent="0.3">
      <c r="A1506">
        <v>1530</v>
      </c>
      <c r="B1506" s="13">
        <v>46058</v>
      </c>
      <c r="C1506" t="s">
        <v>1440</v>
      </c>
      <c r="D1506" t="s">
        <v>5006</v>
      </c>
    </row>
    <row r="1507" spans="1:4" x14ac:dyDescent="0.3">
      <c r="A1507">
        <v>1531</v>
      </c>
      <c r="B1507" s="13">
        <v>46059</v>
      </c>
      <c r="C1507" t="s">
        <v>1532</v>
      </c>
      <c r="D1507" t="s">
        <v>5008</v>
      </c>
    </row>
    <row r="1508" spans="1:4" x14ac:dyDescent="0.3">
      <c r="A1508">
        <v>1532</v>
      </c>
      <c r="B1508" s="13">
        <v>46059</v>
      </c>
      <c r="C1508" t="s">
        <v>1713</v>
      </c>
      <c r="D1508" t="s">
        <v>5009</v>
      </c>
    </row>
    <row r="1509" spans="1:4" x14ac:dyDescent="0.3">
      <c r="A1509">
        <v>1533</v>
      </c>
      <c r="B1509" s="13">
        <v>46059</v>
      </c>
      <c r="C1509" t="s">
        <v>1713</v>
      </c>
      <c r="D1509" t="s">
        <v>5013</v>
      </c>
    </row>
    <row r="1510" spans="1:4" x14ac:dyDescent="0.3">
      <c r="A1510">
        <v>1534</v>
      </c>
      <c r="B1510" s="13">
        <v>46059</v>
      </c>
      <c r="C1510" t="s">
        <v>5010</v>
      </c>
      <c r="D1510" t="s">
        <v>5015</v>
      </c>
    </row>
    <row r="1511" spans="1:4" x14ac:dyDescent="0.3">
      <c r="A1511">
        <v>1535</v>
      </c>
      <c r="B1511" s="13">
        <v>46060</v>
      </c>
      <c r="C1511" t="s">
        <v>1713</v>
      </c>
      <c r="D1511" t="s">
        <v>5017</v>
      </c>
    </row>
    <row r="1512" spans="1:4" x14ac:dyDescent="0.3">
      <c r="A1512">
        <v>1536</v>
      </c>
      <c r="B1512" s="13">
        <v>46060</v>
      </c>
      <c r="C1512" t="s">
        <v>1470</v>
      </c>
      <c r="D1512" t="s">
        <v>5018</v>
      </c>
    </row>
    <row r="1513" spans="1:4" x14ac:dyDescent="0.3">
      <c r="A1513">
        <v>1537</v>
      </c>
      <c r="B1513" s="13">
        <v>46062</v>
      </c>
      <c r="C1513" t="s">
        <v>1024</v>
      </c>
      <c r="D1513" t="s">
        <v>5023</v>
      </c>
    </row>
    <row r="1514" spans="1:4" x14ac:dyDescent="0.3">
      <c r="A1514">
        <v>1538</v>
      </c>
      <c r="B1514" s="13">
        <v>46062</v>
      </c>
      <c r="C1514" t="s">
        <v>1587</v>
      </c>
      <c r="D1514" t="s">
        <v>5024</v>
      </c>
    </row>
    <row r="1515" spans="1:4" x14ac:dyDescent="0.3">
      <c r="A1515">
        <v>1539</v>
      </c>
      <c r="B1515" s="13">
        <v>46062</v>
      </c>
      <c r="C1515" t="s">
        <v>1738</v>
      </c>
      <c r="D1515" t="s">
        <v>5025</v>
      </c>
    </row>
    <row r="1516" spans="1:4" x14ac:dyDescent="0.3">
      <c r="A1516">
        <v>1540</v>
      </c>
      <c r="B1516" s="13">
        <v>46062</v>
      </c>
      <c r="C1516" t="s">
        <v>4011</v>
      </c>
      <c r="D1516" t="s">
        <v>5026</v>
      </c>
    </row>
    <row r="1517" spans="1:4" x14ac:dyDescent="0.3">
      <c r="A1517">
        <v>1541</v>
      </c>
      <c r="B1517" s="13">
        <v>46062</v>
      </c>
      <c r="C1517" t="s">
        <v>1013</v>
      </c>
      <c r="D1517" t="s">
        <v>5027</v>
      </c>
    </row>
    <row r="1518" spans="1:4" x14ac:dyDescent="0.3">
      <c r="A1518">
        <v>1542</v>
      </c>
      <c r="B1518" s="13">
        <v>46062</v>
      </c>
      <c r="C1518" t="s">
        <v>1297</v>
      </c>
      <c r="D1518" t="s">
        <v>5028</v>
      </c>
    </row>
    <row r="1519" spans="1:4" x14ac:dyDescent="0.3">
      <c r="A1519">
        <v>1543</v>
      </c>
      <c r="B1519" s="13">
        <v>46062</v>
      </c>
      <c r="C1519" t="s">
        <v>1297</v>
      </c>
      <c r="D1519" t="s">
        <v>5029</v>
      </c>
    </row>
    <row r="1520" spans="1:4" x14ac:dyDescent="0.3">
      <c r="A1520">
        <v>1544</v>
      </c>
      <c r="B1520" s="13">
        <v>46063</v>
      </c>
      <c r="C1520" t="s">
        <v>1738</v>
      </c>
      <c r="D1520" t="s">
        <v>5030</v>
      </c>
    </row>
    <row r="1521" spans="1:4" x14ac:dyDescent="0.3">
      <c r="A1521">
        <v>1545</v>
      </c>
      <c r="B1521" s="13">
        <v>46063</v>
      </c>
      <c r="C1521" t="s">
        <v>1449</v>
      </c>
      <c r="D1521" t="s">
        <v>5031</v>
      </c>
    </row>
    <row r="1522" spans="1:4" x14ac:dyDescent="0.3">
      <c r="A1522">
        <v>1546</v>
      </c>
      <c r="B1522" s="13">
        <v>46063</v>
      </c>
      <c r="C1522" t="s">
        <v>1577</v>
      </c>
      <c r="D1522" t="s">
        <v>5032</v>
      </c>
    </row>
    <row r="1523" spans="1:4" x14ac:dyDescent="0.3">
      <c r="A1523">
        <v>1547</v>
      </c>
      <c r="B1523" s="13">
        <v>46063</v>
      </c>
      <c r="C1523" t="s">
        <v>1297</v>
      </c>
      <c r="D1523" t="s">
        <v>5033</v>
      </c>
    </row>
    <row r="1524" spans="1:4" x14ac:dyDescent="0.3">
      <c r="A1524">
        <v>1548</v>
      </c>
      <c r="B1524" s="13">
        <v>46063</v>
      </c>
      <c r="C1524" t="s">
        <v>1458</v>
      </c>
      <c r="D1524" t="s">
        <v>5034</v>
      </c>
    </row>
    <row r="1525" spans="1:4" x14ac:dyDescent="0.3">
      <c r="A1525">
        <v>1549</v>
      </c>
      <c r="B1525" s="13">
        <v>46063</v>
      </c>
      <c r="C1525" t="s">
        <v>1458</v>
      </c>
      <c r="D1525" t="s">
        <v>5035</v>
      </c>
    </row>
    <row r="1526" spans="1:4" x14ac:dyDescent="0.3">
      <c r="A1526">
        <v>1550</v>
      </c>
      <c r="B1526" s="13">
        <v>46063</v>
      </c>
      <c r="C1526" t="s">
        <v>1144</v>
      </c>
      <c r="D1526" t="s">
        <v>5037</v>
      </c>
    </row>
    <row r="1527" spans="1:4" x14ac:dyDescent="0.3">
      <c r="A1527">
        <v>1551</v>
      </c>
      <c r="B1527" s="13">
        <v>46063</v>
      </c>
      <c r="C1527" t="s">
        <v>1589</v>
      </c>
      <c r="D1527" t="s">
        <v>5038</v>
      </c>
    </row>
    <row r="1528" spans="1:4" x14ac:dyDescent="0.3">
      <c r="A1528">
        <v>1552</v>
      </c>
      <c r="B1528" s="13">
        <v>46063</v>
      </c>
      <c r="C1528" t="s">
        <v>1571</v>
      </c>
      <c r="D1528" t="s">
        <v>5039</v>
      </c>
    </row>
    <row r="1529" spans="1:4" x14ac:dyDescent="0.3">
      <c r="A1529">
        <v>1553</v>
      </c>
      <c r="B1529" s="13">
        <v>46064</v>
      </c>
      <c r="C1529" t="s">
        <v>1024</v>
      </c>
      <c r="D1529" t="s">
        <v>5045</v>
      </c>
    </row>
    <row r="1530" spans="1:4" x14ac:dyDescent="0.3">
      <c r="A1530">
        <v>1554</v>
      </c>
      <c r="B1530" s="13">
        <v>46064</v>
      </c>
      <c r="C1530" t="s">
        <v>2006</v>
      </c>
      <c r="D1530" t="s">
        <v>5046</v>
      </c>
    </row>
    <row r="1531" spans="1:4" x14ac:dyDescent="0.3">
      <c r="A1531">
        <v>1555</v>
      </c>
      <c r="B1531" s="13">
        <v>46064</v>
      </c>
      <c r="C1531" t="s">
        <v>2546</v>
      </c>
      <c r="D1531" t="s">
        <v>5047</v>
      </c>
    </row>
    <row r="1532" spans="1:4" x14ac:dyDescent="0.3">
      <c r="A1532">
        <v>1556</v>
      </c>
      <c r="B1532" s="13">
        <v>46064</v>
      </c>
      <c r="C1532" t="s">
        <v>1803</v>
      </c>
      <c r="D1532" t="s">
        <v>5048</v>
      </c>
    </row>
    <row r="1533" spans="1:4" x14ac:dyDescent="0.3">
      <c r="A1533">
        <v>1557</v>
      </c>
      <c r="B1533" s="13">
        <v>46064</v>
      </c>
      <c r="C1533" t="s">
        <v>1738</v>
      </c>
      <c r="D1533" t="s">
        <v>5049</v>
      </c>
    </row>
    <row r="1534" spans="1:4" x14ac:dyDescent="0.3">
      <c r="A1534">
        <v>1558</v>
      </c>
      <c r="B1534" s="13">
        <v>46064</v>
      </c>
      <c r="C1534" t="s">
        <v>1885</v>
      </c>
      <c r="D1534" t="s">
        <v>5050</v>
      </c>
    </row>
    <row r="1535" spans="1:4" x14ac:dyDescent="0.3">
      <c r="A1535">
        <v>1559</v>
      </c>
      <c r="B1535" s="13">
        <v>46064</v>
      </c>
      <c r="C1535" t="s">
        <v>1571</v>
      </c>
      <c r="D1535" t="s">
        <v>5051</v>
      </c>
    </row>
    <row r="1536" spans="1:4" x14ac:dyDescent="0.3">
      <c r="A1536">
        <v>1560</v>
      </c>
      <c r="B1536" s="13">
        <v>46065</v>
      </c>
      <c r="C1536" t="s">
        <v>1587</v>
      </c>
      <c r="D1536" t="s">
        <v>5053</v>
      </c>
    </row>
    <row r="1537" spans="1:4" x14ac:dyDescent="0.3">
      <c r="A1537">
        <v>1561</v>
      </c>
      <c r="B1537" s="13">
        <v>46065</v>
      </c>
      <c r="C1537" t="s">
        <v>2135</v>
      </c>
      <c r="D1537" t="s">
        <v>5054</v>
      </c>
    </row>
    <row r="1538" spans="1:4" x14ac:dyDescent="0.3">
      <c r="A1538">
        <v>1562</v>
      </c>
      <c r="B1538" s="13">
        <v>46065</v>
      </c>
      <c r="C1538" t="s">
        <v>2777</v>
      </c>
      <c r="D1538" t="s">
        <v>5055</v>
      </c>
    </row>
    <row r="1539" spans="1:4" x14ac:dyDescent="0.3">
      <c r="A1539">
        <v>1563</v>
      </c>
      <c r="B1539" s="13">
        <v>46065</v>
      </c>
      <c r="C1539" t="s">
        <v>1016</v>
      </c>
      <c r="D1539" t="s">
        <v>5056</v>
      </c>
    </row>
    <row r="1540" spans="1:4" x14ac:dyDescent="0.3">
      <c r="A1540">
        <v>1564</v>
      </c>
      <c r="B1540" s="13">
        <v>46065</v>
      </c>
      <c r="C1540" t="s">
        <v>5057</v>
      </c>
      <c r="D1540" t="s">
        <v>5060</v>
      </c>
    </row>
    <row r="1541" spans="1:4" x14ac:dyDescent="0.3">
      <c r="A1541">
        <v>1565</v>
      </c>
      <c r="B1541" s="13">
        <v>46065</v>
      </c>
      <c r="C1541" t="s">
        <v>1568</v>
      </c>
      <c r="D1541" t="s">
        <v>5061</v>
      </c>
    </row>
    <row r="1542" spans="1:4" x14ac:dyDescent="0.3">
      <c r="A1542">
        <v>1566</v>
      </c>
      <c r="B1542" s="13">
        <v>46066</v>
      </c>
      <c r="C1542" t="s">
        <v>1364</v>
      </c>
      <c r="D1542" t="s">
        <v>5065</v>
      </c>
    </row>
    <row r="1543" spans="1:4" x14ac:dyDescent="0.3">
      <c r="A1543">
        <v>1567</v>
      </c>
      <c r="B1543" s="13">
        <v>46066</v>
      </c>
      <c r="C1543" t="s">
        <v>1852</v>
      </c>
      <c r="D1543" t="s">
        <v>5068</v>
      </c>
    </row>
    <row r="1544" spans="1:4" x14ac:dyDescent="0.3">
      <c r="A1544">
        <v>1568</v>
      </c>
      <c r="B1544" s="13">
        <v>46066</v>
      </c>
      <c r="C1544" t="s">
        <v>1364</v>
      </c>
      <c r="D1544" t="s">
        <v>5069</v>
      </c>
    </row>
    <row r="1545" spans="1:4" x14ac:dyDescent="0.3">
      <c r="A1545">
        <v>1569</v>
      </c>
      <c r="B1545" s="13">
        <v>46066</v>
      </c>
      <c r="C1545" t="s">
        <v>3884</v>
      </c>
      <c r="D1545" t="s">
        <v>5070</v>
      </c>
    </row>
    <row r="1546" spans="1:4" x14ac:dyDescent="0.3">
      <c r="A1546">
        <v>1570</v>
      </c>
      <c r="B1546" s="13">
        <v>46066</v>
      </c>
      <c r="C1546" t="s">
        <v>2135</v>
      </c>
      <c r="D1546" t="s">
        <v>5071</v>
      </c>
    </row>
    <row r="1547" spans="1:4" x14ac:dyDescent="0.3">
      <c r="A1547">
        <v>1571</v>
      </c>
      <c r="B1547" s="13">
        <v>46067</v>
      </c>
      <c r="C1547" t="s">
        <v>1390</v>
      </c>
      <c r="D1547" t="s">
        <v>5085</v>
      </c>
    </row>
    <row r="1548" spans="1:4" x14ac:dyDescent="0.3">
      <c r="A1548">
        <v>1572</v>
      </c>
      <c r="B1548" s="13">
        <v>46072</v>
      </c>
      <c r="C1548" t="s">
        <v>1460</v>
      </c>
      <c r="D1548" t="s">
        <v>5091</v>
      </c>
    </row>
    <row r="1549" spans="1:4" x14ac:dyDescent="0.3">
      <c r="A1549">
        <v>1573</v>
      </c>
      <c r="B1549" s="13">
        <v>46072</v>
      </c>
      <c r="C1549" t="s">
        <v>1369</v>
      </c>
      <c r="D1549" t="s">
        <v>5094</v>
      </c>
    </row>
    <row r="1550" spans="1:4" x14ac:dyDescent="0.3">
      <c r="A1550">
        <v>1574</v>
      </c>
      <c r="B1550" s="13">
        <v>46072</v>
      </c>
      <c r="C1550" t="s">
        <v>1390</v>
      </c>
      <c r="D1550" t="s">
        <v>5095</v>
      </c>
    </row>
    <row r="1551" spans="1:4" x14ac:dyDescent="0.3">
      <c r="A1551">
        <v>1575</v>
      </c>
      <c r="B1551" s="13">
        <v>46072</v>
      </c>
      <c r="C1551" t="s">
        <v>4412</v>
      </c>
      <c r="D1551" t="s">
        <v>5096</v>
      </c>
    </row>
    <row r="1552" spans="1:4" x14ac:dyDescent="0.3">
      <c r="A1552">
        <v>1576</v>
      </c>
      <c r="B1552" s="13">
        <v>46072</v>
      </c>
      <c r="C1552" t="s">
        <v>1800</v>
      </c>
      <c r="D1552" t="s">
        <v>5097</v>
      </c>
    </row>
    <row r="1553" spans="1:4" x14ac:dyDescent="0.3">
      <c r="A1553">
        <v>1577</v>
      </c>
      <c r="B1553" s="13">
        <v>46072</v>
      </c>
      <c r="C1553" t="s">
        <v>1589</v>
      </c>
      <c r="D1553" t="s">
        <v>5099</v>
      </c>
    </row>
    <row r="1554" spans="1:4" x14ac:dyDescent="0.3">
      <c r="A1554">
        <v>1578</v>
      </c>
      <c r="B1554" s="13">
        <v>46073</v>
      </c>
      <c r="C1554" t="s">
        <v>1464</v>
      </c>
      <c r="D1554" t="s">
        <v>5100</v>
      </c>
    </row>
    <row r="1555" spans="1:4" x14ac:dyDescent="0.3">
      <c r="A1555">
        <v>1579</v>
      </c>
      <c r="B1555" s="13">
        <v>46073</v>
      </c>
      <c r="C1555" t="s">
        <v>1781</v>
      </c>
      <c r="D1555" t="s">
        <v>5101</v>
      </c>
    </row>
    <row r="1556" spans="1:4" x14ac:dyDescent="0.3">
      <c r="A1556">
        <v>1580</v>
      </c>
      <c r="B1556" s="13">
        <v>46073</v>
      </c>
      <c r="C1556" t="s">
        <v>1369</v>
      </c>
      <c r="D1556" t="s">
        <v>5102</v>
      </c>
    </row>
    <row r="1557" spans="1:4" x14ac:dyDescent="0.3">
      <c r="A1557">
        <v>1581</v>
      </c>
      <c r="B1557" s="13">
        <v>46073</v>
      </c>
      <c r="C1557" t="s">
        <v>2771</v>
      </c>
      <c r="D1557" t="s">
        <v>5103</v>
      </c>
    </row>
    <row r="1558" spans="1:4" x14ac:dyDescent="0.3">
      <c r="A1558">
        <v>1582</v>
      </c>
      <c r="B1558" s="13">
        <v>46073</v>
      </c>
      <c r="C1558" t="s">
        <v>1390</v>
      </c>
      <c r="D1558" t="s">
        <v>5104</v>
      </c>
    </row>
    <row r="1559" spans="1:4" x14ac:dyDescent="0.3">
      <c r="A1559">
        <v>1583</v>
      </c>
      <c r="B1559" s="13">
        <v>46073</v>
      </c>
      <c r="C1559" t="s">
        <v>1435</v>
      </c>
      <c r="D1559" t="s">
        <v>5105</v>
      </c>
    </row>
    <row r="1560" spans="1:4" x14ac:dyDescent="0.3">
      <c r="A1560">
        <v>1584</v>
      </c>
      <c r="B1560" s="13">
        <v>46073</v>
      </c>
      <c r="C1560" t="s">
        <v>1144</v>
      </c>
      <c r="D1560" t="s">
        <v>5106</v>
      </c>
    </row>
    <row r="1561" spans="1:4" x14ac:dyDescent="0.3">
      <c r="A1561">
        <v>1585</v>
      </c>
      <c r="B1561" s="13">
        <v>46073</v>
      </c>
      <c r="C1561" t="s">
        <v>3256</v>
      </c>
      <c r="D1561" t="s">
        <v>5107</v>
      </c>
    </row>
    <row r="1562" spans="1:4" x14ac:dyDescent="0.3">
      <c r="A1562">
        <v>1586</v>
      </c>
      <c r="B1562" s="13">
        <v>46074</v>
      </c>
      <c r="C1562" t="s">
        <v>1577</v>
      </c>
      <c r="D1562" t="s">
        <v>5108</v>
      </c>
    </row>
    <row r="1563" spans="1:4" x14ac:dyDescent="0.3">
      <c r="A1563">
        <v>1587</v>
      </c>
      <c r="B1563" s="13">
        <v>46076</v>
      </c>
      <c r="C1563" t="s">
        <v>1545</v>
      </c>
      <c r="D1563" t="s">
        <v>5111</v>
      </c>
    </row>
    <row r="1564" spans="1:4" x14ac:dyDescent="0.3">
      <c r="A1564">
        <v>1588</v>
      </c>
      <c r="B1564" s="13">
        <v>46076</v>
      </c>
      <c r="C1564" t="s">
        <v>1464</v>
      </c>
      <c r="D1564" t="s">
        <v>5112</v>
      </c>
    </row>
    <row r="1565" spans="1:4" x14ac:dyDescent="0.3">
      <c r="A1565">
        <v>1589</v>
      </c>
      <c r="B1565" s="13">
        <v>46076</v>
      </c>
      <c r="C1565" t="s">
        <v>1968</v>
      </c>
      <c r="D1565" t="s">
        <v>5113</v>
      </c>
    </row>
    <row r="1566" spans="1:4" x14ac:dyDescent="0.3">
      <c r="A1566">
        <v>1590</v>
      </c>
      <c r="B1566" s="13">
        <v>46076</v>
      </c>
      <c r="C1566" t="s">
        <v>1885</v>
      </c>
      <c r="D1566" t="s">
        <v>5114</v>
      </c>
    </row>
    <row r="1567" spans="1:4" x14ac:dyDescent="0.3">
      <c r="A1567">
        <v>1591</v>
      </c>
      <c r="B1567" s="13">
        <v>46076</v>
      </c>
      <c r="C1567" t="s">
        <v>1016</v>
      </c>
      <c r="D1567" t="s">
        <v>5115</v>
      </c>
    </row>
    <row r="1568" spans="1:4" x14ac:dyDescent="0.3">
      <c r="A1568">
        <v>1592</v>
      </c>
      <c r="B1568" s="13">
        <v>46076</v>
      </c>
      <c r="C1568" t="s">
        <v>1051</v>
      </c>
      <c r="D1568" t="s">
        <v>5116</v>
      </c>
    </row>
    <row r="1569" spans="1:4" x14ac:dyDescent="0.3">
      <c r="A1569">
        <v>1593</v>
      </c>
      <c r="B1569" s="13">
        <v>46076</v>
      </c>
      <c r="C1569" t="s">
        <v>2484</v>
      </c>
      <c r="D1569" t="s">
        <v>5117</v>
      </c>
    </row>
    <row r="1570" spans="1:4" x14ac:dyDescent="0.3">
      <c r="A1570">
        <v>1594</v>
      </c>
      <c r="B1570" s="13">
        <v>46076</v>
      </c>
      <c r="C1570" t="s">
        <v>1800</v>
      </c>
      <c r="D1570" t="s">
        <v>5119</v>
      </c>
    </row>
    <row r="1571" spans="1:4" x14ac:dyDescent="0.3">
      <c r="A1571">
        <v>1595</v>
      </c>
      <c r="B1571" s="13">
        <v>46076</v>
      </c>
      <c r="C1571" t="s">
        <v>1781</v>
      </c>
      <c r="D1571" t="s">
        <v>5120</v>
      </c>
    </row>
    <row r="1572" spans="1:4" x14ac:dyDescent="0.3">
      <c r="A1572">
        <v>1596</v>
      </c>
      <c r="B1572" s="13">
        <v>46076</v>
      </c>
      <c r="C1572" t="s">
        <v>1016</v>
      </c>
      <c r="D1572" t="s">
        <v>5121</v>
      </c>
    </row>
    <row r="1573" spans="1:4" x14ac:dyDescent="0.3">
      <c r="A1573">
        <v>1597</v>
      </c>
      <c r="B1573" s="13">
        <v>46076</v>
      </c>
      <c r="C1573" t="s">
        <v>1440</v>
      </c>
      <c r="D1573" t="s">
        <v>5122</v>
      </c>
    </row>
    <row r="1574" spans="1:4" x14ac:dyDescent="0.3">
      <c r="A1574">
        <v>1598</v>
      </c>
      <c r="B1574" s="13">
        <v>46077</v>
      </c>
      <c r="C1574" t="s">
        <v>1460</v>
      </c>
      <c r="D1574" t="s">
        <v>5125</v>
      </c>
    </row>
    <row r="1575" spans="1:4" x14ac:dyDescent="0.3">
      <c r="A1575">
        <v>1599</v>
      </c>
      <c r="B1575" s="13">
        <v>46077</v>
      </c>
      <c r="C1575" t="s">
        <v>1649</v>
      </c>
      <c r="D1575" t="s">
        <v>5126</v>
      </c>
    </row>
    <row r="1576" spans="1:4" x14ac:dyDescent="0.3">
      <c r="A1576">
        <v>1600</v>
      </c>
      <c r="B1576" s="13">
        <v>46077</v>
      </c>
      <c r="C1576" t="s">
        <v>2986</v>
      </c>
      <c r="D1576" t="s">
        <v>5128</v>
      </c>
    </row>
    <row r="1577" spans="1:4" x14ac:dyDescent="0.3">
      <c r="A1577">
        <v>1601</v>
      </c>
      <c r="B1577" s="13">
        <v>46077</v>
      </c>
      <c r="C1577" t="s">
        <v>1838</v>
      </c>
      <c r="D1577" t="s">
        <v>5129</v>
      </c>
    </row>
    <row r="1578" spans="1:4" x14ac:dyDescent="0.3">
      <c r="A1578">
        <v>1602</v>
      </c>
      <c r="B1578" s="13">
        <v>46077</v>
      </c>
      <c r="C1578" t="s">
        <v>2135</v>
      </c>
      <c r="D1578" t="s">
        <v>5130</v>
      </c>
    </row>
    <row r="1579" spans="1:4" x14ac:dyDescent="0.3">
      <c r="A1579">
        <v>1603</v>
      </c>
      <c r="B1579" s="13">
        <v>46077</v>
      </c>
      <c r="C1579" t="s">
        <v>1390</v>
      </c>
      <c r="D1579" t="s">
        <v>5131</v>
      </c>
    </row>
    <row r="1580" spans="1:4" x14ac:dyDescent="0.3">
      <c r="A1580">
        <v>1604</v>
      </c>
      <c r="B1580" s="13">
        <v>46078</v>
      </c>
      <c r="C1580" t="s">
        <v>1464</v>
      </c>
      <c r="D1580" t="s">
        <v>5135</v>
      </c>
    </row>
    <row r="1581" spans="1:4" x14ac:dyDescent="0.3">
      <c r="A1581">
        <v>1605</v>
      </c>
      <c r="B1581" s="13">
        <v>46078</v>
      </c>
      <c r="C1581" t="s">
        <v>1297</v>
      </c>
      <c r="D1581" t="s">
        <v>5137</v>
      </c>
    </row>
    <row r="1582" spans="1:4" x14ac:dyDescent="0.3">
      <c r="A1582">
        <v>1606</v>
      </c>
      <c r="B1582" s="13">
        <v>46078</v>
      </c>
      <c r="C1582" t="s">
        <v>3391</v>
      </c>
      <c r="D1582" t="s">
        <v>5138</v>
      </c>
    </row>
    <row r="1583" spans="1:4" x14ac:dyDescent="0.3">
      <c r="A1583">
        <v>1607</v>
      </c>
      <c r="B1583" s="13">
        <v>46078</v>
      </c>
      <c r="C1583" t="s">
        <v>995</v>
      </c>
      <c r="D1583" t="s">
        <v>5139</v>
      </c>
    </row>
    <row r="1584" spans="1:4" x14ac:dyDescent="0.3">
      <c r="A1584">
        <v>1608</v>
      </c>
      <c r="B1584" s="13">
        <v>46078</v>
      </c>
      <c r="C1584" t="s">
        <v>4277</v>
      </c>
      <c r="D1584" t="s">
        <v>5140</v>
      </c>
    </row>
    <row r="1585" spans="1:4" x14ac:dyDescent="0.3">
      <c r="A1585">
        <v>1609</v>
      </c>
      <c r="B1585" s="13">
        <v>46079</v>
      </c>
      <c r="C1585" t="s">
        <v>1781</v>
      </c>
      <c r="D1585" t="s">
        <v>5148</v>
      </c>
    </row>
    <row r="1586" spans="1:4" x14ac:dyDescent="0.3">
      <c r="A1586">
        <v>1610</v>
      </c>
      <c r="B1586" s="13">
        <v>46079</v>
      </c>
      <c r="C1586" t="s">
        <v>3189</v>
      </c>
      <c r="D1586" t="s">
        <v>5149</v>
      </c>
    </row>
    <row r="1587" spans="1:4" x14ac:dyDescent="0.3">
      <c r="A1587">
        <v>1611</v>
      </c>
      <c r="B1587" s="13">
        <v>46079</v>
      </c>
      <c r="C1587" t="s">
        <v>1577</v>
      </c>
      <c r="D1587" t="s">
        <v>5151</v>
      </c>
    </row>
    <row r="1588" spans="1:4" x14ac:dyDescent="0.3">
      <c r="A1588">
        <v>1612</v>
      </c>
      <c r="B1588" s="13">
        <v>46079</v>
      </c>
      <c r="C1588" t="s">
        <v>1447</v>
      </c>
      <c r="D1588" t="s">
        <v>5152</v>
      </c>
    </row>
    <row r="1589" spans="1:4" x14ac:dyDescent="0.3">
      <c r="A1589">
        <v>1613</v>
      </c>
      <c r="B1589" s="13">
        <v>46079</v>
      </c>
      <c r="C1589" t="s">
        <v>4028</v>
      </c>
      <c r="D1589" t="s">
        <v>5153</v>
      </c>
    </row>
    <row r="1590" spans="1:4" x14ac:dyDescent="0.3">
      <c r="A1590">
        <v>1614</v>
      </c>
      <c r="B1590" s="13">
        <v>46079</v>
      </c>
      <c r="C1590" t="s">
        <v>1435</v>
      </c>
      <c r="D1590" t="s">
        <v>5156</v>
      </c>
    </row>
    <row r="1591" spans="1:4" x14ac:dyDescent="0.3">
      <c r="A1591">
        <v>1615</v>
      </c>
      <c r="B1591" s="13">
        <v>46079</v>
      </c>
      <c r="C1591" t="s">
        <v>1016</v>
      </c>
      <c r="D1591" t="s">
        <v>5157</v>
      </c>
    </row>
    <row r="1592" spans="1:4" x14ac:dyDescent="0.3">
      <c r="A1592">
        <v>1616</v>
      </c>
      <c r="B1592" s="13">
        <v>46079</v>
      </c>
      <c r="C1592" t="s">
        <v>1485</v>
      </c>
      <c r="D1592" t="s">
        <v>5158</v>
      </c>
    </row>
    <row r="1593" spans="1:4" x14ac:dyDescent="0.3">
      <c r="A1593">
        <v>1617</v>
      </c>
      <c r="B1593" s="13">
        <v>46079</v>
      </c>
      <c r="C1593" t="s">
        <v>985</v>
      </c>
      <c r="D1593" t="s">
        <v>5159</v>
      </c>
    </row>
    <row r="1594" spans="1:4" x14ac:dyDescent="0.3">
      <c r="A1594">
        <v>1618</v>
      </c>
      <c r="B1594" s="13">
        <v>46080</v>
      </c>
      <c r="C1594" t="s">
        <v>1016</v>
      </c>
      <c r="D1594" t="s">
        <v>5162</v>
      </c>
    </row>
    <row r="1595" spans="1:4" x14ac:dyDescent="0.3">
      <c r="A1595">
        <v>1619</v>
      </c>
      <c r="B1595" s="13">
        <v>46080</v>
      </c>
      <c r="C1595" t="s">
        <v>2904</v>
      </c>
      <c r="D1595" t="s">
        <v>5164</v>
      </c>
    </row>
    <row r="1596" spans="1:4" x14ac:dyDescent="0.3">
      <c r="A1596">
        <v>1620</v>
      </c>
      <c r="B1596" s="13">
        <v>46080</v>
      </c>
      <c r="C1596" t="s">
        <v>5166</v>
      </c>
      <c r="D1596" t="s">
        <v>5168</v>
      </c>
    </row>
    <row r="1597" spans="1:4" x14ac:dyDescent="0.3">
      <c r="A1597">
        <v>1621</v>
      </c>
      <c r="B1597" s="13">
        <v>46080</v>
      </c>
      <c r="C1597" t="s">
        <v>3901</v>
      </c>
      <c r="D1597" t="s">
        <v>5169</v>
      </c>
    </row>
    <row r="1598" spans="1:4" x14ac:dyDescent="0.3">
      <c r="A1598">
        <v>1622</v>
      </c>
      <c r="B1598" s="13">
        <v>46080</v>
      </c>
      <c r="C1598" t="s">
        <v>1713</v>
      </c>
      <c r="D1598" t="s">
        <v>5170</v>
      </c>
    </row>
    <row r="1599" spans="1:4" x14ac:dyDescent="0.3">
      <c r="A1599">
        <v>1623</v>
      </c>
      <c r="B1599" s="13">
        <v>46080</v>
      </c>
      <c r="C1599" t="s">
        <v>1443</v>
      </c>
      <c r="D1599" t="s">
        <v>5171</v>
      </c>
    </row>
    <row r="1600" spans="1:4" x14ac:dyDescent="0.3">
      <c r="A1600">
        <v>1624</v>
      </c>
      <c r="B1600" s="13">
        <v>46081</v>
      </c>
      <c r="C1600" t="s">
        <v>1571</v>
      </c>
      <c r="D1600" t="s">
        <v>5178</v>
      </c>
    </row>
    <row r="1601" spans="1:4" x14ac:dyDescent="0.3">
      <c r="A1601">
        <v>1625</v>
      </c>
      <c r="B1601" s="13">
        <v>46081</v>
      </c>
      <c r="C1601" t="s">
        <v>1577</v>
      </c>
      <c r="D1601" t="s">
        <v>5179</v>
      </c>
    </row>
    <row r="1602" spans="1:4" x14ac:dyDescent="0.3">
      <c r="A1602">
        <v>1626</v>
      </c>
      <c r="B1602" s="13">
        <v>46081</v>
      </c>
      <c r="C1602" t="s">
        <v>1044</v>
      </c>
      <c r="D1602" t="s">
        <v>5180</v>
      </c>
    </row>
    <row r="1603" spans="1:4" x14ac:dyDescent="0.3">
      <c r="A1603">
        <v>1627</v>
      </c>
      <c r="B1603" s="13">
        <v>46081</v>
      </c>
      <c r="C1603" t="s">
        <v>1390</v>
      </c>
      <c r="D1603" t="s">
        <v>5184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360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4862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222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1369999.6000000015</v>
      </c>
      <c r="I2" s="194" t="s">
        <v>5173</v>
      </c>
    </row>
    <row r="3" spans="1:1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1266</v>
      </c>
      <c r="C4" t="s">
        <v>3625</v>
      </c>
      <c r="E4" t="s">
        <v>3626</v>
      </c>
      <c r="F4" t="s">
        <v>963</v>
      </c>
      <c r="G4" t="s">
        <v>3627</v>
      </c>
      <c r="H4" s="194">
        <f>SUMIF(주문_리스트!C:C,거래처!B4,주문_리스트!K:K)+SUMIF(주문_리스트!C:C,거래처!B4,주문_리스트!L:L)-2000000</f>
        <v>0</v>
      </c>
      <c r="I4" s="52" t="s">
        <v>4987</v>
      </c>
    </row>
    <row r="5" spans="1:1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3640000</v>
      </c>
      <c r="I10" s="52" t="s">
        <v>5173</v>
      </c>
    </row>
    <row r="11" spans="1:1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3918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0</v>
      </c>
      <c r="I13" s="52" t="s">
        <v>5109</v>
      </c>
    </row>
    <row r="14" spans="1:11" x14ac:dyDescent="0.3">
      <c r="A14" s="47">
        <v>13</v>
      </c>
      <c r="B14" t="s">
        <v>1275</v>
      </c>
      <c r="C14" t="s">
        <v>2491</v>
      </c>
      <c r="E14" t="s">
        <v>3777</v>
      </c>
      <c r="F14" t="s">
        <v>3773</v>
      </c>
      <c r="G14" t="s">
        <v>3778</v>
      </c>
      <c r="H14" s="194">
        <f>SUMIF(주문_리스트!C:C,거래처!B14,주문_리스트!K:K)+SUMIF(주문_리스트!C:C,거래처!B14,주문_리스트!L:L)-1280000</f>
        <v>2300000</v>
      </c>
      <c r="I14" s="52" t="s">
        <v>5173</v>
      </c>
    </row>
    <row r="15" spans="1:1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15645500.200000003</v>
      </c>
      <c r="I17" s="52" t="s">
        <v>5173</v>
      </c>
    </row>
    <row r="18" spans="1:13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1760000</v>
      </c>
      <c r="I18" s="52" t="s">
        <v>5173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-170000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4839</v>
      </c>
      <c r="H20" s="194">
        <f>SUMIF(주문_리스트!C:C,거래처!B20,주문_리스트!K:K)+SUMIF(주문_리스트!C:C,거래처!B20,주문_리스트!L:L)-10000</f>
        <v>-0.30000000074505806</v>
      </c>
      <c r="I20" s="52" t="s">
        <v>5173</v>
      </c>
    </row>
    <row r="21" spans="1:13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  <c r="I21" s="52" t="s">
        <v>5160</v>
      </c>
    </row>
    <row r="22" spans="1:13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4532</v>
      </c>
    </row>
    <row r="23" spans="1:13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3506</v>
      </c>
    </row>
    <row r="25" spans="1:13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  <c r="I25" s="52" t="s">
        <v>4987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0</v>
      </c>
      <c r="I26" s="52" t="s">
        <v>5160</v>
      </c>
    </row>
    <row r="27" spans="1:13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4639</v>
      </c>
    </row>
    <row r="29" spans="1:13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4637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  <c r="I32" s="52" t="s">
        <v>4921</v>
      </c>
    </row>
    <row r="33" spans="1:9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3600</v>
      </c>
    </row>
    <row r="34" spans="1:9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7230000</v>
      </c>
      <c r="I37" s="52" t="s">
        <v>5173</v>
      </c>
    </row>
    <row r="38" spans="1:9" x14ac:dyDescent="0.3">
      <c r="A38" s="47">
        <v>37</v>
      </c>
      <c r="B38" t="s">
        <v>1033</v>
      </c>
      <c r="C38" t="s">
        <v>966</v>
      </c>
      <c r="E38" t="s">
        <v>3786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-0.10000000149011612</v>
      </c>
    </row>
    <row r="39" spans="1:9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4641</v>
      </c>
    </row>
    <row r="40" spans="1:9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  <c r="I43" s="52" t="s">
        <v>4936</v>
      </c>
    </row>
    <row r="44" spans="1:9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3846</v>
      </c>
    </row>
    <row r="51" spans="1:9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800000</v>
      </c>
      <c r="I54" s="52" t="s">
        <v>5173</v>
      </c>
    </row>
    <row r="55" spans="1:9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3200000</v>
      </c>
      <c r="I57" s="52" t="s">
        <v>5173</v>
      </c>
    </row>
    <row r="58" spans="1:9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3856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5160</v>
      </c>
    </row>
    <row r="69" spans="1:9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5173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1900000</v>
      </c>
      <c r="I72" s="52" t="s">
        <v>5173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3772</v>
      </c>
      <c r="F73" t="s">
        <v>3773</v>
      </c>
      <c r="G73" t="s">
        <v>3774</v>
      </c>
      <c r="H73" s="194">
        <f>SUMIF(주문_리스트!C:C,거래처!B73,주문_리스트!K:K)+SUMIF(주문_리스트!C:C,거래처!B73,주문_리스트!L:L)-3100000+1500000</f>
        <v>1600000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3831</v>
      </c>
      <c r="H74" s="194">
        <f>SUMIF(주문_리스트!C:C,거래처!B74,주문_리스트!K:K)+SUMIF(주문_리스트!C:C,거래처!B74,주문_리스트!L:L)-1500000</f>
        <v>1550000</v>
      </c>
      <c r="I74" s="52" t="s">
        <v>5173</v>
      </c>
    </row>
    <row r="75" spans="1:9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530000</v>
      </c>
      <c r="I76" s="52" t="s">
        <v>5173</v>
      </c>
    </row>
    <row r="77" spans="1:9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9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5160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5400000</v>
      </c>
      <c r="I79" s="52" t="s">
        <v>5173</v>
      </c>
    </row>
    <row r="80" spans="1:9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1332</v>
      </c>
      <c r="C84" t="s">
        <v>1167</v>
      </c>
      <c r="E84" t="s">
        <v>3784</v>
      </c>
      <c r="F84" t="s">
        <v>3773</v>
      </c>
      <c r="G84" t="s">
        <v>3785</v>
      </c>
      <c r="H84" s="194">
        <f>SUMIF(주문_리스트!C:C,거래처!B84,주문_리스트!K:K)+SUMIF(주문_리스트!C:C,거래처!B84,주문_리스트!L:L)-1100000</f>
        <v>1450000</v>
      </c>
      <c r="I84" s="52" t="s">
        <v>5173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1000000</v>
      </c>
      <c r="I85" s="52" t="s">
        <v>5173</v>
      </c>
    </row>
    <row r="86" spans="1:10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4636</v>
      </c>
    </row>
    <row r="89" spans="1:10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150000</v>
      </c>
      <c r="I91" s="52" t="s">
        <v>5173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330000</v>
      </c>
      <c r="I94" s="52" t="s">
        <v>5173</v>
      </c>
    </row>
    <row r="95" spans="1:10" x14ac:dyDescent="0.3">
      <c r="A95" s="47">
        <v>94</v>
      </c>
      <c r="B95" t="s">
        <v>1342</v>
      </c>
      <c r="C95" t="s">
        <v>1804</v>
      </c>
      <c r="E95" t="s">
        <v>3779</v>
      </c>
      <c r="F95" t="s">
        <v>3773</v>
      </c>
      <c r="G95" t="s">
        <v>3780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1343</v>
      </c>
      <c r="C96" t="s">
        <v>3578</v>
      </c>
      <c r="E96" t="s">
        <v>3579</v>
      </c>
      <c r="F96" t="s">
        <v>963</v>
      </c>
      <c r="G96" t="s">
        <v>3580</v>
      </c>
      <c r="H96" s="194">
        <f>SUMIF(주문_리스트!C:C,거래처!B96,주문_리스트!K:K)+SUMIF(주문_리스트!C:C,거래처!B96,주문_리스트!L:L)</f>
        <v>0</v>
      </c>
      <c r="I96" s="52" t="s">
        <v>4622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1241000</v>
      </c>
      <c r="I97" s="52" t="s">
        <v>5173</v>
      </c>
    </row>
    <row r="98" spans="1:9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3478</v>
      </c>
      <c r="H99" s="194">
        <f>SUMIF(주문_리스트!C:C,거래처!B99,주문_리스트!K:K)+SUMIF(주문_리스트!C:C,거래처!B99,주문_리스트!L:L)</f>
        <v>0</v>
      </c>
      <c r="I99" s="52" t="s">
        <v>4961</v>
      </c>
    </row>
    <row r="100" spans="1:9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1169999.6999999993</v>
      </c>
      <c r="I101" s="52" t="s">
        <v>5173</v>
      </c>
    </row>
    <row r="102" spans="1:9" x14ac:dyDescent="0.3">
      <c r="A102" s="47">
        <v>101</v>
      </c>
      <c r="B102" t="s">
        <v>1346</v>
      </c>
      <c r="C102" t="s">
        <v>4835</v>
      </c>
      <c r="E102" t="s">
        <v>4836</v>
      </c>
      <c r="F102" t="s">
        <v>4837</v>
      </c>
      <c r="G102" t="s">
        <v>4838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3827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1295000</v>
      </c>
      <c r="I107" s="52" t="s">
        <v>5173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4522</v>
      </c>
      <c r="H108" s="194">
        <f>SUMIF(주문_리스트!C:C,거래처!B108,주문_리스트!K:K)+SUMIF(주문_리스트!C:C,거래처!B108,주문_리스트!L:L)</f>
        <v>0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3074000</v>
      </c>
      <c r="I109" s="52" t="s">
        <v>5173</v>
      </c>
    </row>
    <row r="110" spans="1:9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620000</v>
      </c>
      <c r="I113" s="52" t="s">
        <v>5173</v>
      </c>
    </row>
    <row r="114" spans="1:9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0</v>
      </c>
      <c r="I114" s="52" t="s">
        <v>4987</v>
      </c>
    </row>
    <row r="115" spans="1:9" x14ac:dyDescent="0.3">
      <c r="A115" s="47">
        <v>114</v>
      </c>
      <c r="B115" t="s">
        <v>4012</v>
      </c>
      <c r="C115" t="s">
        <v>4013</v>
      </c>
      <c r="E115" t="s">
        <v>4014</v>
      </c>
      <c r="F115" t="s">
        <v>4023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4641</v>
      </c>
    </row>
    <row r="117" spans="1:9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0</v>
      </c>
      <c r="I118" s="52" t="s">
        <v>4961</v>
      </c>
    </row>
    <row r="119" spans="1:9" x14ac:dyDescent="0.3">
      <c r="A119" s="47">
        <v>118</v>
      </c>
      <c r="B119" t="s">
        <v>4257</v>
      </c>
      <c r="C119" t="s">
        <v>4258</v>
      </c>
      <c r="E119" t="s">
        <v>4259</v>
      </c>
      <c r="F119" t="s">
        <v>4260</v>
      </c>
      <c r="G119" t="s">
        <v>4261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4936</v>
      </c>
    </row>
    <row r="121" spans="1:9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4334</v>
      </c>
      <c r="G129" t="s">
        <v>4335</v>
      </c>
      <c r="H129" s="194">
        <f>SUMIF(주문_리스트!C:C,거래처!B129,주문_리스트!K:K)+SUMIF(주문_리스트!C:C,거래처!B129,주문_리스트!L:L)</f>
        <v>0</v>
      </c>
      <c r="I129" s="52" t="s">
        <v>4336</v>
      </c>
    </row>
    <row r="130" spans="1:9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0</v>
      </c>
    </row>
    <row r="133" spans="1:9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4786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4577</v>
      </c>
      <c r="C140" t="s">
        <v>4578</v>
      </c>
      <c r="E140" t="s">
        <v>4579</v>
      </c>
      <c r="F140" t="s">
        <v>4580</v>
      </c>
      <c r="G140" t="s">
        <v>4581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2549</v>
      </c>
      <c r="C148" t="s">
        <v>2550</v>
      </c>
      <c r="E148" t="s">
        <v>3775</v>
      </c>
      <c r="F148" t="s">
        <v>32</v>
      </c>
      <c r="G148" t="s">
        <v>3776</v>
      </c>
      <c r="H148" s="194">
        <f>SUMIF(주문_리스트!C:C,거래처!B148,주문_리스트!K:K)+SUMIF(주문_리스트!C:C,거래처!B148,주문_리스트!L:L)</f>
        <v>0</v>
      </c>
      <c r="I148" s="52" t="s">
        <v>4961</v>
      </c>
    </row>
    <row r="149" spans="1:10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  <c r="I150" s="52" t="s">
        <v>4961</v>
      </c>
    </row>
    <row r="151" spans="1:10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0</v>
      </c>
      <c r="I152" s="52" t="s">
        <v>4987</v>
      </c>
    </row>
    <row r="153" spans="1:10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4635</v>
      </c>
    </row>
    <row r="156" spans="1:10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4699</v>
      </c>
    </row>
    <row r="158" spans="1:10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  <c r="I162" s="52" t="s">
        <v>4961</v>
      </c>
    </row>
    <row r="163" spans="1:9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3719</v>
      </c>
      <c r="C176" t="s">
        <v>3720</v>
      </c>
      <c r="E176" t="s">
        <v>3721</v>
      </c>
      <c r="F176" t="s">
        <v>3722</v>
      </c>
      <c r="G176" t="s">
        <v>3721</v>
      </c>
      <c r="H176" s="194">
        <f>SUMIF(주문_리스트!C:C,거래처!B176,주문_리스트!K:K)+SUMIF(주문_리스트!C:C,거래처!B176,주문_리스트!L:L)</f>
        <v>0</v>
      </c>
      <c r="I176" s="52" t="s">
        <v>5160</v>
      </c>
    </row>
    <row r="177" spans="1:9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3743</v>
      </c>
      <c r="C183" t="s">
        <v>3744</v>
      </c>
      <c r="E183" t="s">
        <v>3745</v>
      </c>
      <c r="F183" t="s">
        <v>3746</v>
      </c>
      <c r="G183" t="s">
        <v>3747</v>
      </c>
      <c r="H183" s="194">
        <f>SUMIF(주문_리스트!C:C,거래처!B183,주문_리스트!K:K)+SUMIF(주문_리스트!C:C,거래처!B183,주문_리스트!L:L)</f>
        <v>0</v>
      </c>
      <c r="I183" s="52" t="s">
        <v>3506</v>
      </c>
    </row>
    <row r="184" spans="1:9" x14ac:dyDescent="0.3">
      <c r="A184" s="47">
        <v>183</v>
      </c>
      <c r="B184" t="s">
        <v>3487</v>
      </c>
      <c r="C184" t="s">
        <v>3488</v>
      </c>
      <c r="E184" t="s">
        <v>3492</v>
      </c>
      <c r="F184" t="s">
        <v>973</v>
      </c>
      <c r="H184" s="194">
        <v>0</v>
      </c>
      <c r="I184" s="52" t="s">
        <v>3506</v>
      </c>
    </row>
    <row r="185" spans="1:9" x14ac:dyDescent="0.3">
      <c r="A185" s="47">
        <v>184</v>
      </c>
      <c r="B185" t="s">
        <v>3556</v>
      </c>
      <c r="C185" t="s">
        <v>3557</v>
      </c>
      <c r="E185" t="s">
        <v>3558</v>
      </c>
      <c r="F185" t="s">
        <v>963</v>
      </c>
      <c r="G185" t="s">
        <v>3559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3615</v>
      </c>
      <c r="C186" t="s">
        <v>3616</v>
      </c>
      <c r="E186" t="s">
        <v>3617</v>
      </c>
      <c r="F186" t="s">
        <v>1176</v>
      </c>
      <c r="G186" t="s">
        <v>3614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3706</v>
      </c>
      <c r="C187" t="s">
        <v>3707</v>
      </c>
      <c r="E187" t="s">
        <v>3708</v>
      </c>
      <c r="F187" t="s">
        <v>1176</v>
      </c>
      <c r="G187" t="s">
        <v>3709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3799</v>
      </c>
      <c r="C188" t="s">
        <v>3800</v>
      </c>
      <c r="E188" t="s">
        <v>3801</v>
      </c>
      <c r="F188" t="s">
        <v>1176</v>
      </c>
      <c r="G188" t="s">
        <v>3801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3864</v>
      </c>
      <c r="C189" t="s">
        <v>3865</v>
      </c>
      <c r="E189" t="s">
        <v>3866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3884</v>
      </c>
      <c r="C190" t="s">
        <v>3885</v>
      </c>
      <c r="E190" t="s">
        <v>3886</v>
      </c>
      <c r="H190" s="194">
        <f>SUMIF(주문_리스트!C:C,거래처!B190,주문_리스트!K:K)+SUMIF(주문_리스트!C:C,거래처!B190,주문_리스트!L:L)</f>
        <v>1210000</v>
      </c>
      <c r="I190" s="52" t="s">
        <v>5173</v>
      </c>
    </row>
    <row r="191" spans="1:9" x14ac:dyDescent="0.3">
      <c r="A191" s="47">
        <v>190</v>
      </c>
      <c r="B191" t="s">
        <v>3901</v>
      </c>
      <c r="C191" t="s">
        <v>3902</v>
      </c>
      <c r="E191" t="s">
        <v>3903</v>
      </c>
      <c r="F191" t="s">
        <v>974</v>
      </c>
      <c r="G191" t="s">
        <v>3904</v>
      </c>
      <c r="H191" s="194">
        <f>SUMIF(주문_리스트!C:C,거래처!B191,주문_리스트!K:K)+SUMIF(주문_리스트!C:C,거래처!B191,주문_리스트!L:L)</f>
        <v>3360000</v>
      </c>
      <c r="I191" s="52" t="s">
        <v>5173</v>
      </c>
    </row>
    <row r="192" spans="1:9" x14ac:dyDescent="0.3">
      <c r="A192" s="47">
        <v>191</v>
      </c>
      <c r="B192" t="s">
        <v>3914</v>
      </c>
      <c r="C192" t="s">
        <v>3915</v>
      </c>
      <c r="E192" t="s">
        <v>3916</v>
      </c>
      <c r="F192" t="s">
        <v>963</v>
      </c>
      <c r="G192" t="s">
        <v>3917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3938</v>
      </c>
      <c r="C193" t="s">
        <v>3939</v>
      </c>
      <c r="E193" t="s">
        <v>3940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3970</v>
      </c>
      <c r="C194" t="s">
        <v>3971</v>
      </c>
      <c r="E194" t="s">
        <v>3972</v>
      </c>
      <c r="F194" t="s">
        <v>3973</v>
      </c>
      <c r="G194" t="s">
        <v>3974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4028</v>
      </c>
      <c r="C195" t="s">
        <v>4029</v>
      </c>
      <c r="E195" t="s">
        <v>4030</v>
      </c>
      <c r="F195" t="s">
        <v>963</v>
      </c>
      <c r="G195" t="s">
        <v>4031</v>
      </c>
      <c r="H195" s="194">
        <f>SUMIF(주문_리스트!C:C,거래처!B195,주문_리스트!K:K)+SUMIF(주문_리스트!C:C,거래처!B195,주문_리스트!L:L)</f>
        <v>1100000</v>
      </c>
      <c r="I195" s="52" t="s">
        <v>5173</v>
      </c>
    </row>
    <row r="196" spans="1:9" x14ac:dyDescent="0.3">
      <c r="A196" s="47">
        <v>196</v>
      </c>
      <c r="B196" t="s">
        <v>4032</v>
      </c>
      <c r="C196" t="s">
        <v>4033</v>
      </c>
      <c r="E196" t="s">
        <v>4034</v>
      </c>
      <c r="F196" t="s">
        <v>1176</v>
      </c>
      <c r="G196" t="s">
        <v>4035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4057</v>
      </c>
      <c r="C197" t="s">
        <v>4058</v>
      </c>
      <c r="E197" t="s">
        <v>4059</v>
      </c>
      <c r="F197" t="s">
        <v>963</v>
      </c>
      <c r="G197" t="s">
        <v>4060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4076</v>
      </c>
      <c r="C198" t="s">
        <v>4077</v>
      </c>
      <c r="E198" t="s">
        <v>4078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4130</v>
      </c>
      <c r="C199" t="s">
        <v>4131</v>
      </c>
      <c r="E199" t="s">
        <v>4132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4179</v>
      </c>
      <c r="C200" t="s">
        <v>4180</v>
      </c>
      <c r="E200" t="s">
        <v>4181</v>
      </c>
      <c r="F200" t="s">
        <v>963</v>
      </c>
      <c r="G200" t="s">
        <v>4182</v>
      </c>
      <c r="H200" s="194">
        <f>SUMIF(주문_리스트!C:C,거래처!B200,주문_리스트!K:K)+SUMIF(주문_리스트!C:C,거래처!B200,주문_리스트!L:L)</f>
        <v>0</v>
      </c>
      <c r="I200" s="52" t="s">
        <v>4542</v>
      </c>
    </row>
    <row r="201" spans="1:9" x14ac:dyDescent="0.3">
      <c r="A201" s="47">
        <v>201</v>
      </c>
      <c r="B201" t="s">
        <v>4277</v>
      </c>
      <c r="C201" t="s">
        <v>4278</v>
      </c>
      <c r="E201" t="s">
        <v>4279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4336</v>
      </c>
    </row>
    <row r="202" spans="1:9" x14ac:dyDescent="0.3">
      <c r="A202" s="47">
        <v>202</v>
      </c>
      <c r="B202" t="s">
        <v>4338</v>
      </c>
      <c r="C202" t="s">
        <v>4339</v>
      </c>
      <c r="E202" t="s">
        <v>4340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4388</v>
      </c>
      <c r="C203" t="s">
        <v>4389</v>
      </c>
      <c r="E203" t="s">
        <v>4390</v>
      </c>
      <c r="F203" t="s">
        <v>963</v>
      </c>
      <c r="G203" t="s">
        <v>4661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3528</v>
      </c>
      <c r="C204" t="s">
        <v>4392</v>
      </c>
      <c r="D204" t="s">
        <v>4393</v>
      </c>
      <c r="E204" t="s">
        <v>4394</v>
      </c>
      <c r="F204" t="s">
        <v>963</v>
      </c>
      <c r="G204" t="s">
        <v>4395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4412</v>
      </c>
      <c r="C205" t="s">
        <v>1037</v>
      </c>
      <c r="E205" t="s">
        <v>4413</v>
      </c>
      <c r="F205" t="s">
        <v>973</v>
      </c>
      <c r="H205" s="194">
        <f>SUMIF(주문_리스트!C:C,거래처!B205,주문_리스트!K:K)+SUMIF(주문_리스트!C:C,거래처!B205,주문_리스트!L:L)</f>
        <v>0</v>
      </c>
      <c r="I205" s="52" t="s">
        <v>5173</v>
      </c>
    </row>
    <row r="206" spans="1:9" x14ac:dyDescent="0.3">
      <c r="A206" s="47">
        <v>206</v>
      </c>
      <c r="B206" t="s">
        <v>4415</v>
      </c>
      <c r="C206" t="s">
        <v>4416</v>
      </c>
      <c r="E206" t="s">
        <v>4417</v>
      </c>
      <c r="F206" t="s">
        <v>1176</v>
      </c>
      <c r="H206" s="194">
        <v>0</v>
      </c>
    </row>
    <row r="207" spans="1:9" x14ac:dyDescent="0.3">
      <c r="A207" s="47">
        <v>207</v>
      </c>
      <c r="B207" t="s">
        <v>4419</v>
      </c>
      <c r="C207" t="s">
        <v>4420</v>
      </c>
      <c r="E207" t="s">
        <v>4421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4444</v>
      </c>
      <c r="C208" t="s">
        <v>4445</v>
      </c>
      <c r="E208" t="s">
        <v>4446</v>
      </c>
      <c r="F208" t="s">
        <v>4447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209</v>
      </c>
      <c r="B209" t="s">
        <v>4467</v>
      </c>
      <c r="C209" t="s">
        <v>4468</v>
      </c>
      <c r="E209" t="s">
        <v>4469</v>
      </c>
      <c r="F209" t="s">
        <v>963</v>
      </c>
      <c r="G209" t="s">
        <v>4474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210</v>
      </c>
      <c r="B210" t="s">
        <v>4475</v>
      </c>
      <c r="C210" t="s">
        <v>4476</v>
      </c>
      <c r="E210" t="s">
        <v>4477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211</v>
      </c>
      <c r="B211" t="s">
        <v>4496</v>
      </c>
      <c r="C211" t="s">
        <v>4497</v>
      </c>
      <c r="E211" t="s">
        <v>4498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212</v>
      </c>
      <c r="B212" t="s">
        <v>4612</v>
      </c>
      <c r="C212" t="s">
        <v>4613</v>
      </c>
      <c r="E212" t="s">
        <v>4614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213</v>
      </c>
      <c r="B213" t="s">
        <v>4719</v>
      </c>
      <c r="C213" t="s">
        <v>4720</v>
      </c>
      <c r="E213" t="s">
        <v>4721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214</v>
      </c>
      <c r="B214" t="s">
        <v>4722</v>
      </c>
      <c r="C214" t="s">
        <v>4723</v>
      </c>
      <c r="E214" t="s">
        <v>4724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215</v>
      </c>
      <c r="B215" t="s">
        <v>4801</v>
      </c>
      <c r="C215" t="s">
        <v>4802</v>
      </c>
      <c r="E215" t="s">
        <v>4803</v>
      </c>
      <c r="F215" t="s">
        <v>4804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A216" s="47">
        <v>216</v>
      </c>
      <c r="B216" t="s">
        <v>2808</v>
      </c>
      <c r="C216" t="s">
        <v>4845</v>
      </c>
      <c r="E216" t="s">
        <v>4846</v>
      </c>
      <c r="H216" s="194">
        <f>SUMIF(주문_리스트!C:C,거래처!B216,주문_리스트!K:K)+SUMIF(주문_리스트!C:C,거래처!B216,주문_리스트!L:L)</f>
        <v>0</v>
      </c>
    </row>
    <row r="217" spans="1:8" x14ac:dyDescent="0.3">
      <c r="A217" s="47">
        <v>217</v>
      </c>
      <c r="B217" t="s">
        <v>4894</v>
      </c>
      <c r="C217" t="s">
        <v>4895</v>
      </c>
      <c r="E217" t="s">
        <v>4896</v>
      </c>
      <c r="F217" t="s">
        <v>4897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x14ac:dyDescent="0.3">
      <c r="A218" s="47">
        <v>218</v>
      </c>
      <c r="B218" t="s">
        <v>4924</v>
      </c>
      <c r="C218" t="s">
        <v>4925</v>
      </c>
      <c r="E218" t="s">
        <v>4926</v>
      </c>
      <c r="H218" s="194">
        <f>SUMIF(주문_리스트!C:C,거래처!B218,주문_리스트!K:K)+SUMIF(주문_리스트!C:C,거래처!B218,주문_리스트!L:L)</f>
        <v>0</v>
      </c>
    </row>
    <row r="219" spans="1:8" x14ac:dyDescent="0.3">
      <c r="A219" s="47">
        <v>219</v>
      </c>
      <c r="B219" t="s">
        <v>5010</v>
      </c>
      <c r="C219" t="s">
        <v>5011</v>
      </c>
      <c r="E219" t="s">
        <v>5012</v>
      </c>
      <c r="F219" t="s">
        <v>1176</v>
      </c>
      <c r="G219" t="s">
        <v>5012</v>
      </c>
      <c r="H219" s="194">
        <f>SUMIF(주문_리스트!C:C,거래처!B219,주문_리스트!K:K)+SUMIF(주문_리스트!C:C,거래처!B219,주문_리스트!L:L)</f>
        <v>0</v>
      </c>
    </row>
    <row r="220" spans="1:8" x14ac:dyDescent="0.3">
      <c r="A220" s="47">
        <v>220</v>
      </c>
      <c r="B220" t="s">
        <v>5057</v>
      </c>
      <c r="C220" t="s">
        <v>5058</v>
      </c>
      <c r="E220" t="s">
        <v>5059</v>
      </c>
      <c r="F220" t="s">
        <v>963</v>
      </c>
      <c r="H220" s="194">
        <f>SUMIF(주문_리스트!C:C,거래처!B220,주문_리스트!K:K)+SUMIF(주문_리스트!C:C,거래처!B220,주문_리스트!L:L)</f>
        <v>0</v>
      </c>
    </row>
    <row r="221" spans="1:8" x14ac:dyDescent="0.3">
      <c r="A221" s="47">
        <v>221</v>
      </c>
      <c r="B221" t="s">
        <v>5166</v>
      </c>
      <c r="C221" t="s">
        <v>5167</v>
      </c>
      <c r="E221" t="s">
        <v>5165</v>
      </c>
      <c r="F221" t="s">
        <v>963</v>
      </c>
      <c r="H221" s="194">
        <f>SUMIF(주문_리스트!C:C,거래처!B221,주문_리스트!K:K)+SUMIF(주문_리스트!C:C,거래처!B221,주문_리스트!L:L)</f>
        <v>0</v>
      </c>
    </row>
    <row r="222" spans="1:8" x14ac:dyDescent="0.3">
      <c r="H222" s="194">
        <f>SUMIF(주문_리스트!C:C,거래처!B222,주문_리스트!K:K)+SUMIF(주문_리스트!C:C,거래처!B222,주문_리스트!L:L)</f>
        <v>0</v>
      </c>
    </row>
    <row r="223" spans="1:8" x14ac:dyDescent="0.3">
      <c r="H223" s="194">
        <f>SUMIF(주문_리스트!C:C,거래처!B223,주문_리스트!K:K)+SUMIF(주문_리스트!C:C,거래처!B223,주문_리스트!L:L)</f>
        <v>0</v>
      </c>
    </row>
    <row r="224" spans="1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  <row r="226" spans="8:8" x14ac:dyDescent="0.3">
      <c r="H226" s="194">
        <f>SUMIF(주문_리스트!C:C,거래처!B226,주문_리스트!K:K)+SUMIF(주문_리스트!C:C,거래처!B226,주문_리스트!L:L)</f>
        <v>0</v>
      </c>
    </row>
    <row r="227" spans="8:8" x14ac:dyDescent="0.3">
      <c r="H227" s="194">
        <f>SUMIF(주문_리스트!C:C,거래처!B227,주문_리스트!K:K)+SUMIF(주문_리스트!C:C,거래처!B227,주문_리스트!L:L)</f>
        <v>0</v>
      </c>
    </row>
    <row r="228" spans="8:8" x14ac:dyDescent="0.3">
      <c r="H228" s="194">
        <f>SUMIF(주문_리스트!C:C,거래처!B228,주문_리스트!K:K)+SUMIF(주문_리스트!C:C,거래처!B228,주문_리스트!L:L)</f>
        <v>0</v>
      </c>
    </row>
    <row r="229" spans="8:8" x14ac:dyDescent="0.3">
      <c r="H229" s="194">
        <f>SUMIF(주문_리스트!C:C,거래처!B229,주문_리스트!K:K)+SUMIF(주문_리스트!C:C,거래처!B229,주문_리스트!L:L)</f>
        <v>0</v>
      </c>
    </row>
    <row r="230" spans="8:8" x14ac:dyDescent="0.3">
      <c r="H230" s="194">
        <f>SUMIF(주문_리스트!C:C,거래처!B230,주문_리스트!K:K)+SUMIF(주문_리스트!C:C,거래처!B230,주문_리스트!L:L)</f>
        <v>0</v>
      </c>
    </row>
    <row r="231" spans="8:8" x14ac:dyDescent="0.3">
      <c r="H231" s="194">
        <f>SUMIF(주문_리스트!C:C,거래처!B231,주문_리스트!K:K)+SUMIF(주문_리스트!C:C,거래처!B231,주문_리스트!L:L)</f>
        <v>0</v>
      </c>
    </row>
    <row r="232" spans="8:8" x14ac:dyDescent="0.3">
      <c r="H232" s="194">
        <f>SUMIF(주문_리스트!C:C,거래처!B232,주문_리스트!K:K)+SUMIF(주문_리스트!C:C,거래처!B232,주문_리스트!L:L)</f>
        <v>0</v>
      </c>
    </row>
    <row r="233" spans="8:8" x14ac:dyDescent="0.3">
      <c r="H233" s="194">
        <f>SUMIF(주문_리스트!C:C,거래처!B233,주문_리스트!K:K)+SUMIF(주문_리스트!C:C,거래처!B233,주문_리스트!L:L)</f>
        <v>0</v>
      </c>
    </row>
    <row r="234" spans="8:8" x14ac:dyDescent="0.3">
      <c r="H234" s="194">
        <f>SUMIF(주문_리스트!C:C,거래처!B234,주문_리스트!K:K)+SUMIF(주문_리스트!C:C,거래처!B234,주문_리스트!L:L)</f>
        <v>0</v>
      </c>
    </row>
    <row r="235" spans="8:8" x14ac:dyDescent="0.3">
      <c r="H235" s="194">
        <f>SUMIF(주문_리스트!C:C,거래처!B235,주문_리스트!K:K)+SUMIF(주문_리스트!C:C,거래처!B235,주문_리스트!L:L)</f>
        <v>0</v>
      </c>
    </row>
    <row r="236" spans="8:8" x14ac:dyDescent="0.3">
      <c r="H236" s="194">
        <f>SUMIF(주문_리스트!C:C,거래처!B236,주문_리스트!K:K)+SUMIF(주문_리스트!C:C,거래처!B236,주문_리스트!L:L)</f>
        <v>0</v>
      </c>
    </row>
    <row r="237" spans="8:8" x14ac:dyDescent="0.3">
      <c r="H237" s="194">
        <f>SUMIF(주문_리스트!C:C,거래처!B237,주문_리스트!K:K)+SUMIF(주문_리스트!C:C,거래처!B237,주문_리스트!L:L)</f>
        <v>0</v>
      </c>
    </row>
    <row r="238" spans="8:8" x14ac:dyDescent="0.3">
      <c r="H238" s="194">
        <f>SUMIF(주문_리스트!C:C,거래처!B238,주문_리스트!K:K)+SUMIF(주문_리스트!C:C,거래처!B238,주문_리스트!L:L)</f>
        <v>0</v>
      </c>
    </row>
    <row r="239" spans="8:8" x14ac:dyDescent="0.3">
      <c r="H239" s="194">
        <f>SUMIF(주문_리스트!C:C,거래처!B239,주문_리스트!K:K)+SUMIF(주문_리스트!C:C,거래처!B239,주문_리스트!L:L)</f>
        <v>0</v>
      </c>
    </row>
    <row r="240" spans="8:8" x14ac:dyDescent="0.3">
      <c r="H240" s="194">
        <f>SUMIF(주문_리스트!C:C,거래처!B240,주문_리스트!K:K)+SUMIF(주문_리스트!C:C,거래처!B240,주문_리스트!L:L)</f>
        <v>0</v>
      </c>
    </row>
    <row r="241" spans="8:8" x14ac:dyDescent="0.3">
      <c r="H241" s="194">
        <f>SUMIF(주문_리스트!C:C,거래처!B241,주문_리스트!K:K)+SUMIF(주문_리스트!C:C,거래처!B241,주문_리스트!L:L)</f>
        <v>0</v>
      </c>
    </row>
    <row r="242" spans="8:8" x14ac:dyDescent="0.3">
      <c r="H242" s="194">
        <f>SUMIF(주문_리스트!C:C,거래처!B242,주문_리스트!K:K)+SUMIF(주문_리스트!C:C,거래처!B242,주문_리스트!L:L)</f>
        <v>0</v>
      </c>
    </row>
    <row r="243" spans="8:8" x14ac:dyDescent="0.3">
      <c r="H243" s="194">
        <f>SUMIF(주문_리스트!C:C,거래처!B243,주문_리스트!K:K)+SUMIF(주문_리스트!C:C,거래처!B243,주문_리스트!L:L)</f>
        <v>0</v>
      </c>
    </row>
    <row r="244" spans="8:8" x14ac:dyDescent="0.3">
      <c r="H244" s="194">
        <f>SUMIF(주문_리스트!C:C,거래처!B244,주문_리스트!K:K)+SUMIF(주문_리스트!C:C,거래처!B244,주문_리스트!L:L)</f>
        <v>0</v>
      </c>
    </row>
    <row r="245" spans="8:8" x14ac:dyDescent="0.3">
      <c r="H245" s="194">
        <f>SUMIF(주문_리스트!C:C,거래처!B245,주문_리스트!K:K)+SUMIF(주문_리스트!C:C,거래처!B245,주문_리스트!L:L)</f>
        <v>0</v>
      </c>
    </row>
    <row r="246" spans="8:8" x14ac:dyDescent="0.3">
      <c r="H246" s="194">
        <f>SUMIF(주문_리스트!C:C,거래처!B246,주문_리스트!K:K)+SUMIF(주문_리스트!C:C,거래처!B246,주문_리스트!L:L)</f>
        <v>0</v>
      </c>
    </row>
    <row r="247" spans="8:8" x14ac:dyDescent="0.3">
      <c r="H247" s="194">
        <f>SUMIF(주문_리스트!C:C,거래처!B247,주문_리스트!K:K)+SUMIF(주문_리스트!C:C,거래처!B247,주문_리스트!L:L)</f>
        <v>0</v>
      </c>
    </row>
    <row r="248" spans="8:8" x14ac:dyDescent="0.3">
      <c r="H248" s="194">
        <f>SUMIF(주문_리스트!C:C,거래처!B248,주문_리스트!K:K)+SUMIF(주문_리스트!C:C,거래처!B248,주문_리스트!L:L)</f>
        <v>0</v>
      </c>
    </row>
    <row r="249" spans="8:8" x14ac:dyDescent="0.3">
      <c r="H249" s="194">
        <f>SUMIF(주문_리스트!C:C,거래처!B249,주문_리스트!K:K)+SUMIF(주문_리스트!C:C,거래처!B249,주문_리스트!L:L)</f>
        <v>0</v>
      </c>
    </row>
    <row r="250" spans="8:8" x14ac:dyDescent="0.3">
      <c r="H250" s="194">
        <f>SUMIF(주문_리스트!C:C,거래처!B250,주문_리스트!K:K)+SUMIF(주문_리스트!C:C,거래처!B250,주문_리스트!L:L)</f>
        <v>0</v>
      </c>
    </row>
    <row r="251" spans="8:8" x14ac:dyDescent="0.3">
      <c r="H251" s="194">
        <f>SUMIF(주문_리스트!C:C,거래처!B251,주문_리스트!K:K)+SUMIF(주문_리스트!C:C,거래처!B251,주문_리스트!L:L)</f>
        <v>0</v>
      </c>
    </row>
    <row r="252" spans="8:8" x14ac:dyDescent="0.3">
      <c r="H252" s="194">
        <f>SUMIF(주문_리스트!C:C,거래처!B252,주문_리스트!K:K)+SUMIF(주문_리스트!C:C,거래처!B252,주문_리스트!L:L)</f>
        <v>0</v>
      </c>
    </row>
    <row r="253" spans="8:8" x14ac:dyDescent="0.3">
      <c r="H253" s="194">
        <f>SUMIF(주문_리스트!C:C,거래처!B253,주문_리스트!K:K)+SUMIF(주문_리스트!C:C,거래처!B253,주문_리스트!L:L)</f>
        <v>0</v>
      </c>
    </row>
    <row r="254" spans="8:8" x14ac:dyDescent="0.3">
      <c r="H254" s="194">
        <f>SUMIF(주문_리스트!C:C,거래처!B254,주문_리스트!K:K)+SUMIF(주문_리스트!C:C,거래처!B254,주문_리스트!L:L)</f>
        <v>0</v>
      </c>
    </row>
    <row r="255" spans="8:8" x14ac:dyDescent="0.3">
      <c r="H255" s="194">
        <f>SUMIF(주문_리스트!C:C,거래처!B255,주문_리스트!K:K)+SUMIF(주문_리스트!C:C,거래처!B255,주문_리스트!L:L)</f>
        <v>0</v>
      </c>
    </row>
    <row r="256" spans="8:8" x14ac:dyDescent="0.3">
      <c r="H256" s="194">
        <f>SUMIF(주문_리스트!C:C,거래처!B256,주문_리스트!K:K)+SUMIF(주문_리스트!C:C,거래처!B256,주문_리스트!L:L)</f>
        <v>0</v>
      </c>
    </row>
    <row r="257" spans="8:8" x14ac:dyDescent="0.3">
      <c r="H257" s="194">
        <f>SUMIF(주문_리스트!C:C,거래처!B257,주문_리스트!K:K)+SUMIF(주문_리스트!C:C,거래처!B257,주문_리스트!L:L)</f>
        <v>0</v>
      </c>
    </row>
    <row r="258" spans="8:8" x14ac:dyDescent="0.3">
      <c r="H258" s="194">
        <f>SUMIF(주문_리스트!C:C,거래처!B258,주문_리스트!K:K)+SUMIF(주문_리스트!C:C,거래처!B258,주문_리스트!L:L)</f>
        <v>0</v>
      </c>
    </row>
    <row r="259" spans="8:8" x14ac:dyDescent="0.3">
      <c r="H259" s="194">
        <f>SUMIF(주문_리스트!C:C,거래처!B259,주문_리스트!K:K)+SUMIF(주문_리스트!C:C,거래처!B259,주문_리스트!L:L)</f>
        <v>0</v>
      </c>
    </row>
    <row r="260" spans="8:8" x14ac:dyDescent="0.3">
      <c r="H260" s="194">
        <f>SUMIF(주문_리스트!C:C,거래처!B260,주문_리스트!K:K)+SUMIF(주문_리스트!C:C,거래처!B260,주문_리스트!L:L)</f>
        <v>0</v>
      </c>
    </row>
    <row r="261" spans="8:8" x14ac:dyDescent="0.3">
      <c r="H261" s="194">
        <f>SUMIF(주문_리스트!C:C,거래처!B261,주문_리스트!K:K)+SUMIF(주문_리스트!C:C,거래처!B261,주문_리스트!L:L)</f>
        <v>0</v>
      </c>
    </row>
    <row r="262" spans="8:8" x14ac:dyDescent="0.3">
      <c r="H262" s="194">
        <f>SUMIF(주문_리스트!C:C,거래처!B262,주문_리스트!K:K)+SUMIF(주문_리스트!C:C,거래처!B262,주문_리스트!L:L)</f>
        <v>0</v>
      </c>
    </row>
    <row r="263" spans="8:8" x14ac:dyDescent="0.3">
      <c r="H263" s="194">
        <f>SUMIF(주문_리스트!C:C,거래처!B263,주문_리스트!K:K)+SUMIF(주문_리스트!C:C,거래처!B263,주문_리스트!L:L)</f>
        <v>0</v>
      </c>
    </row>
    <row r="264" spans="8:8" x14ac:dyDescent="0.3">
      <c r="H264" s="194">
        <f>SUMIF(주문_리스트!C:C,거래처!B264,주문_리스트!K:K)+SUMIF(주문_리스트!C:C,거래처!B264,주문_리스트!L:L)</f>
        <v>0</v>
      </c>
    </row>
    <row r="265" spans="8:8" x14ac:dyDescent="0.3">
      <c r="H265" s="194">
        <f>SUMIF(주문_리스트!C:C,거래처!B265,주문_리스트!K:K)+SUMIF(주문_리스트!C:C,거래처!B265,주문_리스트!L:L)</f>
        <v>0</v>
      </c>
    </row>
    <row r="266" spans="8:8" x14ac:dyDescent="0.3">
      <c r="H266" s="194">
        <f>SUMIF(주문_리스트!C:C,거래처!B266,주문_리스트!K:K)+SUMIF(주문_리스트!C:C,거래처!B266,주문_리스트!L:L)</f>
        <v>0</v>
      </c>
    </row>
    <row r="267" spans="8:8" x14ac:dyDescent="0.3">
      <c r="H267" s="194">
        <f>SUMIF(주문_리스트!C:C,거래처!B267,주문_리스트!K:K)+SUMIF(주문_리스트!C:C,거래처!B267,주문_리스트!L:L)</f>
        <v>0</v>
      </c>
    </row>
    <row r="268" spans="8:8" x14ac:dyDescent="0.3">
      <c r="H268" s="194">
        <f>SUMIF(주문_리스트!C:C,거래처!B268,주문_리스트!K:K)+SUMIF(주문_리스트!C:C,거래처!B268,주문_리스트!L:L)</f>
        <v>0</v>
      </c>
    </row>
    <row r="269" spans="8:8" x14ac:dyDescent="0.3">
      <c r="H269" s="194">
        <f>SUMIF(주문_리스트!C:C,거래처!B269,주문_리스트!K:K)+SUMIF(주문_리스트!C:C,거래처!B269,주문_리스트!L:L)</f>
        <v>0</v>
      </c>
    </row>
    <row r="270" spans="8:8" x14ac:dyDescent="0.3">
      <c r="H270" s="194">
        <f>SUMIF(주문_리스트!C:C,거래처!B270,주문_리스트!K:K)+SUMIF(주문_리스트!C:C,거래처!B270,주문_리스트!L:L)</f>
        <v>0</v>
      </c>
    </row>
    <row r="271" spans="8:8" x14ac:dyDescent="0.3">
      <c r="H271" s="194">
        <f>SUMIF(주문_리스트!C:C,거래처!B271,주문_리스트!K:K)+SUMIF(주문_리스트!C:C,거래처!B271,주문_리스트!L:L)</f>
        <v>0</v>
      </c>
    </row>
    <row r="272" spans="8:8" x14ac:dyDescent="0.3">
      <c r="H272" s="194">
        <f>SUMIF(주문_리스트!C:C,거래처!B272,주문_리스트!K:K)+SUMIF(주문_리스트!C:C,거래처!B272,주문_리스트!L:L)</f>
        <v>0</v>
      </c>
    </row>
    <row r="273" spans="8:8" x14ac:dyDescent="0.3">
      <c r="H273" s="194">
        <f>SUMIF(주문_리스트!C:C,거래처!B273,주문_리스트!K:K)+SUMIF(주문_리스트!C:C,거래처!B273,주문_리스트!L:L)</f>
        <v>0</v>
      </c>
    </row>
    <row r="274" spans="8:8" x14ac:dyDescent="0.3">
      <c r="H274" s="194">
        <f>SUMIF(주문_리스트!C:C,거래처!B274,주문_리스트!K:K)+SUMIF(주문_리스트!C:C,거래처!B274,주문_리스트!L:L)</f>
        <v>0</v>
      </c>
    </row>
    <row r="275" spans="8:8" x14ac:dyDescent="0.3">
      <c r="H275" s="194">
        <f>SUMIF(주문_리스트!C:C,거래처!B275,주문_리스트!K:K)+SUMIF(주문_리스트!C:C,거래처!B275,주문_리스트!L:L)</f>
        <v>0</v>
      </c>
    </row>
    <row r="276" spans="8:8" x14ac:dyDescent="0.3">
      <c r="H276" s="194">
        <f>SUMIF(주문_리스트!C:C,거래처!B276,주문_리스트!K:K)+SUMIF(주문_리스트!C:C,거래처!B276,주문_리스트!L:L)</f>
        <v>0</v>
      </c>
    </row>
    <row r="277" spans="8:8" x14ac:dyDescent="0.3">
      <c r="H277" s="194">
        <f>SUMIF(주문_리스트!C:C,거래처!B277,주문_리스트!K:K)+SUMIF(주문_리스트!C:C,거래처!B277,주문_리스트!L:L)</f>
        <v>0</v>
      </c>
    </row>
    <row r="278" spans="8:8" x14ac:dyDescent="0.3">
      <c r="H278" s="194">
        <f>SUMIF(주문_리스트!C:C,거래처!B278,주문_리스트!K:K)+SUMIF(주문_리스트!C:C,거래처!B278,주문_리스트!L:L)</f>
        <v>0</v>
      </c>
    </row>
    <row r="279" spans="8:8" x14ac:dyDescent="0.3">
      <c r="H279" s="194">
        <f>SUMIF(주문_리스트!C:C,거래처!B279,주문_리스트!K:K)+SUMIF(주문_리스트!C:C,거래처!B279,주문_리스트!L:L)</f>
        <v>0</v>
      </c>
    </row>
    <row r="280" spans="8:8" x14ac:dyDescent="0.3">
      <c r="H280" s="194">
        <f>SUMIF(주문_리스트!C:C,거래처!B280,주문_리스트!K:K)+SUMIF(주문_리스트!C:C,거래처!B280,주문_리스트!L:L)</f>
        <v>0</v>
      </c>
    </row>
    <row r="281" spans="8:8" x14ac:dyDescent="0.3">
      <c r="H281" s="194">
        <f>SUMIF(주문_리스트!C:C,거래처!B281,주문_리스트!K:K)+SUMIF(주문_리스트!C:C,거래처!B281,주문_리스트!L:L)</f>
        <v>0</v>
      </c>
    </row>
    <row r="282" spans="8:8" x14ac:dyDescent="0.3">
      <c r="H282" s="194">
        <f>SUMIF(주문_리스트!C:C,거래처!B282,주문_리스트!K:K)+SUMIF(주문_리스트!C:C,거래처!B282,주문_리스트!L:L)</f>
        <v>0</v>
      </c>
    </row>
    <row r="283" spans="8:8" x14ac:dyDescent="0.3">
      <c r="H283" s="194">
        <f>SUMIF(주문_리스트!C:C,거래처!B283,주문_리스트!K:K)+SUMIF(주문_리스트!C:C,거래처!B283,주문_리스트!L:L)</f>
        <v>0</v>
      </c>
    </row>
    <row r="284" spans="8:8" x14ac:dyDescent="0.3">
      <c r="H284" s="194">
        <f>SUMIF(주문_리스트!C:C,거래처!B284,주문_리스트!K:K)+SUMIF(주문_리스트!C:C,거래처!B284,주문_리스트!L:L)</f>
        <v>0</v>
      </c>
    </row>
    <row r="285" spans="8:8" x14ac:dyDescent="0.3">
      <c r="H285" s="194">
        <f>SUMIF(주문_리스트!C:C,거래처!B285,주문_리스트!K:K)+SUMIF(주문_리스트!C:C,거래처!B285,주문_리스트!L:L)</f>
        <v>0</v>
      </c>
    </row>
    <row r="286" spans="8:8" x14ac:dyDescent="0.3">
      <c r="H286" s="194">
        <f>SUMIF(주문_리스트!C:C,거래처!B286,주문_리스트!K:K)+SUMIF(주문_리스트!C:C,거래처!B286,주문_리스트!L:L)</f>
        <v>0</v>
      </c>
    </row>
    <row r="287" spans="8:8" x14ac:dyDescent="0.3">
      <c r="H287" s="194">
        <f>SUMIF(주문_리스트!C:C,거래처!B287,주문_리스트!K:K)+SUMIF(주문_리스트!C:C,거래처!B287,주문_리스트!L:L)</f>
        <v>0</v>
      </c>
    </row>
    <row r="288" spans="8:8" x14ac:dyDescent="0.3">
      <c r="H288" s="194">
        <f>SUMIF(주문_리스트!C:C,거래처!B288,주문_리스트!K:K)+SUMIF(주문_리스트!C:C,거래처!B288,주문_리스트!L:L)</f>
        <v>0</v>
      </c>
    </row>
    <row r="289" spans="8:8" x14ac:dyDescent="0.3">
      <c r="H289" s="194">
        <f>SUMIF(주문_리스트!C:C,거래처!B289,주문_리스트!K:K)+SUMIF(주문_리스트!C:C,거래처!B289,주문_리스트!L:L)</f>
        <v>0</v>
      </c>
    </row>
    <row r="290" spans="8:8" x14ac:dyDescent="0.3">
      <c r="H290" s="194">
        <f>SUMIF(주문_리스트!C:C,거래처!B290,주문_리스트!K:K)+SUMIF(주문_리스트!C:C,거래처!B290,주문_리스트!L:L)</f>
        <v>0</v>
      </c>
    </row>
    <row r="291" spans="8:8" x14ac:dyDescent="0.3">
      <c r="H291" s="194">
        <f>SUMIF(주문_리스트!C:C,거래처!B291,주문_리스트!K:K)+SUMIF(주문_리스트!C:C,거래처!B291,주문_리스트!L:L)</f>
        <v>0</v>
      </c>
    </row>
    <row r="292" spans="8:8" x14ac:dyDescent="0.3">
      <c r="H292" s="194">
        <f>SUMIF(주문_리스트!C:C,거래처!B292,주문_리스트!K:K)+SUMIF(주문_리스트!C:C,거래처!B292,주문_리스트!L:L)</f>
        <v>0</v>
      </c>
    </row>
    <row r="293" spans="8:8" x14ac:dyDescent="0.3">
      <c r="H293" s="194">
        <f>SUMIF(주문_리스트!C:C,거래처!B293,주문_리스트!K:K)+SUMIF(주문_리스트!C:C,거래처!B293,주문_리스트!L:L)</f>
        <v>0</v>
      </c>
    </row>
    <row r="294" spans="8:8" x14ac:dyDescent="0.3">
      <c r="H294" s="194">
        <f>SUMIF(주문_리스트!C:C,거래처!B294,주문_리스트!K:K)+SUMIF(주문_리스트!C:C,거래처!B294,주문_리스트!L:L)</f>
        <v>0</v>
      </c>
    </row>
    <row r="295" spans="8:8" x14ac:dyDescent="0.3">
      <c r="H295" s="194">
        <f>SUMIF(주문_리스트!C:C,거래처!B295,주문_리스트!K:K)+SUMIF(주문_리스트!C:C,거래처!B295,주문_리스트!L:L)</f>
        <v>0</v>
      </c>
    </row>
    <row r="296" spans="8:8" x14ac:dyDescent="0.3">
      <c r="H296" s="194">
        <f>SUMIF(주문_리스트!C:C,거래처!B296,주문_리스트!K:K)+SUMIF(주문_리스트!C:C,거래처!B296,주문_리스트!L:L)</f>
        <v>0</v>
      </c>
    </row>
    <row r="297" spans="8:8" x14ac:dyDescent="0.3">
      <c r="H297" s="194">
        <f>SUMIF(주문_리스트!C:C,거래처!B297,주문_리스트!K:K)+SUMIF(주문_리스트!C:C,거래처!B297,주문_리스트!L:L)</f>
        <v>0</v>
      </c>
    </row>
    <row r="298" spans="8:8" x14ac:dyDescent="0.3">
      <c r="H298" s="194">
        <f>SUMIF(주문_리스트!C:C,거래처!B298,주문_리스트!K:K)+SUMIF(주문_리스트!C:C,거래처!B298,주문_리스트!L:L)</f>
        <v>0</v>
      </c>
    </row>
    <row r="299" spans="8:8" x14ac:dyDescent="0.3">
      <c r="H299" s="194">
        <f>SUMIF(주문_리스트!C:C,거래처!B299,주문_리스트!K:K)+SUMIF(주문_리스트!C:C,거래처!B299,주문_리스트!L:L)</f>
        <v>0</v>
      </c>
    </row>
    <row r="300" spans="8:8" x14ac:dyDescent="0.3">
      <c r="H300" s="194">
        <f>SUMIF(주문_리스트!C:C,거래처!B300,주문_리스트!K:K)+SUMIF(주문_리스트!C:C,거래처!B300,주문_리스트!L:L)</f>
        <v>0</v>
      </c>
    </row>
    <row r="301" spans="8:8" x14ac:dyDescent="0.3">
      <c r="H301" s="194">
        <f>SUMIF(주문_리스트!C:C,거래처!B301,주문_리스트!K:K)+SUMIF(주문_리스트!C:C,거래처!B301,주문_리스트!L:L)</f>
        <v>0</v>
      </c>
    </row>
    <row r="302" spans="8:8" x14ac:dyDescent="0.3">
      <c r="H302" s="194">
        <f>SUMIF(주문_리스트!C:C,거래처!B302,주문_리스트!K:K)+SUMIF(주문_리스트!C:C,거래처!B302,주문_리스트!L:L)</f>
        <v>0</v>
      </c>
    </row>
    <row r="303" spans="8:8" x14ac:dyDescent="0.3">
      <c r="H303" s="194">
        <f>SUMIF(주문_리스트!C:C,거래처!B303,주문_리스트!K:K)+SUMIF(주문_리스트!C:C,거래처!B303,주문_리스트!L:L)</f>
        <v>0</v>
      </c>
    </row>
    <row r="304" spans="8:8" x14ac:dyDescent="0.3">
      <c r="H304" s="194">
        <f>SUMIF(주문_리스트!C:C,거래처!B304,주문_리스트!K:K)+SUMIF(주문_리스트!C:C,거래처!B304,주문_리스트!L:L)</f>
        <v>0</v>
      </c>
    </row>
    <row r="305" spans="8:8" x14ac:dyDescent="0.3">
      <c r="H305" s="194">
        <f>SUMIF(주문_리스트!C:C,거래처!B305,주문_리스트!K:K)+SUMIF(주문_리스트!C:C,거래처!B305,주문_리스트!L:L)</f>
        <v>0</v>
      </c>
    </row>
    <row r="306" spans="8:8" x14ac:dyDescent="0.3">
      <c r="H306" s="194">
        <f>SUMIF(주문_리스트!C:C,거래처!B306,주문_리스트!K:K)+SUMIF(주문_리스트!C:C,거래처!B306,주문_리스트!L:L)</f>
        <v>0</v>
      </c>
    </row>
    <row r="307" spans="8:8" x14ac:dyDescent="0.3">
      <c r="H307" s="194">
        <f>SUMIF(주문_리스트!C:C,거래처!B307,주문_리스트!K:K)+SUMIF(주문_리스트!C:C,거래처!B307,주문_리스트!L:L)</f>
        <v>0</v>
      </c>
    </row>
    <row r="308" spans="8:8" x14ac:dyDescent="0.3">
      <c r="H308" s="194">
        <f>SUMIF(주문_리스트!C:C,거래처!B308,주문_리스트!K:K)+SUMIF(주문_리스트!C:C,거래처!B308,주문_리스트!L:L)</f>
        <v>0</v>
      </c>
    </row>
    <row r="309" spans="8:8" x14ac:dyDescent="0.3">
      <c r="H309" s="194">
        <f>SUMIF(주문_리스트!C:C,거래처!B309,주문_리스트!K:K)+SUMIF(주문_리스트!C:C,거래처!B309,주문_리스트!L:L)</f>
        <v>0</v>
      </c>
    </row>
    <row r="310" spans="8:8" x14ac:dyDescent="0.3">
      <c r="H310" s="194">
        <f>SUMIF(주문_리스트!C:C,거래처!B310,주문_리스트!K:K)+SUMIF(주문_리스트!C:C,거래처!B310,주문_리스트!L:L)</f>
        <v>0</v>
      </c>
    </row>
    <row r="311" spans="8:8" x14ac:dyDescent="0.3">
      <c r="H311" s="194">
        <f>SUMIF(주문_리스트!C:C,거래처!B311,주문_리스트!K:K)+SUMIF(주문_리스트!C:C,거래처!B311,주문_리스트!L:L)</f>
        <v>0</v>
      </c>
    </row>
    <row r="312" spans="8:8" x14ac:dyDescent="0.3">
      <c r="H312" s="194">
        <f>SUMIF(주문_리스트!C:C,거래처!B312,주문_리스트!K:K)+SUMIF(주문_리스트!C:C,거래처!B312,주문_리스트!L:L)</f>
        <v>0</v>
      </c>
    </row>
    <row r="313" spans="8:8" x14ac:dyDescent="0.3">
      <c r="H313" s="194">
        <f>SUMIF(주문_리스트!C:C,거래처!B313,주문_리스트!K:K)+SUMIF(주문_리스트!C:C,거래처!B313,주문_리스트!L:L)</f>
        <v>0</v>
      </c>
    </row>
    <row r="314" spans="8:8" x14ac:dyDescent="0.3">
      <c r="H314" s="194">
        <f>SUMIF(주문_리스트!C:C,거래처!B314,주문_리스트!K:K)+SUMIF(주문_리스트!C:C,거래처!B314,주문_리스트!L:L)</f>
        <v>0</v>
      </c>
    </row>
    <row r="315" spans="8:8" x14ac:dyDescent="0.3">
      <c r="H315" s="194">
        <f>SUMIF(주문_리스트!C:C,거래처!B315,주문_리스트!K:K)+SUMIF(주문_리스트!C:C,거래처!B315,주문_리스트!L:L)</f>
        <v>0</v>
      </c>
    </row>
    <row r="316" spans="8:8" x14ac:dyDescent="0.3">
      <c r="H316" s="194">
        <f>SUMIF(주문_리스트!C:C,거래처!B316,주문_리스트!K:K)+SUMIF(주문_리스트!C:C,거래처!B316,주문_리스트!L:L)</f>
        <v>0</v>
      </c>
    </row>
    <row r="317" spans="8:8" x14ac:dyDescent="0.3">
      <c r="H317" s="194">
        <f>SUMIF(주문_리스트!C:C,거래처!B317,주문_리스트!K:K)+SUMIF(주문_리스트!C:C,거래처!B317,주문_리스트!L:L)</f>
        <v>0</v>
      </c>
    </row>
    <row r="318" spans="8:8" x14ac:dyDescent="0.3">
      <c r="H318" s="194">
        <f>SUMIF(주문_리스트!C:C,거래처!B318,주문_리스트!K:K)+SUMIF(주문_리스트!C:C,거래처!B318,주문_리스트!L:L)</f>
        <v>0</v>
      </c>
    </row>
    <row r="319" spans="8:8" x14ac:dyDescent="0.3">
      <c r="H319" s="194">
        <f>SUMIF(주문_리스트!C:C,거래처!B319,주문_리스트!K:K)+SUMIF(주문_리스트!C:C,거래처!B319,주문_리스트!L:L)</f>
        <v>0</v>
      </c>
    </row>
    <row r="320" spans="8:8" x14ac:dyDescent="0.3">
      <c r="H320" s="194">
        <f>SUMIF(주문_리스트!C:C,거래처!B320,주문_리스트!K:K)+SUMIF(주문_리스트!C:C,거래처!B320,주문_리스트!L:L)</f>
        <v>0</v>
      </c>
    </row>
    <row r="321" spans="8:8" x14ac:dyDescent="0.3">
      <c r="H321" s="194">
        <f>SUMIF(주문_리스트!C:C,거래처!B321,주문_리스트!K:K)+SUMIF(주문_리스트!C:C,거래처!B321,주문_리스트!L:L)</f>
        <v>0</v>
      </c>
    </row>
    <row r="322" spans="8:8" x14ac:dyDescent="0.3">
      <c r="H322" s="194">
        <f>SUMIF(주문_리스트!C:C,거래처!B322,주문_리스트!K:K)+SUMIF(주문_리스트!C:C,거래처!B322,주문_리스트!L:L)</f>
        <v>0</v>
      </c>
    </row>
    <row r="323" spans="8:8" x14ac:dyDescent="0.3">
      <c r="H323" s="194">
        <f>SUMIF(주문_리스트!C:C,거래처!B323,주문_리스트!K:K)+SUMIF(주문_리스트!C:C,거래처!B323,주문_리스트!L:L)</f>
        <v>0</v>
      </c>
    </row>
    <row r="324" spans="8:8" x14ac:dyDescent="0.3">
      <c r="H324" s="194">
        <f>SUMIF(주문_리스트!C:C,거래처!B324,주문_리스트!K:K)+SUMIF(주문_리스트!C:C,거래처!B324,주문_리스트!L:L)</f>
        <v>0</v>
      </c>
    </row>
    <row r="325" spans="8:8" x14ac:dyDescent="0.3">
      <c r="H325" s="194">
        <f>SUMIF(주문_리스트!C:C,거래처!B325,주문_리스트!K:K)+SUMIF(주문_리스트!C:C,거래처!B325,주문_리스트!L:L)</f>
        <v>0</v>
      </c>
    </row>
    <row r="326" spans="8:8" x14ac:dyDescent="0.3">
      <c r="H326" s="194">
        <f>SUMIF(주문_리스트!C:C,거래처!B326,주문_리스트!K:K)+SUMIF(주문_리스트!C:C,거래처!B326,주문_리스트!L:L)</f>
        <v>0</v>
      </c>
    </row>
    <row r="327" spans="8:8" x14ac:dyDescent="0.3">
      <c r="H327" s="194">
        <f>SUMIF(주문_리스트!C:C,거래처!B327,주문_리스트!K:K)+SUMIF(주문_리스트!C:C,거래처!B327,주문_리스트!L:L)</f>
        <v>0</v>
      </c>
    </row>
    <row r="328" spans="8:8" x14ac:dyDescent="0.3">
      <c r="H328" s="194">
        <f>SUMIF(주문_리스트!C:C,거래처!B328,주문_리스트!K:K)+SUMIF(주문_리스트!C:C,거래처!B328,주문_리스트!L:L)</f>
        <v>0</v>
      </c>
    </row>
    <row r="329" spans="8:8" x14ac:dyDescent="0.3">
      <c r="H329" s="194">
        <f>SUMIF(주문_리스트!C:C,거래처!B329,주문_리스트!K:K)+SUMIF(주문_리스트!C:C,거래처!B329,주문_리스트!L:L)</f>
        <v>0</v>
      </c>
    </row>
    <row r="330" spans="8:8" x14ac:dyDescent="0.3">
      <c r="H330" s="194">
        <f>SUMIF(주문_리스트!C:C,거래처!B330,주문_리스트!K:K)+SUMIF(주문_리스트!C:C,거래처!B330,주문_리스트!L:L)</f>
        <v>0</v>
      </c>
    </row>
    <row r="331" spans="8:8" x14ac:dyDescent="0.3">
      <c r="H331" s="194">
        <f>SUMIF(주문_리스트!C:C,거래처!B331,주문_리스트!K:K)+SUMIF(주문_리스트!C:C,거래처!B331,주문_리스트!L:L)</f>
        <v>0</v>
      </c>
    </row>
    <row r="332" spans="8:8" x14ac:dyDescent="0.3">
      <c r="H332" s="194">
        <f>SUMIF(주문_리스트!C:C,거래처!B332,주문_리스트!K:K)+SUMIF(주문_리스트!C:C,거래처!B332,주문_리스트!L:L)</f>
        <v>0</v>
      </c>
    </row>
    <row r="333" spans="8:8" x14ac:dyDescent="0.3">
      <c r="H333" s="194">
        <f>SUMIF(주문_리스트!C:C,거래처!B333,주문_리스트!K:K)+SUMIF(주문_리스트!C:C,거래처!B333,주문_리스트!L:L)</f>
        <v>0</v>
      </c>
    </row>
    <row r="334" spans="8:8" x14ac:dyDescent="0.3">
      <c r="H334" s="194">
        <f>SUMIF(주문_리스트!C:C,거래처!B334,주문_리스트!K:K)+SUMIF(주문_리스트!C:C,거래처!B334,주문_리스트!L:L)</f>
        <v>0</v>
      </c>
    </row>
    <row r="335" spans="8:8" x14ac:dyDescent="0.3">
      <c r="H335" s="194">
        <f>SUMIF(주문_리스트!C:C,거래처!B335,주문_리스트!K:K)+SUMIF(주문_리스트!C:C,거래처!B335,주문_리스트!L:L)</f>
        <v>0</v>
      </c>
    </row>
    <row r="336" spans="8:8" x14ac:dyDescent="0.3">
      <c r="H336" s="194">
        <f>SUMIF(주문_리스트!C:C,거래처!B336,주문_리스트!K:K)+SUMIF(주문_리스트!C:C,거래처!B336,주문_리스트!L:L)</f>
        <v>0</v>
      </c>
    </row>
    <row r="337" spans="8:8" x14ac:dyDescent="0.3">
      <c r="H337" s="194">
        <f>SUMIF(주문_리스트!C:C,거래처!B337,주문_리스트!K:K)+SUMIF(주문_리스트!C:C,거래처!B337,주문_리스트!L:L)</f>
        <v>0</v>
      </c>
    </row>
    <row r="338" spans="8:8" x14ac:dyDescent="0.3">
      <c r="H338" s="194">
        <f>SUMIF(주문_리스트!C:C,거래처!B338,주문_리스트!K:K)+SUMIF(주문_리스트!C:C,거래처!B338,주문_리스트!L:L)</f>
        <v>0</v>
      </c>
    </row>
    <row r="339" spans="8:8" x14ac:dyDescent="0.3">
      <c r="H339" s="194">
        <f>SUMIF(주문_리스트!C:C,거래처!B339,주문_리스트!K:K)+SUMIF(주문_리스트!C:C,거래처!B339,주문_리스트!L:L)</f>
        <v>0</v>
      </c>
    </row>
    <row r="340" spans="8:8" x14ac:dyDescent="0.3">
      <c r="H340" s="194">
        <f>SUMIF(주문_리스트!C:C,거래처!B340,주문_리스트!K:K)+SUMIF(주문_리스트!C:C,거래처!B340,주문_리스트!L:L)</f>
        <v>0</v>
      </c>
    </row>
    <row r="341" spans="8:8" x14ac:dyDescent="0.3">
      <c r="H341" s="194">
        <f>SUMIF(주문_리스트!C:C,거래처!B341,주문_리스트!K:K)+SUMIF(주문_리스트!C:C,거래처!B341,주문_리스트!L:L)</f>
        <v>0</v>
      </c>
    </row>
    <row r="342" spans="8:8" x14ac:dyDescent="0.3">
      <c r="H342" s="194">
        <f>SUMIF(주문_리스트!C:C,거래처!B342,주문_리스트!K:K)+SUMIF(주문_리스트!C:C,거래처!B342,주문_리스트!L:L)</f>
        <v>0</v>
      </c>
    </row>
    <row r="343" spans="8:8" x14ac:dyDescent="0.3">
      <c r="H343" s="194">
        <f>SUMIF(주문_리스트!C:C,거래처!B343,주문_리스트!K:K)+SUMIF(주문_리스트!C:C,거래처!B343,주문_리스트!L:L)</f>
        <v>0</v>
      </c>
    </row>
    <row r="344" spans="8:8" x14ac:dyDescent="0.3">
      <c r="H344" s="194">
        <f>SUMIF(주문_리스트!C:C,거래처!B344,주문_리스트!K:K)+SUMIF(주문_리스트!C:C,거래처!B344,주문_리스트!L:L)</f>
        <v>0</v>
      </c>
    </row>
    <row r="345" spans="8:8" x14ac:dyDescent="0.3">
      <c r="H345" s="194">
        <f>SUMIF(주문_리스트!C:C,거래처!B345,주문_리스트!K:K)+SUMIF(주문_리스트!C:C,거래처!B345,주문_리스트!L:L)</f>
        <v>0</v>
      </c>
    </row>
    <row r="346" spans="8:8" x14ac:dyDescent="0.3">
      <c r="H346" s="194">
        <f>SUMIF(주문_리스트!C:C,거래처!B346,주문_리스트!K:K)+SUMIF(주문_리스트!C:C,거래처!B346,주문_리스트!L:L)</f>
        <v>0</v>
      </c>
    </row>
    <row r="347" spans="8:8" x14ac:dyDescent="0.3">
      <c r="H347" s="194">
        <f>SUMIF(주문_리스트!C:C,거래처!B347,주문_리스트!K:K)+SUMIF(주문_리스트!C:C,거래처!B347,주문_리스트!L:L)</f>
        <v>0</v>
      </c>
    </row>
    <row r="348" spans="8:8" x14ac:dyDescent="0.3">
      <c r="H348" s="194">
        <f>SUMIF(주문_리스트!C:C,거래처!B348,주문_리스트!K:K)+SUMIF(주문_리스트!C:C,거래처!B348,주문_리스트!L:L)</f>
        <v>0</v>
      </c>
    </row>
    <row r="349" spans="8:8" x14ac:dyDescent="0.3">
      <c r="H349" s="194">
        <f>SUMIF(주문_리스트!C:C,거래처!B349,주문_리스트!K:K)+SUMIF(주문_리스트!C:C,거래처!B349,주문_리스트!L:L)</f>
        <v>0</v>
      </c>
    </row>
    <row r="350" spans="8:8" x14ac:dyDescent="0.3">
      <c r="H350" s="194">
        <f>SUMIF(주문_리스트!C:C,거래처!B350,주문_리스트!K:K)+SUMIF(주문_리스트!C:C,거래처!B350,주문_리스트!L:L)</f>
        <v>0</v>
      </c>
    </row>
    <row r="351" spans="8:8" x14ac:dyDescent="0.3">
      <c r="H351" s="194">
        <f>SUMIF(주문_리스트!C:C,거래처!B351,주문_리스트!K:K)+SUMIF(주문_리스트!C:C,거래처!B351,주문_리스트!L:L)</f>
        <v>0</v>
      </c>
    </row>
    <row r="352" spans="8:8" x14ac:dyDescent="0.3">
      <c r="H352" s="194">
        <f>SUMIF(주문_리스트!C:C,거래처!B352,주문_리스트!K:K)+SUMIF(주문_리스트!C:C,거래처!B352,주문_리스트!L:L)</f>
        <v>0</v>
      </c>
    </row>
    <row r="353" spans="8:8" x14ac:dyDescent="0.3">
      <c r="H353" s="194">
        <f>SUMIF(주문_리스트!C:C,거래처!B353,주문_리스트!K:K)+SUMIF(주문_리스트!C:C,거래처!B353,주문_리스트!L:L)</f>
        <v>0</v>
      </c>
    </row>
    <row r="354" spans="8:8" x14ac:dyDescent="0.3">
      <c r="H354" s="194">
        <f>SUMIF(주문_리스트!C:C,거래처!B354,주문_리스트!K:K)+SUMIF(주문_리스트!C:C,거래처!B354,주문_리스트!L:L)</f>
        <v>0</v>
      </c>
    </row>
    <row r="355" spans="8:8" x14ac:dyDescent="0.3">
      <c r="H355" s="194">
        <f>SUMIF(주문_리스트!C:C,거래처!B355,주문_리스트!K:K)+SUMIF(주문_리스트!C:C,거래처!B355,주문_리스트!L:L)</f>
        <v>0</v>
      </c>
    </row>
    <row r="356" spans="8:8" x14ac:dyDescent="0.3">
      <c r="H356" s="194">
        <f>SUMIF(주문_리스트!C:C,거래처!B356,주문_리스트!K:K)+SUMIF(주문_리스트!C:C,거래처!B356,주문_리스트!L:L)</f>
        <v>0</v>
      </c>
    </row>
    <row r="357" spans="8:8" x14ac:dyDescent="0.3">
      <c r="H357" s="194">
        <f>SUMIF(주문_리스트!C:C,거래처!B357,주문_리스트!K:K)+SUMIF(주문_리스트!C:C,거래처!B357,주문_리스트!L:L)</f>
        <v>0</v>
      </c>
    </row>
    <row r="358" spans="8:8" x14ac:dyDescent="0.3">
      <c r="H358" s="194">
        <f>SUMIF(주문_리스트!C:C,거래처!B358,주문_리스트!K:K)+SUMIF(주문_리스트!C:C,거래처!B358,주문_리스트!L:L)</f>
        <v>0</v>
      </c>
    </row>
    <row r="359" spans="8:8" x14ac:dyDescent="0.3">
      <c r="H359" s="194">
        <f>SUMIF(주문_리스트!C:C,거래처!B359,주문_리스트!K:K)+SUMIF(주문_리스트!C:C,거래처!B359,주문_리스트!L:L)</f>
        <v>0</v>
      </c>
    </row>
    <row r="360" spans="8:8" x14ac:dyDescent="0.3">
      <c r="H360" s="194">
        <f>SUMIF(주문_리스트!C:C,거래처!B360,주문_리스트!K:K)+SUMIF(주문_리스트!C:C,거래처!B360,주문_리스트!L:L)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90"/>
  <sheetViews>
    <sheetView zoomScale="115" zoomScaleNormal="115" workbookViewId="0">
      <pane xSplit="2" ySplit="1" topLeftCell="C260" activePane="bottomRight" state="frozen"/>
      <selection activeCell="N26" sqref="N26"/>
      <selection pane="topRight" activeCell="N26" sqref="N26"/>
      <selection pane="bottomLeft" activeCell="N26" sqref="N26"/>
      <selection pane="bottomRight" sqref="A1:A1048576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294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-14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-90</v>
      </c>
      <c r="I8"/>
    </row>
    <row r="9" spans="1:11" x14ac:dyDescent="0.3">
      <c r="A9">
        <v>8</v>
      </c>
      <c r="B9">
        <v>2</v>
      </c>
      <c r="C9" s="288" t="s">
        <v>3825</v>
      </c>
      <c r="D9" s="288" t="s">
        <v>1137</v>
      </c>
      <c r="E9" s="288" t="s">
        <v>3825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3963</v>
      </c>
      <c r="D15" s="288" t="s">
        <v>1645</v>
      </c>
      <c r="E15" s="288" t="s">
        <v>3963</v>
      </c>
      <c r="F15" s="52">
        <v>1100000</v>
      </c>
      <c r="H15">
        <v>-7</v>
      </c>
      <c r="I15" s="52" t="s">
        <v>3647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-35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-15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-15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-29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-102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-3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-175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-47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-47</v>
      </c>
    </row>
    <row r="31" spans="1:9" x14ac:dyDescent="0.3">
      <c r="A31">
        <v>30</v>
      </c>
      <c r="B31">
        <v>3</v>
      </c>
      <c r="C31" s="288" t="s">
        <v>1751</v>
      </c>
      <c r="D31" s="288" t="s">
        <v>2206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-25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-16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-19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-15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-56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-80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4503</v>
      </c>
      <c r="D44" s="288" t="s">
        <v>4504</v>
      </c>
      <c r="E44" s="288" t="s">
        <v>4503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-6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-82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-46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-29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-13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-47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-15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-19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-31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-85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-85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-15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4442</v>
      </c>
      <c r="D85" s="288" t="s">
        <v>2725</v>
      </c>
      <c r="E85" s="288" t="s">
        <v>4442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-67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4763</v>
      </c>
      <c r="D88" s="288" t="s">
        <v>1714</v>
      </c>
      <c r="E88" s="288" t="s">
        <v>4763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4654</v>
      </c>
      <c r="D89" s="288" t="s">
        <v>1715</v>
      </c>
      <c r="E89" s="288" t="s">
        <v>4654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4005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4006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4772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-94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 t="s">
        <v>5066</v>
      </c>
      <c r="D97" s="288" t="s">
        <v>5067</v>
      </c>
      <c r="E97" s="288" t="s">
        <v>5066</v>
      </c>
      <c r="F97" s="52">
        <v>400000</v>
      </c>
      <c r="G97" s="52">
        <v>160000</v>
      </c>
      <c r="H97">
        <v>-6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-86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-18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-175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-12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-12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-19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-19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-19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-29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-31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4124</v>
      </c>
      <c r="D120" s="288" t="s">
        <v>4125</v>
      </c>
      <c r="E120" s="288" t="s">
        <v>4124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4122</v>
      </c>
      <c r="D121" s="288" t="s">
        <v>4123</v>
      </c>
      <c r="E121" s="288" t="s">
        <v>4122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-31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-21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-47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-2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-7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3826</v>
      </c>
      <c r="D139" s="288" t="s">
        <v>2673</v>
      </c>
      <c r="E139" s="288" t="s">
        <v>3826</v>
      </c>
      <c r="F139" s="52">
        <v>1200000</v>
      </c>
      <c r="H139">
        <f>SUMIF(재고!D:D,제품!D139,재고!F:F)-SUMIF(주문_리스트!E:E,제품!D139,주문_리스트!H:H)</f>
        <v>-8</v>
      </c>
    </row>
    <row r="140" spans="1:8" x14ac:dyDescent="0.3">
      <c r="A140">
        <v>139</v>
      </c>
      <c r="B140">
        <v>14</v>
      </c>
      <c r="C140" s="288" t="s">
        <v>3560</v>
      </c>
      <c r="D140" s="288" t="s">
        <v>2671</v>
      </c>
      <c r="E140" s="288" t="s">
        <v>3560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4597</v>
      </c>
      <c r="D141" s="288" t="s">
        <v>4596</v>
      </c>
      <c r="E141" s="288" t="s">
        <v>4597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3964</v>
      </c>
      <c r="D145" s="288" t="s">
        <v>2201</v>
      </c>
      <c r="E145" s="288" t="s">
        <v>3964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-5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-8</v>
      </c>
    </row>
    <row r="148" spans="1:9" x14ac:dyDescent="0.3">
      <c r="A148">
        <v>147</v>
      </c>
      <c r="B148">
        <v>14</v>
      </c>
      <c r="C148" s="288" t="s">
        <v>3748</v>
      </c>
      <c r="D148" s="288" t="s">
        <v>2671</v>
      </c>
      <c r="E148" s="288" t="s">
        <v>3748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-9</v>
      </c>
    </row>
    <row r="152" spans="1:9" x14ac:dyDescent="0.3">
      <c r="A152">
        <v>151</v>
      </c>
      <c r="B152">
        <v>14</v>
      </c>
      <c r="C152" s="288" t="s">
        <v>3561</v>
      </c>
      <c r="D152" s="288" t="s">
        <v>2506</v>
      </c>
      <c r="E152" s="288" t="s">
        <v>3561</v>
      </c>
      <c r="F152" s="52">
        <v>1550000</v>
      </c>
      <c r="H152">
        <f>SUMIF(재고!D:D,제품!D152,재고!F:F)-SUMIF(주문_리스트!E:E,제품!D152,주문_리스트!H:H)</f>
        <v>-4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-31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-4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4061</v>
      </c>
      <c r="D162" s="288" t="s">
        <v>2262</v>
      </c>
      <c r="E162" s="288" t="s">
        <v>4061</v>
      </c>
      <c r="F162" s="52">
        <v>80000</v>
      </c>
      <c r="G162" s="52">
        <v>45000</v>
      </c>
      <c r="H162">
        <v>-1</v>
      </c>
      <c r="I162" s="52" t="s">
        <v>4062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-31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-23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-31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-5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-15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-4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-7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-8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4026</v>
      </c>
      <c r="D201" s="288" t="s">
        <v>4027</v>
      </c>
      <c r="E201" s="288" t="s">
        <v>4026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4869</v>
      </c>
      <c r="D205" s="288" t="s">
        <v>4868</v>
      </c>
      <c r="E205" s="288" t="s">
        <v>4869</v>
      </c>
      <c r="F205" s="52">
        <v>900000</v>
      </c>
      <c r="H205">
        <v>0</v>
      </c>
      <c r="I205" s="52" t="s">
        <v>4870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3520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-31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-15</v>
      </c>
    </row>
    <row r="216" spans="1:9" x14ac:dyDescent="0.3">
      <c r="A216">
        <v>215</v>
      </c>
      <c r="B216">
        <v>12</v>
      </c>
      <c r="C216" s="288" t="s">
        <v>3554</v>
      </c>
      <c r="D216" s="288" t="s">
        <v>4483</v>
      </c>
      <c r="E216" s="288" t="s">
        <v>3554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3462</v>
      </c>
      <c r="D225" s="288" t="s">
        <v>3463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3507</v>
      </c>
      <c r="D226" s="288" t="s">
        <v>3209</v>
      </c>
      <c r="E226" s="288" t="s">
        <v>3507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3533</v>
      </c>
      <c r="D227" s="288" t="s">
        <v>3534</v>
      </c>
      <c r="E227" s="288" t="s">
        <v>3533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3541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4482</v>
      </c>
      <c r="D229" s="288" t="s">
        <v>4484</v>
      </c>
      <c r="E229" s="288" t="s">
        <v>4482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3565</v>
      </c>
      <c r="F230" s="52">
        <v>2200000</v>
      </c>
      <c r="H230">
        <f>SUMIF(재고!D:D,제품!D230,재고!F:F)-SUMIF(주문_리스트!E:E,제품!D230,주문_리스트!H:H)</f>
        <v>-15</v>
      </c>
    </row>
    <row r="231" spans="1:8" x14ac:dyDescent="0.3">
      <c r="A231">
        <v>230</v>
      </c>
      <c r="B231">
        <v>15</v>
      </c>
      <c r="C231" s="288" t="s">
        <v>3570</v>
      </c>
      <c r="D231" s="288" t="s">
        <v>3571</v>
      </c>
      <c r="E231" s="288" t="s">
        <v>3570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3573</v>
      </c>
      <c r="D232" s="288" t="s">
        <v>3574</v>
      </c>
      <c r="E232" s="288" t="s">
        <v>3573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3575</v>
      </c>
      <c r="D233" s="288" t="s">
        <v>3565</v>
      </c>
      <c r="E233" s="288" t="s">
        <v>3575</v>
      </c>
      <c r="F233" s="52">
        <v>2200000</v>
      </c>
      <c r="H233">
        <f>SUMIF(재고!D:D,제품!D233,재고!F:F)-SUMIF(주문_리스트!E:E,제품!D233,주문_리스트!H:H)</f>
        <v>-15</v>
      </c>
    </row>
    <row r="234" spans="1:8" x14ac:dyDescent="0.3">
      <c r="A234">
        <v>233</v>
      </c>
      <c r="B234">
        <v>3</v>
      </c>
      <c r="C234" s="288" t="s">
        <v>3576</v>
      </c>
      <c r="D234" s="288" t="s">
        <v>3577</v>
      </c>
      <c r="E234" s="288" t="s">
        <v>3576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3611</v>
      </c>
      <c r="D235" s="288" t="s">
        <v>3612</v>
      </c>
      <c r="E235" s="288" t="s">
        <v>3611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-3</v>
      </c>
    </row>
    <row r="236" spans="1:8" x14ac:dyDescent="0.3">
      <c r="A236">
        <v>235</v>
      </c>
      <c r="B236">
        <v>13</v>
      </c>
      <c r="C236" s="288" t="s">
        <v>3806</v>
      </c>
      <c r="D236" s="288" t="s">
        <v>3807</v>
      </c>
      <c r="E236" s="288" t="s">
        <v>3806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3818</v>
      </c>
      <c r="D237" s="288" t="s">
        <v>3818</v>
      </c>
      <c r="E237" s="288" t="s">
        <v>3819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3832</v>
      </c>
      <c r="E238" s="288" t="s">
        <v>3833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3857</v>
      </c>
      <c r="D239" s="288" t="s">
        <v>3858</v>
      </c>
      <c r="E239" s="288" t="s">
        <v>3857</v>
      </c>
    </row>
    <row r="240" spans="1:8" x14ac:dyDescent="0.3">
      <c r="A240">
        <v>243</v>
      </c>
      <c r="B240">
        <v>4</v>
      </c>
      <c r="C240" s="288" t="s">
        <v>3894</v>
      </c>
      <c r="D240" s="288" t="s">
        <v>3895</v>
      </c>
      <c r="E240" s="288" t="s">
        <v>3894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3925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3930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3932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3946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3956</v>
      </c>
      <c r="D245" s="288" t="s">
        <v>3957</v>
      </c>
      <c r="E245" s="288" t="s">
        <v>3956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3979</v>
      </c>
      <c r="D246" s="288" t="s">
        <v>2907</v>
      </c>
      <c r="E246" s="288" t="s">
        <v>3979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3982</v>
      </c>
      <c r="D247" s="288" t="s">
        <v>3983</v>
      </c>
      <c r="E247" s="288" t="s">
        <v>3982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4002</v>
      </c>
      <c r="D248" s="288" t="s">
        <v>4003</v>
      </c>
      <c r="E248" s="288" t="s">
        <v>4002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4020</v>
      </c>
      <c r="D249" s="288" t="s">
        <v>4021</v>
      </c>
      <c r="E249" s="288" t="s">
        <v>4020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4025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4081</v>
      </c>
      <c r="D251" s="288" t="s">
        <v>2907</v>
      </c>
      <c r="E251" s="288" t="s">
        <v>4081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4092</v>
      </c>
      <c r="D252" s="288" t="s">
        <v>4093</v>
      </c>
      <c r="E252" s="288" t="s">
        <v>4092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4148</v>
      </c>
      <c r="D253" s="288" t="s">
        <v>2372</v>
      </c>
      <c r="E253" s="288" t="s">
        <v>4148</v>
      </c>
      <c r="I253" s="52" t="s">
        <v>4149</v>
      </c>
    </row>
    <row r="254" spans="1:9" x14ac:dyDescent="0.3">
      <c r="A254">
        <v>257</v>
      </c>
      <c r="B254">
        <v>3</v>
      </c>
      <c r="C254" s="288" t="s">
        <v>4168</v>
      </c>
      <c r="D254" s="288" t="s">
        <v>3112</v>
      </c>
      <c r="E254" s="288" t="s">
        <v>4168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4232</v>
      </c>
      <c r="D255" s="288" t="s">
        <v>4233</v>
      </c>
      <c r="E255" s="288" t="s">
        <v>4232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4246</v>
      </c>
      <c r="D256" s="288" t="s">
        <v>1200</v>
      </c>
      <c r="E256" s="288" t="s">
        <v>4246</v>
      </c>
      <c r="F256" s="52">
        <v>1200000</v>
      </c>
    </row>
    <row r="257" spans="1:9" x14ac:dyDescent="0.3">
      <c r="A257">
        <v>260</v>
      </c>
      <c r="D257" s="288" t="s">
        <v>4284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4379</v>
      </c>
      <c r="D258" s="288" t="s">
        <v>4380</v>
      </c>
      <c r="E258" s="288" t="s">
        <v>4379</v>
      </c>
    </row>
    <row r="259" spans="1:9" x14ac:dyDescent="0.3">
      <c r="A259">
        <v>262</v>
      </c>
      <c r="B259">
        <v>3</v>
      </c>
      <c r="C259" s="288" t="s">
        <v>4440</v>
      </c>
      <c r="D259" s="288" t="s">
        <v>4441</v>
      </c>
      <c r="E259" s="288" t="s">
        <v>4440</v>
      </c>
    </row>
    <row r="260" spans="1:9" x14ac:dyDescent="0.3">
      <c r="A260">
        <v>263</v>
      </c>
      <c r="B260">
        <v>1</v>
      </c>
      <c r="C260" s="288" t="s">
        <v>4511</v>
      </c>
      <c r="D260" s="288" t="s">
        <v>1198</v>
      </c>
      <c r="E260" s="288" t="s">
        <v>4511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4512</v>
      </c>
      <c r="D261" s="288" t="s">
        <v>4513</v>
      </c>
      <c r="E261" s="288" t="s">
        <v>4512</v>
      </c>
    </row>
    <row r="262" spans="1:9" x14ac:dyDescent="0.3">
      <c r="A262">
        <v>265</v>
      </c>
      <c r="B262">
        <v>2</v>
      </c>
      <c r="D262" s="288" t="s">
        <v>4534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4544</v>
      </c>
      <c r="D263" s="288" t="s">
        <v>4545</v>
      </c>
      <c r="E263" s="288" t="s">
        <v>4544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4561</v>
      </c>
      <c r="D264" s="288" t="s">
        <v>4562</v>
      </c>
      <c r="E264" s="288" t="s">
        <v>4561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4564</v>
      </c>
      <c r="D265" s="288" t="s">
        <v>4565</v>
      </c>
      <c r="E265" s="288" t="s">
        <v>4564</v>
      </c>
      <c r="F265" s="52">
        <v>650000</v>
      </c>
    </row>
    <row r="266" spans="1:9" x14ac:dyDescent="0.3">
      <c r="A266">
        <v>269</v>
      </c>
      <c r="D266" s="288" t="s">
        <v>4575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4600</v>
      </c>
      <c r="D267" s="288" t="s">
        <v>4601</v>
      </c>
      <c r="E267" s="288" t="s">
        <v>4600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3833</v>
      </c>
      <c r="D268" s="288" t="s">
        <v>4602</v>
      </c>
      <c r="E268" s="288" t="s">
        <v>3833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4626</v>
      </c>
      <c r="D270" s="288" t="s">
        <v>3882</v>
      </c>
      <c r="E270" s="288" t="s">
        <v>4626</v>
      </c>
      <c r="F270" s="52">
        <v>70000</v>
      </c>
      <c r="G270" s="52">
        <v>40000</v>
      </c>
      <c r="I270" s="52" t="s">
        <v>4627</v>
      </c>
    </row>
    <row r="271" spans="1:9" x14ac:dyDescent="0.3">
      <c r="A271">
        <v>274</v>
      </c>
      <c r="B271">
        <v>3</v>
      </c>
      <c r="C271" s="288" t="s">
        <v>4643</v>
      </c>
      <c r="D271" s="288" t="s">
        <v>4644</v>
      </c>
      <c r="E271" s="288" t="s">
        <v>4643</v>
      </c>
      <c r="F271" s="52">
        <v>22000</v>
      </c>
    </row>
    <row r="272" spans="1:9" x14ac:dyDescent="0.3">
      <c r="A272">
        <v>275</v>
      </c>
      <c r="B272">
        <v>3</v>
      </c>
      <c r="C272" s="288" t="s">
        <v>4655</v>
      </c>
      <c r="D272" s="288" t="s">
        <v>4656</v>
      </c>
      <c r="E272" s="288" t="s">
        <v>4655</v>
      </c>
    </row>
    <row r="273" spans="1:7" x14ac:dyDescent="0.3">
      <c r="A273">
        <v>276</v>
      </c>
      <c r="B273">
        <v>1</v>
      </c>
      <c r="C273" s="288" t="s">
        <v>4657</v>
      </c>
      <c r="D273" s="288" t="s">
        <v>4658</v>
      </c>
      <c r="E273" s="288" t="s">
        <v>4657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4736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4758</v>
      </c>
      <c r="D275" s="288" t="s">
        <v>4759</v>
      </c>
      <c r="E275" s="288" t="s">
        <v>4758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4764</v>
      </c>
      <c r="D276" s="288" t="s">
        <v>4160</v>
      </c>
      <c r="E276" s="288" t="s">
        <v>4764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4773</v>
      </c>
      <c r="D277" s="288" t="s">
        <v>4774</v>
      </c>
      <c r="E277" s="288" t="s">
        <v>4773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4779</v>
      </c>
      <c r="F278" s="52">
        <v>10000</v>
      </c>
    </row>
    <row r="279" spans="1:7" x14ac:dyDescent="0.3">
      <c r="A279">
        <v>282</v>
      </c>
      <c r="B279">
        <v>12</v>
      </c>
      <c r="C279" s="288" t="s">
        <v>4783</v>
      </c>
      <c r="D279" s="288" t="s">
        <v>4784</v>
      </c>
      <c r="E279" s="288" t="s">
        <v>4783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4792</v>
      </c>
      <c r="D280" s="288" t="s">
        <v>4793</v>
      </c>
      <c r="E280" s="288" t="s">
        <v>4792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4830</v>
      </c>
      <c r="D281" s="288" t="s">
        <v>4831</v>
      </c>
      <c r="E281" s="288" t="s">
        <v>4830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4840</v>
      </c>
      <c r="D282" s="288" t="s">
        <v>4841</v>
      </c>
      <c r="E282" s="288" t="s">
        <v>4840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4879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4881</v>
      </c>
      <c r="E284" s="288" t="s">
        <v>2422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4917</v>
      </c>
      <c r="D285" s="288" t="s">
        <v>4918</v>
      </c>
      <c r="E285" s="288" t="s">
        <v>4917</v>
      </c>
      <c r="F285" s="52">
        <v>1700000</v>
      </c>
    </row>
    <row r="286" spans="1:7" x14ac:dyDescent="0.3">
      <c r="A286">
        <v>289</v>
      </c>
      <c r="B286">
        <v>1</v>
      </c>
      <c r="C286" s="288" t="s">
        <v>4953</v>
      </c>
      <c r="D286" s="288" t="s">
        <v>4954</v>
      </c>
      <c r="E286" s="288" t="s">
        <v>4953</v>
      </c>
      <c r="F286" s="52">
        <v>400000</v>
      </c>
    </row>
    <row r="287" spans="1:7" x14ac:dyDescent="0.3">
      <c r="A287">
        <v>290</v>
      </c>
      <c r="B287">
        <v>3</v>
      </c>
      <c r="C287" s="288" t="s">
        <v>4955</v>
      </c>
      <c r="D287" s="288" t="s">
        <v>4956</v>
      </c>
      <c r="E287" s="288" t="s">
        <v>4955</v>
      </c>
      <c r="F287" s="52">
        <v>400000</v>
      </c>
    </row>
    <row r="288" spans="1:7" x14ac:dyDescent="0.3">
      <c r="A288">
        <v>291</v>
      </c>
      <c r="B288">
        <v>17</v>
      </c>
      <c r="C288" s="288" t="s">
        <v>4974</v>
      </c>
      <c r="D288" s="288" t="s">
        <v>4841</v>
      </c>
      <c r="E288" s="288" t="s">
        <v>4974</v>
      </c>
      <c r="F288" s="52">
        <v>2100000</v>
      </c>
    </row>
    <row r="289" spans="1:6" x14ac:dyDescent="0.3">
      <c r="A289">
        <v>292</v>
      </c>
      <c r="B289">
        <v>1</v>
      </c>
      <c r="C289" s="288" t="s">
        <v>4999</v>
      </c>
      <c r="D289" s="288" t="s">
        <v>1841</v>
      </c>
      <c r="E289" s="288" t="s">
        <v>4999</v>
      </c>
      <c r="F289" s="52">
        <v>210000</v>
      </c>
    </row>
    <row r="290" spans="1:6" x14ac:dyDescent="0.3">
      <c r="A290">
        <v>293</v>
      </c>
      <c r="D290" s="288" t="s">
        <v>5093</v>
      </c>
      <c r="F290" s="52">
        <v>350000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D6" sqref="D6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4019</v>
      </c>
    </row>
    <row r="16" spans="1:3" x14ac:dyDescent="0.3">
      <c r="A16">
        <v>17</v>
      </c>
      <c r="B16" t="s">
        <v>4543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0" t="s">
        <v>12</v>
      </c>
      <c r="C4" s="531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B1:S1"/>
  <sheetViews>
    <sheetView zoomScaleNormal="100" workbookViewId="0">
      <selection activeCell="H1" sqref="H1"/>
    </sheetView>
  </sheetViews>
  <sheetFormatPr defaultRowHeight="16.5" x14ac:dyDescent="0.3"/>
  <cols>
    <col min="3" max="3" width="9" style="308"/>
    <col min="5" max="8" width="3.625" style="47" customWidth="1"/>
    <col min="9" max="19" width="3.625" customWidth="1"/>
  </cols>
  <sheetData>
    <row r="1" spans="2:19" x14ac:dyDescent="0.3">
      <c r="B1" s="307">
        <v>0.33333333333333331</v>
      </c>
      <c r="C1" s="308">
        <v>3</v>
      </c>
      <c r="D1" s="307"/>
      <c r="E1" s="306">
        <v>0.33333333333333331</v>
      </c>
      <c r="F1" s="306">
        <v>0.375</v>
      </c>
      <c r="G1" s="306">
        <v>0.41666666666666702</v>
      </c>
      <c r="H1" s="306">
        <v>0.45833333333333298</v>
      </c>
      <c r="I1" s="306">
        <v>0.5</v>
      </c>
      <c r="J1" s="306">
        <v>0.54166666666666696</v>
      </c>
      <c r="K1" s="306">
        <v>0.58333333333333304</v>
      </c>
      <c r="L1" s="306">
        <v>0.625</v>
      </c>
      <c r="M1" s="306">
        <v>0.66666666666666696</v>
      </c>
      <c r="N1" s="306">
        <v>0.70833333333333304</v>
      </c>
      <c r="O1" s="306">
        <v>0.75</v>
      </c>
      <c r="P1" s="306">
        <v>0.79166666666666696</v>
      </c>
      <c r="Q1" s="306">
        <v>0.83333333333333304</v>
      </c>
      <c r="R1" s="306">
        <v>0.875</v>
      </c>
      <c r="S1" s="306">
        <v>0.91666666666666696</v>
      </c>
    </row>
  </sheetData>
  <phoneticPr fontId="2" type="noConversion"/>
  <conditionalFormatting sqref="E1:S1">
    <cfRule type="expression" dxfId="0" priority="2">
      <formula>"$A1=$B$1"</formula>
    </cfRule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C1"/>
  <sheetViews>
    <sheetView topLeftCell="A10" workbookViewId="0">
      <selection activeCell="A2" sqref="A2"/>
    </sheetView>
  </sheetViews>
  <sheetFormatPr defaultRowHeight="16.5" x14ac:dyDescent="0.3"/>
  <cols>
    <col min="1" max="1" width="33.875" customWidth="1"/>
    <col min="2" max="2" width="24.875" customWidth="1"/>
  </cols>
  <sheetData>
    <row r="1" spans="1:3" x14ac:dyDescent="0.3">
      <c r="A1" t="s">
        <v>5087</v>
      </c>
      <c r="B1" t="s">
        <v>5088</v>
      </c>
      <c r="C1" t="s">
        <v>5089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2026-02-13T02:34:58Z</cp:lastPrinted>
  <dcterms:created xsi:type="dcterms:W3CDTF">2020-10-02T11:51:16Z</dcterms:created>
  <dcterms:modified xsi:type="dcterms:W3CDTF">2026-02-28T03:11:49Z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