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36CEFEFB-824A-4C4F-A6ED-77ECCD036B34}" xr6:coauthVersionLast="47" xr6:coauthVersionMax="47" xr10:uidLastSave="{00000000-0000-0000-0000-000000000000}"/>
  <bookViews>
    <workbookView xWindow="0" yWindow="15" windowWidth="28800" windowHeight="15585" tabRatio="716" activeTab="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거래처!$A$1:$I$410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15" hidden="1">제품!$A$1:$H$315</definedName>
    <definedName name="_xlnm._FilterDatabase" localSheetId="2" hidden="1">주문!$A$15:$J$25</definedName>
    <definedName name="_xlnm._FilterDatabase" localSheetId="6" hidden="1">주문_리스트!$A$1:$Q$4940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8" i="4" l="1"/>
  <c r="H245" i="4"/>
  <c r="H246" i="4"/>
  <c r="H247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50" i="4"/>
  <c r="H36" i="4"/>
  <c r="H37" i="4"/>
  <c r="H38" i="4"/>
  <c r="H39" i="4"/>
  <c r="H40" i="4"/>
  <c r="H41" i="4"/>
  <c r="H42" i="4"/>
  <c r="H47" i="4"/>
  <c r="H48" i="4"/>
  <c r="H49" i="4"/>
  <c r="H162" i="4" l="1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46" i="4"/>
  <c r="H43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44" i="4"/>
  <c r="H45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F43" i="11" l="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L44" i="11" s="1"/>
  <c r="Q20" i="11"/>
  <c r="Q43" i="11" s="1"/>
  <c r="J20" i="11"/>
  <c r="J43" i="11" s="1"/>
  <c r="A5" i="55"/>
  <c r="G4" i="55"/>
  <c r="A4" i="55"/>
  <c r="G3" i="55"/>
  <c r="E3" i="55"/>
  <c r="C3" i="55"/>
  <c r="L149" i="54"/>
  <c r="J148" i="54"/>
  <c r="K148" i="54" s="1"/>
  <c r="G148" i="54"/>
  <c r="H148" i="54" s="1"/>
  <c r="I148" i="54" s="1"/>
  <c r="J147" i="54"/>
  <c r="G147" i="54"/>
  <c r="H147" i="54" s="1"/>
  <c r="I147" i="54" s="1"/>
  <c r="J146" i="54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K142" i="54" s="1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G135" i="54"/>
  <c r="H135" i="54" s="1"/>
  <c r="I135" i="54" s="1"/>
  <c r="J134" i="54"/>
  <c r="G134" i="54"/>
  <c r="J133" i="54"/>
  <c r="G133" i="54"/>
  <c r="H133" i="54" s="1"/>
  <c r="I133" i="54" s="1"/>
  <c r="J132" i="54"/>
  <c r="G132" i="54"/>
  <c r="H132" i="54" s="1"/>
  <c r="I132" i="54" s="1"/>
  <c r="J131" i="54"/>
  <c r="G131" i="54"/>
  <c r="J130" i="54"/>
  <c r="K130" i="54" s="1"/>
  <c r="G130" i="54"/>
  <c r="H130" i="54" s="1"/>
  <c r="I130" i="54" s="1"/>
  <c r="J129" i="54"/>
  <c r="G129" i="54"/>
  <c r="H129" i="54" s="1"/>
  <c r="I129" i="54" s="1"/>
  <c r="J128" i="54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K124" i="54" s="1"/>
  <c r="G124" i="54"/>
  <c r="H124" i="54" s="1"/>
  <c r="I124" i="54" s="1"/>
  <c r="J123" i="54"/>
  <c r="G123" i="54"/>
  <c r="H123" i="54" s="1"/>
  <c r="I123" i="54" s="1"/>
  <c r="J122" i="54"/>
  <c r="G122" i="54"/>
  <c r="J121" i="54"/>
  <c r="G121" i="54"/>
  <c r="H121" i="54" s="1"/>
  <c r="I121" i="54" s="1"/>
  <c r="J120" i="54"/>
  <c r="G120" i="54"/>
  <c r="H120" i="54" s="1"/>
  <c r="I120" i="54" s="1"/>
  <c r="J119" i="54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G116" i="54"/>
  <c r="J115" i="54"/>
  <c r="G115" i="54"/>
  <c r="H115" i="54" s="1"/>
  <c r="I115" i="54" s="1"/>
  <c r="J114" i="54"/>
  <c r="G114" i="54"/>
  <c r="H114" i="54" s="1"/>
  <c r="I114" i="54" s="1"/>
  <c r="J113" i="54"/>
  <c r="G113" i="54"/>
  <c r="J112" i="54"/>
  <c r="K112" i="54" s="1"/>
  <c r="G112" i="54"/>
  <c r="H112" i="54" s="1"/>
  <c r="I112" i="54" s="1"/>
  <c r="J111" i="54"/>
  <c r="G111" i="54"/>
  <c r="J110" i="54"/>
  <c r="G110" i="54"/>
  <c r="H110" i="54" s="1"/>
  <c r="I110" i="54" s="1"/>
  <c r="J109" i="54"/>
  <c r="G109" i="54"/>
  <c r="H109" i="54" s="1"/>
  <c r="I109" i="54" s="1"/>
  <c r="J108" i="54"/>
  <c r="G108" i="54"/>
  <c r="J107" i="54"/>
  <c r="G107" i="54"/>
  <c r="H107" i="54" s="1"/>
  <c r="I107" i="54" s="1"/>
  <c r="K106" i="54"/>
  <c r="J106" i="54"/>
  <c r="G106" i="54"/>
  <c r="H106" i="54" s="1"/>
  <c r="I106" i="54" s="1"/>
  <c r="J105" i="54"/>
  <c r="G105" i="54"/>
  <c r="H105" i="54" s="1"/>
  <c r="I105" i="54" s="1"/>
  <c r="J104" i="54"/>
  <c r="G104" i="54"/>
  <c r="H104" i="54" s="1"/>
  <c r="I104" i="54" s="1"/>
  <c r="J103" i="54"/>
  <c r="G103" i="54"/>
  <c r="H103" i="54" s="1"/>
  <c r="I103" i="54" s="1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G99" i="54"/>
  <c r="J98" i="54"/>
  <c r="G98" i="54"/>
  <c r="H98" i="54" s="1"/>
  <c r="I98" i="54" s="1"/>
  <c r="J97" i="54"/>
  <c r="G97" i="54"/>
  <c r="H97" i="54" s="1"/>
  <c r="I97" i="54" s="1"/>
  <c r="J96" i="54"/>
  <c r="G96" i="54"/>
  <c r="J95" i="54"/>
  <c r="G95" i="54"/>
  <c r="H95" i="54" s="1"/>
  <c r="I95" i="54" s="1"/>
  <c r="J94" i="54"/>
  <c r="K94" i="54" s="1"/>
  <c r="G94" i="54"/>
  <c r="H94" i="54" s="1"/>
  <c r="I94" i="54" s="1"/>
  <c r="J93" i="54"/>
  <c r="G93" i="54"/>
  <c r="J92" i="54"/>
  <c r="G92" i="54"/>
  <c r="H92" i="54" s="1"/>
  <c r="I92" i="54" s="1"/>
  <c r="J91" i="54"/>
  <c r="G91" i="54"/>
  <c r="H91" i="54" s="1"/>
  <c r="I91" i="54" s="1"/>
  <c r="J90" i="54"/>
  <c r="G90" i="54"/>
  <c r="J89" i="54"/>
  <c r="G89" i="54"/>
  <c r="H89" i="54" s="1"/>
  <c r="I89" i="54" s="1"/>
  <c r="J88" i="54"/>
  <c r="G88" i="54"/>
  <c r="J87" i="54"/>
  <c r="G87" i="54"/>
  <c r="H87" i="54" s="1"/>
  <c r="I87" i="54" s="1"/>
  <c r="J86" i="54"/>
  <c r="G86" i="54"/>
  <c r="H86" i="54" s="1"/>
  <c r="I86" i="54" s="1"/>
  <c r="J85" i="54"/>
  <c r="G85" i="54"/>
  <c r="J84" i="54"/>
  <c r="G84" i="54"/>
  <c r="H84" i="54" s="1"/>
  <c r="I84" i="54" s="1"/>
  <c r="J83" i="54"/>
  <c r="G83" i="54"/>
  <c r="H83" i="54" s="1"/>
  <c r="I83" i="54" s="1"/>
  <c r="J82" i="54"/>
  <c r="K82" i="54" s="1"/>
  <c r="G82" i="54"/>
  <c r="H82" i="54" s="1"/>
  <c r="I82" i="54" s="1"/>
  <c r="J81" i="54"/>
  <c r="G81" i="54"/>
  <c r="H81" i="54" s="1"/>
  <c r="I81" i="54" s="1"/>
  <c r="J80" i="54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K76" i="54" s="1"/>
  <c r="G76" i="54"/>
  <c r="J75" i="54"/>
  <c r="G75" i="54"/>
  <c r="H75" i="54" s="1"/>
  <c r="I75" i="54" s="1"/>
  <c r="J74" i="54"/>
  <c r="G74" i="54"/>
  <c r="H74" i="54" s="1"/>
  <c r="I74" i="54" s="1"/>
  <c r="J73" i="54"/>
  <c r="G73" i="54"/>
  <c r="J72" i="54"/>
  <c r="G72" i="54"/>
  <c r="H72" i="54" s="1"/>
  <c r="I72" i="54" s="1"/>
  <c r="J71" i="54"/>
  <c r="G71" i="54"/>
  <c r="H71" i="54" s="1"/>
  <c r="I71" i="54" s="1"/>
  <c r="J70" i="54"/>
  <c r="K70" i="54" s="1"/>
  <c r="G70" i="54"/>
  <c r="J69" i="54"/>
  <c r="G69" i="54"/>
  <c r="H69" i="54" s="1"/>
  <c r="I69" i="54" s="1"/>
  <c r="J68" i="54"/>
  <c r="G68" i="54"/>
  <c r="H68" i="54" s="1"/>
  <c r="I68" i="54" s="1"/>
  <c r="J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G63" i="54"/>
  <c r="H63" i="54" s="1"/>
  <c r="I63" i="54" s="1"/>
  <c r="J62" i="54"/>
  <c r="G62" i="54"/>
  <c r="J61" i="54"/>
  <c r="G61" i="54"/>
  <c r="H61" i="54" s="1"/>
  <c r="I61" i="54" s="1"/>
  <c r="J60" i="54"/>
  <c r="G60" i="54"/>
  <c r="H60" i="54" s="1"/>
  <c r="I60" i="54" s="1"/>
  <c r="J59" i="54"/>
  <c r="K59" i="54" s="1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J50" i="54"/>
  <c r="K50" i="54" s="1"/>
  <c r="G50" i="54"/>
  <c r="H50" i="54" s="1"/>
  <c r="I50" i="54" s="1"/>
  <c r="J49" i="54"/>
  <c r="K49" i="54" s="1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G44" i="54"/>
  <c r="H44" i="54" s="1"/>
  <c r="I44" i="54" s="1"/>
  <c r="J43" i="54"/>
  <c r="K43" i="54" s="1"/>
  <c r="G43" i="54"/>
  <c r="J42" i="54"/>
  <c r="K42" i="54" s="1"/>
  <c r="G42" i="54"/>
  <c r="H42" i="54" s="1"/>
  <c r="I42" i="54" s="1"/>
  <c r="J41" i="54"/>
  <c r="G41" i="54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J25" i="54"/>
  <c r="K25" i="54" s="1"/>
  <c r="G25" i="54"/>
  <c r="H25" i="54" s="1"/>
  <c r="I25" i="54" s="1"/>
  <c r="J24" i="54"/>
  <c r="K24" i="54" s="1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G8" i="54"/>
  <c r="H8" i="54" s="1"/>
  <c r="I8" i="54" s="1"/>
  <c r="J7" i="54"/>
  <c r="K7" i="54" s="1"/>
  <c r="G7" i="54"/>
  <c r="J6" i="54"/>
  <c r="K6" i="54" s="1"/>
  <c r="G6" i="54"/>
  <c r="H6" i="54" s="1"/>
  <c r="I6" i="54" s="1"/>
  <c r="J5" i="54"/>
  <c r="G5" i="54"/>
  <c r="J4" i="54"/>
  <c r="K4" i="54" s="1"/>
  <c r="G4" i="54"/>
  <c r="H4" i="54" s="1"/>
  <c r="I4" i="54" s="1"/>
  <c r="J3" i="54"/>
  <c r="G3" i="54"/>
  <c r="H3" i="54" s="1"/>
  <c r="A5" i="33"/>
  <c r="G4" i="33"/>
  <c r="A4" i="33"/>
  <c r="G3" i="33"/>
  <c r="J28" i="19"/>
  <c r="I28" i="19"/>
  <c r="H28" i="19"/>
  <c r="E12" i="19"/>
  <c r="J4" i="19"/>
  <c r="J6" i="19" s="1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H139" i="54" l="1"/>
  <c r="I139" i="54" s="1"/>
  <c r="H134" i="54"/>
  <c r="I134" i="54" s="1"/>
  <c r="H131" i="54"/>
  <c r="I131" i="54" s="1"/>
  <c r="H122" i="54"/>
  <c r="I122" i="54" s="1"/>
  <c r="H119" i="54"/>
  <c r="I119" i="54" s="1"/>
  <c r="H116" i="54"/>
  <c r="I116" i="54" s="1"/>
  <c r="H113" i="54"/>
  <c r="I113" i="54" s="1"/>
  <c r="H111" i="54"/>
  <c r="I111" i="54" s="1"/>
  <c r="H108" i="54"/>
  <c r="I108" i="54" s="1"/>
  <c r="H99" i="54"/>
  <c r="I99" i="54" s="1"/>
  <c r="H96" i="54"/>
  <c r="I96" i="54" s="1"/>
  <c r="H93" i="54"/>
  <c r="I93" i="54" s="1"/>
  <c r="H90" i="54"/>
  <c r="I90" i="54" s="1"/>
  <c r="K88" i="54"/>
  <c r="H88" i="54"/>
  <c r="I88" i="54" s="1"/>
  <c r="H85" i="54"/>
  <c r="I85" i="54" s="1"/>
  <c r="H76" i="54"/>
  <c r="I76" i="54" s="1"/>
  <c r="H73" i="54"/>
  <c r="I73" i="54" s="1"/>
  <c r="H70" i="54"/>
  <c r="I70" i="54" s="1"/>
  <c r="H67" i="54"/>
  <c r="I67" i="54" s="1"/>
  <c r="H62" i="54"/>
  <c r="I62" i="54" s="1"/>
  <c r="K44" i="54"/>
  <c r="H43" i="54"/>
  <c r="I43" i="54" s="1"/>
  <c r="K41" i="54"/>
  <c r="H41" i="54"/>
  <c r="I41" i="54" s="1"/>
  <c r="H38" i="54"/>
  <c r="I38" i="54" s="1"/>
  <c r="K29" i="54"/>
  <c r="H26" i="54"/>
  <c r="I26" i="54" s="1"/>
  <c r="K16" i="54"/>
  <c r="K8" i="54"/>
  <c r="H7" i="54"/>
  <c r="I7" i="54" s="1"/>
  <c r="K5" i="54"/>
  <c r="H5" i="54"/>
  <c r="I5" i="54" s="1"/>
  <c r="J149" i="54"/>
  <c r="C5" i="55"/>
  <c r="C5" i="33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<sst xmlns="http://schemas.openxmlformats.org/spreadsheetml/2006/main" count="23828" uniqueCount="6631">
  <si>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</si>
  <si>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</si>
  <si>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</si>
  <si>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</si>
  <si>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</si>
  <si>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</si>
  <si>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</si>
  <si>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</si>
  <si>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</si>
  <si>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</si>
  <si>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</si>
  <si>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</si>
  <si>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</si>
  <si>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</si>
  <si>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</si>
  <si>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</si>
  <si>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</si>
  <si>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</si>
  <si>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</si>
  <si>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</si>
  <si>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</si>
  <si>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</si>
  <si>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</si>
  <si>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</si>
  <si>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</si>
  <si>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</si>
  <si>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</si>
  <si>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</si>
  <si>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</si>
  <si>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</si>
  <si>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</si>
  <si>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</si>
  <si>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</si>
  <si>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</si>
  <si>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</si>
  <si>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</si>
  <si>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</si>
  <si>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</si>
  <si>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</si>
  <si>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</si>
  <si>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</si>
  <si>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</si>
  <si>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</si>
  <si>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</si>
  <si>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</si>
  <si>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</si>
  <si>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</si>
  <si>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</si>
  <si>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</si>
  <si>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</si>
  <si>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</si>
  <si>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</si>
  <si>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</si>
  <si>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</si>
  <si>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</si>
  <si>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</si>
  <si>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</si>
  <si>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</si>
  <si>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</si>
  <si>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</si>
  <si>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</si>
  <si>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</si>
  <si>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</si>
  <si>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</si>
  <si>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</si>
  <si>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</si>
  <si>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</si>
  <si>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</si>
  <si>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</si>
  <si>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</si>
  <si>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</si>
  <si>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</si>
  <si>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</si>
  <si>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</si>
  <si>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</si>
  <si>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</si>
  <si>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</si>
  <si>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</si>
  <si>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</si>
  <si>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</si>
  <si>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</si>
  <si>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</si>
  <si>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</si>
  <si>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</si>
  <si>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</si>
  <si>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</si>
  <si>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</si>
  <si>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</si>
  <si>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</si>
  <si>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</si>
  <si>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</si>
  <si>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</si>
  <si>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</si>
  <si>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</si>
  <si>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</si>
  <si>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</si>
  <si>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</si>
  <si>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</si>
  <si>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</si>
  <si>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</si>
  <si>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</si>
  <si>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</si>
  <si>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</si>
  <si>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</si>
  <si>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</si>
  <si>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</si>
  <si>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</si>
  <si>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</si>
  <si>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</si>
  <si>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</si>
  <si>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</si>
  <si>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</si>
  <si>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</si>
  <si>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</si>
  <si>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</si>
  <si>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</si>
  <si>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</si>
  <si>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</si>
  <si>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</si>
  <si>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</si>
  <si>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</si>
  <si>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</si>
  <si>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</si>
  <si>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</si>
  <si>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</si>
  <si>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</si>
  <si>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</si>
  <si>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</si>
  <si>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</si>
  <si>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</si>
  <si>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</si>
  <si>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</si>
  <si>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</si>
  <si>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</si>
  <si>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</si>
  <si>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</si>
  <si>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</si>
  <si>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</si>
  <si>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</si>
  <si>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</si>
  <si>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</si>
  <si>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</si>
  <si>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</si>
  <si>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</si>
  <si>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</si>
  <si>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</si>
  <si>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</si>
  <si>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</si>
  <si>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</si>
  <si>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</si>
  <si>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</si>
  <si>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</si>
  <si>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</si>
  <si>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</si>
  <si>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</si>
  <si>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</si>
  <si>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</si>
  <si>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</si>
  <si>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</si>
  <si>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</si>
  <si>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</si>
  <si>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</si>
  <si>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</si>
  <si>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</si>
  <si>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</si>
  <si>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</si>
  <si>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</si>
  <si>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</si>
  <si>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</si>
  <si>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</si>
  <si>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</si>
  <si>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</si>
  <si>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</si>
  <si>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</si>
  <si>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</si>
  <si>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</si>
  <si>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</si>
  <si>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</si>
  <si>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</si>
  <si>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</si>
  <si>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</si>
  <si>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</si>
  <si>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</si>
  <si>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</si>
  <si>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</si>
  <si>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</si>
  <si>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</si>
  <si>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</si>
  <si>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</si>
  <si>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</si>
  <si>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</si>
  <si>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</si>
  <si>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</si>
  <si>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</si>
  <si>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</si>
  <si>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</si>
  <si>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</si>
  <si>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</si>
  <si>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</si>
  <si>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</si>
  <si>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</si>
  <si>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</si>
  <si>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</si>
  <si>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</si>
  <si>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</si>
  <si>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</si>
  <si>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</si>
  <si>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</si>
  <si>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</si>
  <si>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</si>
  <si>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</si>
  <si>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</si>
  <si>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</si>
  <si>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</si>
  <si>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</si>
  <si>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</si>
  <si>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</si>
  <si>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</si>
  <si>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</si>
  <si>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</si>
  <si>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</si>
  <si>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</si>
  <si>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</si>
  <si>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</si>
  <si>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</si>
  <si>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</si>
  <si>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</si>
  <si>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</si>
  <si>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</si>
  <si>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</si>
  <si>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</si>
  <si>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</si>
  <si>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</si>
  <si>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</si>
  <si>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</si>
  <si>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</si>
  <si>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</si>
  <si>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</si>
  <si>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</si>
  <si>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</si>
  <si>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</si>
  <si>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</si>
  <si>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</si>
  <si>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</si>
  <si>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</si>
  <si>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</si>
  <si>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</si>
  <si>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</si>
  <si>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</si>
  <si>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</si>
  <si>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</si>
  <si>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</si>
  <si>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</si>
  <si>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</si>
  <si>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</si>
  <si>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</si>
  <si>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</si>
  <si>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</si>
  <si>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</si>
  <si>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</si>
  <si>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</si>
  <si>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</si>
  <si>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</si>
  <si>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</si>
  <si>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</si>
  <si>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</si>
  <si>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</si>
  <si>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</si>
  <si>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</si>
  <si>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</si>
  <si>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</si>
  <si>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</si>
  <si>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</si>
  <si>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</si>
  <si>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</si>
  <si>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</si>
  <si>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</si>
  <si>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</si>
  <si>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</si>
  <si>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</si>
  <si>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</si>
  <si>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</si>
  <si>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</si>
  <si>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</si>
  <si>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</si>
  <si>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</si>
  <si>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</si>
  <si>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</si>
  <si>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</si>
  <si>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</si>
  <si>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</si>
  <si>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</si>
  <si>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</si>
  <si>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</si>
  <si>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</si>
  <si>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</si>
  <si>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</si>
  <si>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</si>
  <si>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</si>
  <si>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</si>
  <si>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</si>
  <si>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</si>
  <si>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</si>
  <si>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</si>
  <si>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</si>
  <si>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</si>
  <si>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</si>
  <si>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</si>
  <si>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</si>
  <si>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</si>
  <si>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</si>
  <si>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</si>
  <si>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</si>
  <si>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</si>
  <si>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</si>
  <si>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</si>
  <si>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</si>
  <si>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</si>
  <si>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</si>
  <si>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</si>
  <si>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</si>
  <si>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</si>
  <si>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</si>
  <si>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</si>
  <si>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</si>
  <si>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</si>
  <si>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</si>
  <si>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</si>
  <si>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</si>
  <si>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</si>
  <si>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</si>
  <si>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</si>
  <si>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</si>
  <si>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</si>
  <si>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</si>
  <si>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</si>
  <si>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</si>
  <si>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</si>
  <si>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</si>
  <si>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</si>
  <si>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</si>
  <si>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</si>
  <si>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</si>
  <si>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</si>
  <si>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</si>
  <si>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</si>
  <si>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</si>
  <si>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</si>
  <si>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</si>
  <si>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</si>
  <si>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</si>
  <si>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</si>
  <si>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</si>
  <si>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</si>
  <si>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</si>
  <si>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</si>
  <si>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</si>
  <si>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</si>
  <si>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</si>
  <si>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</si>
  <si>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</si>
  <si>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</si>
  <si>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</si>
  <si>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</si>
  <si>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</si>
  <si>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</si>
  <si>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</si>
  <si>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</si>
  <si>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</si>
  <si>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</si>
  <si>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</si>
  <si>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</si>
  <si>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</si>
  <si>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</si>
  <si>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</si>
  <si>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</si>
  <si>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</si>
  <si>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</si>
  <si>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</si>
  <si>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</si>
  <si>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</si>
  <si>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</si>
  <si>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</si>
  <si>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</si>
  <si>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</si>
  <si>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</si>
  <si>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</si>
  <si>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</si>
  <si>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</si>
  <si>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</si>
  <si>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</si>
  <si>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</si>
  <si>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</si>
  <si>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</si>
  <si>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</si>
  <si>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</si>
  <si>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</si>
  <si>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</si>
  <si>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</si>
  <si>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</si>
  <si>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</si>
  <si>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</si>
  <si>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</si>
  <si>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</si>
  <si>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</si>
  <si>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</si>
  <si>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</si>
  <si>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</si>
  <si>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</si>
  <si>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</si>
  <si>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</si>
  <si>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</si>
  <si>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</si>
  <si>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</si>
  <si>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</si>
  <si>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</si>
  <si>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</si>
  <si>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</si>
  <si>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</si>
  <si>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</si>
  <si>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</si>
  <si>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</si>
  <si>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</si>
  <si>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</si>
  <si>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</si>
  <si>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</si>
  <si>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</si>
  <si>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</si>
  <si>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</si>
  <si>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</si>
  <si>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</si>
  <si>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</si>
  <si>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</si>
  <si>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</si>
  <si>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</si>
  <si>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</si>
  <si>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</si>
  <si>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</si>
  <si>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</si>
  <si>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</si>
  <si>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</si>
  <si>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</si>
  <si>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</si>
  <si>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</si>
  <si>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</si>
  <si>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</si>
  <si>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</si>
  <si>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</si>
  <si>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</si>
  <si>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</si>
  <si>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</si>
  <si>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</si>
  <si>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</si>
  <si>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</si>
  <si>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</si>
  <si>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</si>
  <si>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</si>
  <si>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</si>
  <si>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</si>
  <si>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</si>
  <si>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</si>
  <si>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</si>
  <si>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</si>
  <si>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</si>
  <si>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</si>
  <si>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</si>
  <si>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</si>
  <si>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</si>
  <si>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</si>
  <si>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</si>
  <si>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</si>
  <si>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</si>
  <si>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</si>
  <si>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</si>
  <si>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</si>
  <si>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</si>
  <si>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</si>
  <si>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</si>
  <si>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</si>
  <si>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</si>
  <si>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</si>
  <si>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</si>
  <si>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</si>
  <si>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</si>
  <si>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</si>
  <si>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</si>
  <si>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</si>
  <si>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</si>
  <si>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</si>
  <si>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</si>
  <si>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</si>
  <si>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</si>
  <si>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</si>
  <si>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</si>
  <si>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</si>
  <si>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</si>
  <si>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</si>
  <si>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</si>
  <si>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</si>
  <si>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</si>
  <si>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</si>
  <si>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</si>
  <si>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</si>
  <si>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</si>
  <si>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</si>
  <si>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</si>
  <si>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</si>
  <si>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</si>
  <si>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</si>
  <si>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</si>
  <si>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</si>
  <si>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</si>
  <si>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</si>
  <si>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</si>
  <si>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</si>
  <si>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</si>
  <si>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</si>
  <si>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</si>
  <si>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</si>
  <si>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</si>
  <si>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</si>
  <si>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</si>
  <si>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</si>
  <si>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</si>
  <si>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</si>
  <si>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</si>
  <si>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</si>
  <si>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</si>
  <si>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</si>
  <si>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</si>
  <si>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</si>
  <si>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</si>
  <si>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</si>
  <si>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</si>
  <si>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</si>
  <si>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</si>
  <si>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</si>
  <si>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</si>
  <si>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</si>
  <si>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</si>
  <si>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</si>
  <si>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</si>
  <si>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</si>
  <si>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</si>
  <si>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</si>
  <si>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</si>
  <si>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</si>
  <si>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</si>
  <si>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</si>
  <si>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</si>
  <si>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</si>
  <si>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</si>
  <si>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</si>
  <si>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</si>
  <si>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</si>
  <si>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</si>
  <si>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</si>
  <si>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</si>
  <si>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</si>
  <si>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</si>
  <si>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</si>
  <si>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</si>
  <si>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</si>
  <si>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</si>
  <si>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</si>
  <si>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</si>
  <si>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</si>
  <si>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</si>
  <si>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</si>
  <si>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</si>
  <si>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</si>
  <si>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</si>
  <si>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</si>
  <si>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</si>
  <si>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</si>
  <si>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</si>
  <si>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</si>
  <si>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</si>
  <si>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</si>
  <si>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</si>
  <si>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</si>
  <si>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</si>
  <si>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</si>
  <si>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</si>
  <si>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</si>
  <si>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</si>
  <si>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</si>
  <si>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</si>
  <si>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</si>
  <si>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</si>
  <si>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</si>
  <si>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</si>
  <si>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</si>
  <si>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</si>
  <si>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</si>
  <si>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</si>
  <si>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</si>
  <si>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</si>
  <si>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</si>
  <si>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</si>
  <si>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</si>
  <si>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</si>
  <si>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</si>
  <si>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</si>
  <si>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</si>
  <si>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</si>
  <si>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</si>
  <si>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</si>
  <si>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</si>
  <si>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</si>
  <si>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</si>
  <si>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</si>
  <si>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</si>
  <si>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</si>
  <si>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</si>
  <si>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</si>
  <si>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</si>
  <si>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</si>
  <si>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</si>
  <si>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</si>
  <si>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</si>
  <si>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</si>
  <si>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</si>
  <si>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</si>
  <si>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</si>
  <si>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</si>
  <si>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</si>
  <si>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</si>
  <si>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</si>
  <si>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</si>
  <si>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</si>
  <si>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</si>
  <si>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</si>
  <si>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</si>
  <si>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</si>
  <si>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</si>
  <si>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</si>
  <si>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</si>
  <si>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</si>
  <si>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</si>
  <si>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</si>
  <si>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</si>
  <si>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</si>
  <si>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</si>
  <si>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</si>
  <si>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</si>
  <si>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</si>
  <si>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</si>
  <si>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</si>
  <si>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</si>
  <si>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</si>
  <si>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</si>
  <si>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</si>
  <si>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</si>
  <si>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</si>
  <si>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</si>
  <si>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</si>
  <si>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</si>
  <si>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</si>
  <si>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</si>
  <si>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</si>
  <si>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</si>
  <si>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</si>
  <si>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</si>
  <si>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</si>
  <si>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</si>
  <si>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</si>
  <si>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</si>
  <si>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</si>
  <si>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</si>
  <si>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</si>
  <si>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</si>
  <si>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</si>
  <si>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</si>
  <si>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</si>
  <si>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</si>
  <si>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</si>
  <si>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</si>
  <si>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</si>
  <si>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</si>
  <si>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</si>
  <si>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</si>
  <si>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</si>
  <si>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</si>
  <si>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</si>
  <si>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</si>
  <si>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</si>
  <si>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</si>
  <si>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</si>
  <si>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</si>
  <si>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</si>
  <si>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</si>
  <si>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</si>
  <si>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</si>
  <si>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</si>
  <si>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</si>
  <si>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</si>
  <si>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</si>
  <si>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</si>
  <si>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</si>
  <si>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</si>
  <si>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</si>
  <si>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</si>
  <si>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</si>
  <si>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</si>
  <si>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</si>
  <si>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</si>
  <si>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</si>
  <si>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</si>
  <si>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</si>
  <si>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</si>
  <si>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</si>
  <si>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</si>
  <si>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</si>
  <si>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</si>
  <si>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</si>
  <si>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</si>
  <si>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</si>
  <si>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</si>
  <si>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</si>
  <si>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</si>
  <si>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</si>
  <si>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</si>
  <si>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</si>
  <si>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</si>
  <si>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</si>
  <si>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</si>
  <si>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</si>
  <si>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</si>
  <si>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</si>
  <si>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</si>
  <si>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</si>
  <si>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</si>
  <si>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</si>
  <si>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</si>
  <si>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</si>
  <si>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</si>
  <si>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</si>
  <si>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</si>
  <si>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</si>
  <si>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</si>
  <si>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</si>
  <si>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</si>
  <si>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</si>
  <si>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</si>
  <si>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</si>
  <si>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</si>
  <si>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</si>
  <si>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</si>
  <si>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</si>
  <si>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</si>
  <si>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</si>
  <si>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</si>
  <si>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</si>
  <si>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</si>
  <si>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</si>
  <si>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</si>
  <si>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</si>
  <si>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</si>
  <si>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</si>
  <si>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</si>
  <si>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</si>
  <si>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</si>
  <si>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</si>
  <si>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</si>
  <si>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</si>
  <si>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</si>
  <si>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</si>
  <si>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</si>
  <si>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</si>
  <si>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</si>
  <si>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</si>
  <si>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</si>
  <si>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</si>
  <si>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</si>
  <si>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</si>
  <si>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</si>
  <si>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</si>
  <si>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</si>
  <si>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</si>
  <si>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</si>
  <si>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</si>
  <si>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</si>
  <si>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</si>
  <si>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</si>
  <si>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</si>
  <si>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</si>
  <si>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</si>
  <si>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</si>
  <si>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</si>
  <si>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</si>
  <si>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</si>
  <si>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</si>
  <si>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</si>
  <si>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</si>
  <si>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</si>
  <si>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</si>
  <si>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</si>
  <si>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</si>
  <si>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</si>
  <si>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</si>
  <si>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</si>
  <si>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</si>
  <si>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</si>
  <si>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</si>
  <si>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</si>
  <si>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</si>
  <si>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</si>
  <si>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</si>
  <si>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</si>
  <si>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</si>
  <si>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</si>
  <si>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</si>
  <si>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</si>
  <si>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</si>
  <si>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</si>
  <si>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</si>
  <si>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</si>
  <si>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</si>
  <si>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</si>
  <si>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</si>
  <si>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</si>
  <si>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</si>
  <si>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</si>
  <si>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</si>
  <si>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</si>
  <si>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</si>
  <si>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</si>
  <si>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</si>
  <si>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</si>
  <si>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</si>
  <si>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</si>
  <si>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</si>
  <si>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</si>
  <si>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</si>
  <si>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</si>
  <si>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</si>
  <si>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</si>
  <si>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</si>
  <si>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</si>
  <si>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</si>
  <si>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</si>
  <si>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</si>
  <si>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</si>
  <si>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</si>
  <si>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</si>
  <si>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</si>
  <si>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</si>
  <si>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</si>
  <si>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</si>
  <si>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</si>
  <si>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</si>
  <si>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</si>
  <si>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</si>
  <si>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</si>
  <si>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</si>
  <si>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</si>
  <si>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</si>
  <si>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</si>
  <si>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</si>
  <si>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</si>
  <si>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</si>
  <si>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</si>
  <si>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</si>
  <si>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</si>
  <si>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</si>
  <si>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</si>
  <si>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</si>
  <si>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</si>
  <si>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</si>
  <si>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</si>
  <si>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</si>
  <si>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</si>
  <si>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</si>
  <si>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</si>
  <si>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</si>
  <si>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</si>
  <si>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</si>
  <si>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</si>
  <si>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</si>
  <si>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</si>
  <si>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</si>
  <si>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</si>
  <si>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</si>
  <si>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</si>
  <si>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</si>
  <si>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</si>
  <si>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</si>
  <si>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</si>
  <si>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</si>
  <si>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</si>
  <si>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</si>
  <si>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</si>
  <si>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</si>
  <si>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</si>
  <si>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</si>
  <si>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</si>
  <si>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</si>
  <si>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</si>
  <si>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</si>
  <si>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</si>
  <si>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</si>
  <si>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</si>
  <si>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</si>
  <si>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</si>
  <si>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</si>
  <si>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</si>
  <si>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</si>
  <si>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</si>
  <si>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</si>
  <si>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</si>
  <si>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</si>
  <si>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</si>
  <si>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</si>
  <si>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</si>
  <si>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</si>
  <si>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</si>
  <si>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</si>
  <si>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</si>
  <si>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</si>
  <si>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</si>
  <si>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</si>
  <si>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</si>
  <si>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</si>
  <si>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</si>
  <si>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</si>
  <si>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</si>
  <si>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</si>
  <si>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</si>
  <si>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</si>
  <si>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</si>
  <si>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</si>
  <si>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</si>
  <si>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</si>
  <si>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</si>
  <si>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</si>
  <si>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</si>
  <si>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</si>
  <si>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</si>
  <si>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</si>
  <si>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</si>
  <si>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</si>
  <si>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</si>
  <si>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</si>
  <si>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</si>
  <si>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</si>
  <si>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</si>
  <si>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</si>
  <si>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</si>
  <si>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</si>
  <si>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</si>
  <si>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</si>
  <si>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</si>
  <si>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</si>
  <si>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</si>
  <si>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</si>
  <si>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</si>
  <si>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</si>
  <si>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</si>
  <si>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</si>
  <si>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</si>
  <si>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</si>
  <si>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</si>
  <si>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</si>
  <si>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</si>
  <si>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</si>
  <si>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</si>
  <si>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</si>
  <si>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</si>
  <si>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</si>
  <si>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</si>
  <si>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</si>
  <si>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</si>
  <si>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</si>
  <si>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</si>
  <si>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</si>
  <si>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</si>
  <si>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</si>
  <si>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</si>
  <si>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</si>
  <si>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</si>
  <si>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</si>
  <si>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</si>
  <si>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</si>
  <si>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</si>
  <si>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</si>
  <si>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</si>
  <si>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</si>
  <si>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</si>
  <si>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</si>
  <si>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</si>
  <si>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</si>
  <si>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</si>
  <si>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</si>
  <si>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</si>
  <si>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</si>
  <si>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</si>
  <si>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</si>
  <si>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</si>
  <si>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</si>
  <si>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</si>
  <si>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</si>
  <si>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</si>
  <si>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</si>
  <si>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</si>
  <si>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</si>
  <si>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</si>
  <si>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</si>
  <si>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</si>
  <si>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</si>
  <si>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</si>
  <si>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</si>
  <si>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</si>
  <si>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</si>
  <si>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</si>
  <si>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</si>
  <si>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</si>
  <si>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</si>
  <si>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</si>
  <si>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</si>
  <si>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</si>
  <si>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</si>
  <si>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</si>
  <si>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</si>
  <si>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</si>
  <si>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</si>
  <si>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</si>
  <si>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</si>
  <si>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</si>
  <si>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</si>
  <si>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</si>
  <si>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</si>
  <si>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</si>
  <si>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</si>
  <si>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</si>
  <si>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</si>
  <si>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</si>
  <si>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</si>
  <si>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</si>
  <si>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</si>
  <si>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</si>
  <si>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</si>
  <si>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</si>
  <si>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</si>
  <si>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</si>
  <si>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</si>
  <si>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</si>
  <si>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</si>
  <si>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</si>
  <si>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</si>
  <si>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</si>
  <si>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</si>
  <si>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</si>
  <si>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</si>
  <si>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</si>
  <si>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</si>
  <si>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</si>
  <si>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</si>
  <si>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</si>
  <si>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</si>
  <si>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</si>
  <si>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</si>
  <si>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</si>
  <si>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</si>
  <si>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</si>
  <si>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</si>
  <si>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</si>
  <si>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</si>
  <si>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</si>
  <si>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</si>
  <si>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</si>
  <si>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</si>
  <si>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</si>
  <si>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</si>
  <si>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</si>
  <si>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</si>
  <si>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</si>
  <si>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</si>
  <si>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</si>
  <si>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</si>
  <si>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</si>
  <si>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</si>
  <si>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</si>
  <si>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</si>
  <si>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</si>
  <si>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</si>
  <si>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</si>
  <si>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</si>
  <si>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</si>
  <si>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</si>
  <si>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</si>
  <si>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</si>
  <si>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</si>
  <si>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</si>
  <si>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</si>
  <si>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</si>
  <si>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</si>
  <si>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</si>
  <si>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</si>
  <si>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</si>
  <si>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</si>
  <si>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</si>
  <si>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</si>
  <si>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</si>
  <si>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</si>
  <si>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</si>
  <si>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</si>
  <si>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</si>
  <si>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</si>
  <si>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</si>
  <si>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</si>
  <si>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</si>
  <si>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</si>
  <si>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</si>
  <si>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</si>
  <si>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</si>
  <si>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</si>
  <si>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</si>
  <si>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</si>
  <si>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</si>
  <si>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</si>
  <si>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</si>
  <si>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</si>
  <si>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</si>
  <si>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</si>
  <si>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</si>
  <si>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</si>
  <si>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</si>
  <si>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</si>
  <si>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</si>
  <si>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</si>
  <si>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</si>
  <si>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</si>
  <si>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</si>
  <si>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</si>
  <si>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</si>
  <si>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</si>
  <si>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</si>
  <si>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</si>
  <si>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</si>
  <si>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</si>
  <si>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</si>
  <si>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</si>
  <si>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</si>
  <si>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</si>
  <si>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</si>
  <si>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</si>
  <si>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</si>
  <si>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</si>
  <si>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</si>
  <si>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</si>
  <si>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</si>
  <si>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</si>
  <si>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</si>
  <si>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</si>
  <si>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</si>
  <si>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</si>
  <si>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</si>
  <si>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</si>
  <si>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</si>
  <si>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</si>
  <si>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</si>
  <si>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</si>
  <si>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</si>
  <si>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</si>
  <si>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</si>
  <si>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</si>
  <si>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</si>
  <si>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</si>
  <si>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</si>
  <si>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</si>
  <si>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</si>
  <si>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</si>
  <si>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</si>
  <si>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</si>
  <si>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</si>
  <si>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</si>
  <si>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</si>
  <si>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</si>
  <si>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</si>
  <si>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</si>
  <si>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</si>
  <si>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</si>
  <si>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</si>
  <si>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</si>
  <si>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</si>
  <si>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</si>
  <si>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</si>
  <si>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</si>
  <si>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</si>
  <si>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</si>
  <si>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</si>
  <si>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</si>
  <si>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</si>
  <si>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</si>
  <si>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</si>
  <si>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</si>
  <si>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</si>
  <si>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</si>
  <si>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</si>
  <si>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</si>
  <si>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</si>
  <si>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</si>
  <si>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</si>
  <si>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</si>
  <si>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</si>
  <si>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</si>
  <si>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</si>
  <si>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</si>
  <si>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</si>
  <si>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</si>
  <si>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</si>
  <si>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</si>
  <si>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</si>
  <si>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</si>
  <si>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</si>
  <si>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</si>
  <si>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</si>
  <si>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</si>
  <si>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</si>
  <si>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</si>
  <si>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</si>
  <si>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</si>
  <si>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</si>
  <si>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</si>
  <si>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</si>
  <si>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</si>
  <si>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</si>
  <si>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</si>
  <si>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</si>
  <si>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</si>
  <si>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</si>
  <si>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</si>
  <si>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</si>
  <si>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</si>
  <si>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</si>
  <si>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</si>
  <si>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</si>
  <si>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</si>
  <si>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</si>
  <si>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</si>
  <si>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</si>
  <si>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</si>
  <si>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</si>
  <si>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</si>
  <si>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</si>
  <si>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</si>
  <si>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</si>
  <si>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</si>
  <si>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</si>
  <si>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</si>
  <si>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</si>
  <si>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</si>
  <si>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</si>
  <si>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</si>
  <si>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</si>
  <si>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</si>
  <si>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</si>
  <si>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</si>
  <si>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</si>
  <si>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</si>
  <si>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</si>
  <si>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</si>
  <si>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</si>
  <si>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</si>
  <si>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</si>
  <si>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</si>
  <si>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</si>
  <si>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</si>
  <si>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</si>
  <si>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</si>
  <si>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</si>
  <si>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</si>
  <si>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</si>
  <si>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</si>
  <si>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</si>
  <si>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</si>
  <si>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</si>
  <si>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</si>
  <si>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</si>
  <si>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</si>
  <si>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</si>
  <si>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</si>
  <si>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</si>
  <si>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</si>
  <si>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</si>
  <si>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</si>
  <si>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</si>
  <si>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</si>
  <si>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</si>
  <si>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</si>
  <si>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</si>
  <si>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</si>
  <si>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</si>
  <si>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</si>
  <si>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</si>
  <si>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</si>
  <si>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</si>
  <si>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</si>
  <si>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</si>
  <si>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</si>
  <si>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</si>
  <si>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</si>
  <si>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</si>
  <si>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</si>
  <si>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</si>
  <si>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</si>
  <si>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</si>
  <si>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</si>
  <si>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</si>
  <si>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</si>
  <si>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</si>
  <si>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</si>
  <si>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</si>
  <si>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</si>
  <si>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</si>
  <si>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</si>
  <si>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</si>
  <si>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</si>
  <si>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</si>
  <si>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</si>
  <si>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</si>
  <si>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</si>
  <si>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</si>
  <si>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</si>
  <si>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</si>
  <si>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</si>
  <si>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</si>
  <si>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</si>
  <si>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</si>
  <si>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</si>
  <si>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</si>
  <si>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</si>
  <si>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</si>
  <si>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</si>
  <si>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</si>
  <si>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</si>
  <si>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</si>
  <si>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</si>
  <si>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</si>
  <si>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</si>
  <si>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</si>
  <si>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</si>
  <si>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</si>
  <si>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</si>
  <si>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</si>
  <si>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</si>
  <si>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</si>
  <si>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</si>
  <si>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</si>
  <si>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</si>
  <si>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</si>
  <si>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</si>
  <si>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</si>
  <si>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</si>
  <si>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</si>
  <si>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</si>
  <si>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</si>
  <si>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</si>
  <si>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</si>
  <si>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</si>
  <si>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</si>
  <si>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</si>
  <si>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</si>
  <si>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</si>
  <si>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</si>
  <si>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</si>
  <si>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</si>
  <si>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</si>
  <si>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</si>
  <si>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</si>
  <si>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</si>
  <si>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</si>
  <si>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</si>
  <si>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</si>
  <si>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</si>
  <si>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</si>
  <si>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</si>
  <si>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</si>
  <si>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</si>
  <si>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</si>
  <si>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</si>
  <si>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</si>
  <si>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</si>
  <si>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</si>
  <si>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</si>
  <si>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</si>
  <si>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</si>
  <si>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</si>
  <si>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</si>
  <si>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</si>
  <si>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</si>
  <si>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</si>
  <si>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</si>
  <si>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</si>
  <si>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</si>
  <si>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</si>
  <si>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</si>
  <si>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</si>
  <si>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</si>
  <si>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</si>
  <si>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</si>
  <si>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</si>
  <si>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</si>
  <si>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</si>
  <si>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</si>
  <si>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</si>
  <si>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</si>
  <si>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</si>
  <si>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</si>
  <si>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</si>
  <si>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</si>
  <si>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</si>
  <si>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</si>
  <si>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</si>
  <si>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</si>
  <si>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</si>
  <si>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</si>
  <si>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</si>
  <si>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</si>
  <si>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</si>
  <si>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</si>
  <si>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</si>
  <si>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</si>
  <si>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</si>
  <si>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</si>
  <si>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</si>
  <si>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</si>
  <si>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</si>
  <si>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</si>
  <si>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</si>
  <si>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</si>
  <si>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</si>
  <si>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</si>
  <si>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</si>
  <si>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</si>
  <si>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</si>
  <si>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</si>
  <si>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</si>
  <si>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</si>
  <si>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</si>
  <si>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</si>
  <si>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</si>
  <si>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</si>
  <si>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</si>
  <si>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</si>
  <si>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</si>
  <si>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</si>
  <si>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</si>
  <si>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</si>
  <si>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</si>
  <si>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</si>
  <si>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</si>
  <si>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</si>
  <si>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</si>
  <si>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</si>
  <si>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</si>
  <si>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</si>
  <si>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</si>
  <si>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</si>
  <si>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</si>
  <si>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</si>
  <si>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</si>
  <si>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</si>
  <si>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</si>
  <si>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</si>
  <si>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</si>
  <si>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</si>
  <si>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</si>
  <si>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</si>
  <si>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</si>
  <si>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</si>
  <si>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</si>
  <si>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</si>
  <si>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</si>
  <si>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</si>
  <si>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</si>
  <si>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</si>
  <si>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</si>
  <si>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</si>
  <si>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</si>
  <si>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</si>
  <si>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</si>
  <si>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</si>
  <si>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</si>
  <si>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</si>
  <si>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</si>
  <si>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</si>
  <si>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</si>
  <si>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</si>
  <si>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</si>
  <si>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</si>
  <si>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</si>
  <si>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</si>
  <si>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</si>
  <si>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</si>
  <si>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</si>
  <si>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</si>
  <si>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</si>
  <si>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</si>
  <si>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</si>
  <si>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</si>
  <si>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</si>
  <si>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</si>
  <si>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</si>
  <si>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</si>
  <si>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</si>
  <si>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</si>
  <si>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</si>
  <si>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</si>
  <si>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</si>
  <si>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</si>
  <si>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</si>
  <si>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</si>
  <si>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</si>
  <si>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</si>
  <si>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</si>
  <si>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</si>
  <si>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</si>
  <si>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</si>
  <si>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</si>
  <si>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</si>
  <si>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</si>
  <si>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</si>
  <si>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</si>
  <si>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</si>
  <si>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</si>
  <si>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</si>
  <si>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</si>
  <si>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</si>
  <si>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</si>
  <si>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</si>
  <si>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</si>
  <si>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</si>
  <si>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</si>
  <si>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</si>
  <si>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</si>
  <si>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</si>
  <si>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</si>
  <si>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</si>
  <si>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</si>
  <si>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</si>
  <si>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</si>
  <si>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</si>
  <si>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</si>
  <si>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</si>
  <si>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</si>
  <si>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</si>
  <si>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</si>
  <si>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</si>
  <si>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</si>
  <si>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</si>
  <si>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</si>
  <si>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</si>
  <si>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</si>
  <si>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</si>
  <si>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</si>
  <si>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</si>
  <si>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</si>
  <si>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</si>
  <si>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</si>
  <si>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</si>
  <si>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</si>
  <si>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</si>
  <si>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</si>
  <si>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</si>
  <si>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</si>
  <si>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</si>
  <si>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</si>
  <si>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</si>
  <si>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</si>
  <si>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</si>
  <si>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</si>
  <si>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</si>
  <si>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</si>
  <si>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</si>
  <si>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</si>
  <si>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</si>
  <si>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</si>
  <si>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</si>
  <si>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</si>
  <si>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</si>
  <si>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</si>
  <si>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</si>
  <si>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</si>
  <si>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</si>
  <si>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</si>
  <si>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</si>
  <si>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</si>
  <si>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</si>
  <si>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</si>
  <si>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</si>
  <si>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</si>
  <si>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</si>
  <si>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</si>
  <si>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</si>
  <si>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</si>
  <si>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</si>
  <si>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</si>
  <si>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</si>
  <si>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</si>
  <si>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</si>
  <si>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</si>
  <si>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</si>
  <si>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</si>
  <si>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</si>
  <si>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</si>
  <si>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</si>
  <si>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</si>
  <si>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</si>
  <si>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</si>
  <si>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</si>
  <si>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</si>
  <si>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</si>
  <si>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</si>
  <si>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</si>
  <si>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</si>
  <si>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</si>
  <si>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</si>
  <si>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</si>
  <si>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</si>
  <si>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</si>
  <si>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</si>
  <si>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</si>
  <si>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</si>
  <si>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</si>
  <si>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</si>
  <si>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</si>
  <si>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</si>
  <si>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</si>
  <si>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</si>
  <si>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</si>
  <si>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</si>
  <si>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</si>
  <si>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</si>
  <si>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</si>
  <si>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</si>
  <si>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</si>
  <si>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</si>
  <si>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</si>
  <si>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</si>
  <si>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</si>
  <si>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</si>
  <si>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</si>
  <si>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</si>
  <si>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</si>
  <si>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</si>
  <si>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</si>
  <si>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</si>
  <si>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</si>
  <si>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</si>
  <si>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</si>
  <si>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</si>
  <si>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</si>
  <si>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</si>
  <si>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</si>
  <si>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</si>
  <si>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</si>
  <si>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</si>
  <si>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</si>
  <si>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</si>
  <si>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</si>
  <si>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</si>
  <si>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</si>
  <si>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</si>
  <si>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</si>
  <si>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</si>
  <si>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</si>
  <si>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</si>
  <si>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</si>
  <si>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</si>
  <si>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</si>
  <si>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</si>
  <si>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</si>
  <si>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</si>
  <si>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</si>
  <si>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</si>
  <si>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</si>
  <si>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</si>
  <si>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</si>
  <si>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</si>
  <si>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</si>
  <si>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</si>
  <si>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</si>
  <si>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</si>
  <si>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</si>
  <si>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</si>
  <si>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</si>
  <si>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</si>
  <si>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</si>
  <si>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</si>
  <si>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</si>
  <si>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</si>
  <si>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</si>
  <si>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</si>
  <si>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</si>
  <si>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</si>
  <si>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</si>
  <si>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</si>
  <si>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</si>
  <si>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</si>
  <si>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</si>
  <si>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</si>
  <si>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</si>
  <si>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</si>
  <si>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</si>
  <si>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</si>
  <si>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</si>
  <si>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</si>
  <si>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</si>
  <si>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</si>
  <si>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</si>
  <si>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</si>
  <si>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</si>
  <si>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</si>
  <si>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</si>
  <si>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</si>
  <si>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</si>
  <si>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</si>
  <si>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</si>
  <si>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</si>
  <si>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</si>
  <si>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</si>
  <si>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</si>
  <si>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</si>
  <si>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</si>
  <si>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</si>
  <si>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</si>
  <si>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</si>
  <si>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</si>
  <si>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</si>
  <si>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</si>
  <si>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</si>
  <si>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</si>
  <si>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</si>
  <si>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</si>
  <si>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</si>
  <si>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</si>
  <si>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</si>
  <si>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</si>
  <si>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</si>
  <si>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</si>
  <si>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</si>
  <si>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</si>
  <si>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</si>
  <si>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</si>
  <si>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</si>
  <si>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</si>
  <si>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</si>
  <si>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</si>
  <si>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</si>
  <si>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</si>
  <si>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</si>
  <si>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</si>
  <si>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</si>
  <si>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</si>
  <si>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</si>
  <si>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</si>
  <si>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</si>
  <si>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</si>
  <si>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</si>
  <si>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</si>
  <si>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</si>
  <si>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</si>
  <si>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</si>
  <si>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</si>
  <si>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</si>
  <si>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</si>
  <si>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</si>
  <si>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</si>
  <si>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</si>
  <si>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</si>
  <si>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</si>
  <si>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</si>
  <si>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</si>
  <si>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</si>
  <si>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</si>
  <si>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</si>
  <si>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</si>
  <si>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</si>
  <si>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</si>
  <si>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</si>
  <si>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</si>
  <si>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</si>
  <si>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</si>
  <si>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</si>
  <si>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</si>
  <si>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</si>
  <si>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</si>
  <si>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</si>
  <si>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</si>
  <si>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</si>
  <si>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</si>
  <si>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</si>
  <si>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</si>
  <si>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</si>
  <si>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</si>
  <si>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</si>
  <si>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</si>
  <si>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</si>
  <si>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</si>
  <si>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</si>
  <si>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</si>
  <si>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</si>
  <si>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</si>
  <si>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</si>
  <si>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</si>
  <si>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</si>
  <si>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</si>
  <si>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</si>
  <si>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</si>
  <si>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</si>
  <si>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</si>
  <si>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</si>
  <si>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</si>
  <si>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</si>
  <si>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</si>
  <si>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</si>
  <si>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</si>
  <si>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</si>
  <si>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</si>
  <si>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</si>
  <si>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</si>
  <si>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</si>
  <si>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</si>
  <si>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</si>
  <si>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</si>
  <si>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</si>
  <si>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</si>
  <si>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</si>
  <si>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</si>
  <si>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</si>
  <si>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</si>
  <si>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</si>
  <si>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</si>
  <si>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</si>
  <si>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</si>
  <si>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</si>
  <si>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</si>
  <si>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</si>
  <si>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</si>
  <si>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</si>
  <si>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</si>
  <si>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</si>
  <si>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</si>
  <si>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</si>
  <si>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</si>
  <si>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</si>
  <si>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</si>
  <si>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</si>
  <si>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</si>
  <si>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</si>
  <si>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</si>
  <si>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</si>
  <si>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</si>
  <si>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</si>
  <si>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</si>
  <si>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</si>
  <si>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</si>
  <si>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</si>
  <si>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</si>
  <si>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</si>
  <si>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대전 서구 내동 8-57번지</t>
    <phoneticPr fontId="2" type="noConversion"/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</si>
  <si>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</si>
  <si>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</si>
  <si>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</si>
  <si>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</si>
  <si>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</si>
  <si>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</si>
  <si>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</si>
  <si>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</si>
  <si>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</si>
  <si>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</si>
  <si>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</si>
  <si>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</si>
  <si>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</si>
  <si>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</si>
  <si>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</si>
  <si>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</si>
  <si>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</si>
  <si>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</si>
  <si>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</si>
  <si>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</si>
  <si>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</si>
  <si>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</si>
  <si>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</si>
  <si>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</si>
  <si>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</si>
  <si>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</si>
  <si>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</si>
  <si>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</si>
  <si>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</si>
  <si>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</si>
  <si>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</si>
  <si>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</si>
  <si>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</si>
  <si>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</si>
  <si>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</si>
  <si>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</si>
  <si>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</si>
  <si>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</si>
  <si>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</si>
  <si>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</si>
  <si>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</si>
  <si>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</si>
  <si>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</si>
  <si>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</si>
  <si>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</si>
  <si>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</si>
  <si>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</si>
  <si>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</si>
  <si>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</si>
  <si>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</si>
  <si>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</si>
  <si>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</si>
  <si>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</si>
  <si>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</si>
  <si>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</si>
  <si>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</si>
  <si>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</si>
  <si>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</si>
  <si>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</si>
  <si>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</si>
  <si>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</si>
  <si>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</si>
  <si>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</si>
  <si>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</si>
  <si>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</si>
  <si>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</si>
  <si>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</si>
  <si>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</si>
  <si>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</si>
  <si>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</si>
  <si>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</si>
  <si>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</si>
  <si>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</si>
  <si>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</si>
  <si>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</si>
  <si>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</si>
  <si>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</si>
  <si>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</si>
  <si>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</si>
  <si>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</si>
  <si>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</si>
  <si>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</si>
  <si>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</si>
  <si>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</si>
  <si>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</si>
  <si>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</si>
  <si>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</si>
  <si>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</si>
  <si>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</si>
  <si>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</si>
  <si>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</si>
  <si>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</si>
  <si>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</si>
  <si>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</si>
  <si>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</si>
  <si>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</si>
  <si>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</si>
  <si>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</si>
  <si>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</si>
  <si>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</si>
  <si>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</si>
  <si>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</si>
  <si>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</si>
  <si>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</si>
  <si>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</si>
  <si>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</si>
  <si>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</si>
  <si>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</si>
  <si>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</si>
  <si>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</si>
  <si>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</si>
  <si>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</si>
  <si>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</si>
  <si>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</si>
  <si>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</si>
  <si>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</si>
  <si>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</si>
  <si>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</si>
  <si>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</si>
  <si>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</si>
  <si>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</si>
  <si>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</si>
  <si>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</si>
  <si>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</si>
  <si>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</si>
  <si>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</si>
  <si>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</si>
  <si>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</si>
  <si>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</si>
  <si>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</si>
  <si>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</si>
  <si>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</si>
  <si>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</si>
  <si>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</si>
  <si>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</si>
  <si>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</si>
  <si>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</si>
  <si>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</si>
  <si>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</si>
  <si>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</si>
  <si>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</si>
  <si>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</si>
  <si>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</si>
  <si>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</si>
  <si>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</si>
  <si>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</si>
  <si>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</si>
  <si>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</si>
  <si>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</si>
  <si>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</si>
  <si>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</si>
  <si>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</si>
  <si>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</si>
  <si>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</si>
  <si>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</si>
  <si>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</si>
  <si>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</si>
  <si>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</si>
  <si>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</si>
  <si>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</si>
  <si>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</si>
  <si>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</si>
  <si>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</si>
  <si>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</si>
  <si>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</si>
  <si>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</si>
  <si>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</si>
  <si>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</si>
  <si>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</si>
  <si>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</si>
  <si>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</si>
  <si>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</si>
  <si>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</si>
  <si>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</si>
  <si>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</si>
  <si>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</si>
  <si>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</si>
  <si>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</si>
  <si>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</si>
  <si>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</si>
  <si>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</si>
  <si>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</si>
  <si>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</si>
  <si>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</si>
  <si>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</si>
  <si>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</si>
  <si>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</si>
  <si>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</si>
  <si>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</si>
  <si>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</si>
  <si>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</si>
  <si>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</si>
  <si>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</si>
  <si>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</si>
  <si>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</si>
  <si>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</si>
  <si>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</si>
  <si>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</si>
  <si>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</si>
  <si>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</si>
  <si>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</si>
  <si>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</si>
  <si>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</si>
  <si>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</si>
  <si>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</si>
  <si>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</si>
  <si>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</si>
  <si>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</si>
  <si>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</si>
  <si>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</si>
  <si>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</si>
  <si>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</si>
  <si>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</si>
  <si>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</si>
  <si>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</si>
  <si>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</si>
  <si>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</si>
  <si>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</si>
  <si>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</si>
  <si>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</si>
  <si>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</si>
  <si>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</si>
  <si>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</si>
  <si>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</si>
  <si>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</si>
  <si>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</si>
  <si>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</si>
  <si>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</si>
  <si>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</si>
  <si>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</si>
  <si>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</si>
  <si>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</si>
  <si>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</si>
  <si>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</si>
  <si>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</si>
  <si>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</si>
  <si>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</si>
  <si>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</si>
  <si>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</si>
  <si>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</si>
  <si>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</si>
  <si>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</si>
  <si>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</si>
  <si>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</si>
  <si>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</si>
  <si>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</si>
  <si>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</si>
  <si>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</si>
  <si>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</si>
  <si>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</si>
  <si>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</si>
  <si>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</si>
  <si>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</si>
  <si>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</si>
  <si>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</si>
  <si>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</si>
  <si>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</si>
  <si>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</si>
  <si>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</si>
  <si>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</si>
  <si>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</si>
  <si>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</si>
  <si>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</si>
  <si>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</si>
  <si>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</si>
  <si>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</si>
  <si>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</si>
  <si>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</si>
  <si>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</si>
  <si>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</si>
  <si>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</si>
  <si>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</si>
  <si>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</si>
  <si>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</si>
  <si>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</si>
  <si>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</si>
  <si>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</si>
  <si>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</si>
  <si>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</si>
  <si>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</si>
  <si>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</si>
  <si>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</si>
  <si>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</si>
  <si>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</si>
  <si>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</si>
  <si>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</si>
  <si>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</si>
  <si>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</si>
  <si>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</si>
  <si>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</si>
  <si>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</si>
  <si>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</si>
  <si>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</si>
  <si>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</si>
  <si>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</si>
  <si>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</si>
  <si>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</si>
  <si>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</si>
  <si>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</si>
  <si>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</si>
  <si>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</si>
  <si>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</si>
  <si>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</si>
  <si>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</si>
  <si>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</si>
  <si>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</si>
  <si>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</si>
  <si>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</si>
  <si>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</si>
  <si>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</si>
  <si>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</si>
  <si>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</si>
  <si>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</si>
  <si>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</si>
  <si>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</si>
  <si>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</si>
  <si>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</si>
  <si>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</si>
  <si>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</si>
  <si>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</si>
  <si>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</si>
  <si>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</si>
  <si>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</si>
  <si>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</si>
  <si>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</si>
  <si>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</si>
  <si>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</si>
  <si>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</si>
  <si>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</si>
  <si>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</si>
  <si>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</si>
  <si>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</si>
  <si>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</si>
  <si>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</si>
  <si>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</si>
  <si>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</si>
  <si>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</si>
  <si>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</si>
  <si>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</si>
  <si>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</si>
  <si>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</si>
  <si>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</si>
  <si>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</si>
  <si>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</si>
  <si>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</si>
  <si>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</si>
  <si>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</si>
  <si>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</si>
  <si>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</si>
  <si>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</si>
  <si>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</si>
  <si>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</si>
  <si>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</si>
  <si>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</si>
  <si>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</si>
  <si>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</si>
  <si>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</si>
  <si>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</si>
  <si>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</si>
  <si>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</si>
  <si>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</si>
  <si>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</si>
  <si>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</si>
  <si>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</si>
  <si>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</si>
  <si>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</si>
  <si>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</si>
  <si>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</si>
  <si>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</si>
  <si>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</si>
  <si>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</si>
  <si>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</si>
  <si>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</si>
  <si>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</si>
  <si>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</si>
  <si>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</si>
  <si>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</si>
  <si>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</si>
  <si>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</si>
  <si>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</si>
  <si>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</si>
  <si>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</si>
  <si>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</si>
  <si>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</si>
  <si>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</si>
  <si>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</si>
  <si>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</si>
  <si>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</si>
  <si>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</si>
  <si>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</si>
  <si>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</si>
  <si>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</si>
  <si>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</si>
  <si>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</si>
  <si>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</si>
  <si>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</si>
  <si>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</si>
  <si>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</si>
  <si>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</si>
  <si>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</si>
  <si>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</si>
  <si>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</si>
  <si>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</si>
  <si>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</si>
  <si>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</si>
  <si>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</si>
  <si>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</si>
  <si>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</si>
  <si>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</si>
  <si>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</si>
  <si>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</si>
  <si>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</si>
  <si>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</si>
  <si>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</si>
  <si>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</si>
  <si>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</si>
  <si>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</si>
  <si>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</si>
  <si>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</si>
  <si>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</si>
  <si>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</si>
  <si>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</si>
  <si>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</si>
  <si>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</si>
  <si>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</si>
  <si>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</si>
  <si>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</si>
  <si>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</si>
  <si>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</si>
  <si>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</si>
  <si>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</si>
  <si>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</si>
  <si>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</si>
  <si>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</si>
  <si>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</si>
  <si>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</si>
  <si>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</si>
  <si>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</si>
  <si>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</si>
  <si>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</si>
  <si>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</si>
  <si>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</si>
  <si>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</si>
  <si>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</si>
  <si>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</si>
  <si>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</si>
  <si>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</si>
  <si>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</si>
  <si>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</si>
  <si>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</si>
  <si>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</si>
  <si>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</si>
  <si>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</si>
  <si>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</si>
  <si>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</si>
  <si>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</si>
  <si>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</si>
  <si>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</si>
  <si>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</si>
  <si>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</si>
  <si>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</si>
  <si>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</si>
  <si>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</si>
  <si>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</si>
  <si>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</si>
  <si>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</si>
  <si>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</si>
  <si>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</si>
  <si>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</si>
  <si>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</si>
  <si>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</si>
  <si>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</si>
  <si>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</si>
  <si>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</si>
  <si>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</si>
  <si>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</si>
  <si>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</si>
  <si>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</si>
  <si>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</si>
  <si>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</si>
  <si>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</si>
  <si>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</si>
  <si>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</si>
  <si>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</si>
  <si>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</si>
  <si>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</si>
  <si>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</si>
  <si>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</si>
  <si>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</si>
  <si>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</si>
  <si>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</si>
  <si>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</si>
  <si>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</si>
  <si>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</si>
  <si>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</si>
  <si>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</si>
  <si>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</si>
  <si>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</si>
  <si>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</si>
  <si>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</si>
  <si>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</si>
  <si>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</si>
  <si>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</si>
  <si>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</si>
  <si>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</si>
  <si>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</si>
  <si>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</si>
  <si>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</si>
  <si>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</si>
  <si>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</si>
  <si>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</si>
  <si>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</si>
  <si>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</si>
  <si>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</si>
  <si>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</si>
  <si>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</si>
  <si>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</si>
  <si>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</si>
  <si>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</si>
  <si>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</si>
  <si>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</si>
  <si>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</si>
  <si>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</si>
  <si>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</si>
  <si>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</si>
  <si>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</si>
  <si>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</si>
  <si>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</si>
  <si>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</si>
  <si>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</si>
  <si>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</si>
  <si>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</si>
  <si>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</si>
  <si>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</si>
  <si>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</si>
  <si>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</si>
  <si>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</si>
  <si>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</si>
  <si>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</si>
  <si>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</si>
  <si>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</si>
  <si>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</si>
  <si>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</si>
  <si>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</si>
  <si>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</si>
  <si>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</si>
  <si>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</si>
  <si>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</si>
  <si>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</si>
  <si>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</si>
  <si>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</si>
  <si>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</si>
  <si>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</si>
  <si>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</si>
  <si>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</si>
  <si>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</si>
  <si>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</si>
  <si>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</si>
  <si>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</si>
  <si>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</si>
  <si>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</si>
  <si>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</si>
  <si>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</si>
  <si>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</si>
  <si>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</si>
  <si>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</si>
  <si>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</si>
  <si>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</si>
  <si>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</si>
  <si>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</si>
  <si>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</si>
  <si>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</si>
  <si>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</si>
  <si>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</si>
  <si>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</si>
  <si>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</si>
  <si>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</si>
  <si>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</si>
  <si>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</si>
  <si>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</si>
  <si>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</si>
  <si>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</si>
  <si>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</si>
  <si>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</si>
  <si>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</si>
  <si>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</si>
  <si>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</si>
  <si>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</si>
  <si>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</si>
  <si>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</si>
  <si>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</si>
  <si>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</si>
  <si>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</si>
  <si>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</si>
  <si>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</si>
  <si>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</si>
  <si>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</si>
  <si>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</si>
  <si>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</si>
  <si>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</si>
  <si>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</si>
  <si>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</si>
  <si>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</si>
  <si>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</si>
  <si>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</si>
  <si>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</si>
  <si>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</si>
  <si>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</si>
  <si>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</si>
  <si>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</si>
  <si>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</si>
  <si>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</si>
  <si>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</si>
  <si>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</si>
  <si>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</si>
  <si>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</si>
  <si>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</si>
  <si>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</si>
  <si>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</si>
  <si>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</si>
  <si>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</si>
  <si>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</si>
  <si>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</si>
  <si>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</si>
  <si>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</si>
  <si>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</si>
  <si>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</si>
  <si>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</si>
  <si>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</si>
  <si>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</si>
  <si>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</si>
  <si>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</si>
  <si>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</si>
  <si>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</si>
  <si>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</si>
  <si>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</si>
  <si>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</si>
  <si>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</si>
  <si>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</si>
  <si>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</si>
  <si>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</si>
  <si>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</si>
  <si>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</si>
  <si>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</si>
  <si>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</si>
  <si>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</si>
  <si>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</si>
  <si>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</si>
  <si>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</si>
  <si>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</si>
  <si>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</si>
  <si>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</si>
  <si>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</si>
  <si>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</si>
  <si>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</si>
  <si>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</si>
  <si>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</si>
  <si>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</si>
  <si>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</si>
  <si>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</si>
  <si>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</si>
  <si>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</si>
  <si>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</si>
  <si>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</si>
  <si>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</si>
  <si>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</si>
  <si>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</si>
  <si>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</si>
  <si>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</si>
  <si>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</si>
  <si>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</si>
  <si>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</si>
  <si>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</si>
  <si>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</si>
  <si>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</si>
  <si>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</si>
  <si>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</si>
  <si>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</si>
  <si>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</si>
  <si>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</si>
  <si>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</si>
  <si>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</si>
  <si>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</si>
  <si>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</si>
  <si>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</si>
  <si>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</si>
  <si>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</si>
  <si>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</si>
  <si>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</si>
  <si>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</si>
  <si>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</si>
  <si>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</si>
  <si>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</si>
  <si>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</si>
  <si>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</si>
  <si>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</si>
  <si>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</si>
  <si>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</si>
  <si>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</si>
  <si>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</si>
  <si>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</si>
  <si>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</si>
  <si>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</si>
  <si>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</si>
  <si>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</si>
  <si>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</si>
  <si>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</si>
  <si>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</si>
  <si>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</si>
  <si>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</si>
  <si>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</si>
  <si>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</si>
  <si>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</si>
  <si>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</si>
  <si>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</si>
  <si>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</si>
  <si>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</si>
  <si>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</si>
  <si>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</si>
  <si>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</si>
  <si>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</si>
  <si>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</si>
  <si>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</si>
  <si>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</si>
  <si>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</si>
  <si>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</si>
  <si>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</si>
  <si>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</si>
  <si>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</si>
  <si>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</si>
  <si>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</si>
  <si>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</si>
  <si>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</si>
  <si>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</si>
  <si>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</si>
  <si>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</si>
  <si>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</si>
  <si>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</si>
  <si>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</si>
  <si>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</si>
  <si>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</si>
  <si>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</si>
  <si>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</si>
  <si>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</si>
  <si>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</si>
  <si>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</si>
  <si>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</si>
  <si>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</si>
  <si>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</si>
  <si>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</si>
  <si>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</si>
  <si>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</si>
  <si>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</si>
  <si>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</si>
  <si>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</si>
  <si>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</si>
  <si>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</si>
  <si>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</si>
  <si>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</si>
  <si>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</si>
  <si>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</si>
  <si>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</si>
  <si>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</si>
  <si>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</si>
  <si>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</si>
  <si>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</si>
  <si>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</si>
  <si>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</si>
  <si>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</si>
  <si>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</si>
  <si>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</si>
  <si>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</si>
  <si>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</si>
  <si>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</si>
  <si>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</si>
  <si>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</si>
  <si>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</si>
  <si>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</si>
  <si>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</si>
  <si>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</si>
  <si>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</si>
  <si>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</si>
  <si>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</si>
  <si>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</si>
  <si>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</si>
  <si>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</si>
  <si>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</si>
  <si>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</si>
  <si>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</si>
  <si>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</si>
  <si>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</si>
  <si>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</si>
  <si>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</si>
  <si>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</si>
  <si>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</si>
  <si>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</si>
  <si>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</si>
  <si>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</si>
  <si>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</si>
  <si>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</si>
  <si>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</si>
  <si>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</si>
  <si>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</si>
  <si>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</si>
  <si>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</si>
  <si>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</si>
  <si>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</si>
  <si>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</si>
  <si>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</si>
  <si>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</si>
  <si>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</si>
  <si>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</si>
  <si>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</si>
  <si>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</si>
  <si>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</si>
  <si>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</si>
  <si>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</si>
  <si>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</si>
  <si>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</si>
  <si>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</si>
  <si>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</si>
  <si>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</si>
  <si>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</si>
  <si>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</si>
  <si>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</si>
  <si>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</si>
  <si>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</si>
  <si>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</si>
  <si>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</si>
  <si>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</si>
  <si>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</si>
  <si>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</si>
  <si>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</si>
  <si>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</si>
  <si>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</si>
  <si>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</si>
  <si>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</si>
  <si>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</si>
  <si>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</si>
  <si>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</si>
  <si>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</si>
  <si>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</si>
  <si>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</si>
  <si>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</si>
  <si>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</si>
  <si>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</si>
  <si>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</si>
  <si>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</si>
  <si>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</si>
  <si>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</si>
  <si>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</si>
  <si>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</si>
  <si>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</si>
  <si>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</si>
  <si>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</si>
  <si>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</si>
  <si>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</si>
  <si>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</si>
  <si>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</si>
  <si>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</si>
  <si>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</si>
  <si>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</si>
  <si>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</si>
  <si>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</si>
  <si>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</si>
  <si>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</si>
  <si>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</si>
  <si>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</si>
  <si>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</si>
  <si>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</si>
  <si>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</si>
  <si>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</si>
  <si>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</si>
  <si>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</si>
  <si>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</si>
  <si>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</si>
  <si>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</si>
  <si>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</si>
  <si>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</si>
  <si>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</si>
  <si>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</si>
  <si>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</si>
  <si>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</si>
  <si>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</si>
  <si>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</si>
  <si>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</si>
  <si>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</si>
  <si>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</si>
  <si>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</si>
  <si>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</si>
  <si>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</si>
  <si>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</si>
  <si>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</si>
  <si>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</si>
  <si>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</si>
  <si>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</si>
  <si>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</si>
  <si>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</si>
  <si>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</si>
  <si>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</si>
  <si>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</si>
  <si>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</si>
  <si>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</si>
  <si>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</si>
  <si>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</si>
  <si>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</si>
  <si>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</si>
  <si>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</si>
  <si>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</si>
  <si>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</si>
  <si>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</si>
  <si>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</si>
  <si>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</si>
  <si>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</si>
  <si>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</si>
  <si>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</si>
  <si>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</si>
  <si>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</si>
  <si>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</si>
  <si>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</si>
  <si>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</si>
  <si>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</si>
  <si>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</si>
  <si>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</si>
  <si>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</si>
  <si>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</si>
  <si>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</si>
  <si>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</si>
  <si>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</si>
  <si>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</si>
  <si>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</si>
  <si>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</si>
  <si>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</si>
  <si>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</si>
  <si>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</si>
  <si>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</si>
  <si>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</si>
  <si>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</si>
  <si>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</si>
  <si>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</si>
  <si>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</si>
  <si>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</si>
  <si>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</si>
  <si>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</si>
  <si>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</si>
  <si>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</si>
  <si>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</si>
  <si>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</si>
  <si>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</si>
  <si>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</si>
  <si>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</si>
  <si>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</si>
  <si>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</si>
  <si>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</si>
  <si>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</si>
  <si>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</si>
  <si>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</si>
  <si>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</si>
  <si>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</si>
  <si>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</si>
  <si>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</si>
  <si>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</si>
  <si>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</si>
  <si>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</si>
  <si>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</si>
  <si>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</si>
  <si>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</si>
  <si>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</si>
  <si>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</si>
  <si>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</si>
  <si>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</si>
  <si>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</si>
  <si>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</si>
  <si>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</si>
  <si>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</si>
  <si>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</si>
  <si>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</si>
  <si>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</si>
  <si>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</si>
  <si>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</si>
  <si>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</si>
  <si>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</si>
  <si>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</si>
  <si>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</si>
  <si>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</si>
  <si>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</si>
  <si>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</si>
  <si>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</si>
  <si>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</si>
  <si>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</si>
  <si>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</si>
  <si>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</si>
  <si>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</si>
  <si>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</si>
  <si>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</si>
  <si>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</si>
  <si>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</si>
  <si>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</si>
  <si>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</si>
  <si>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</si>
  <si>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</si>
  <si>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</si>
  <si>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</si>
  <si>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</si>
  <si>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</si>
  <si>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</si>
  <si>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</si>
  <si>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</si>
  <si>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</si>
  <si>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</si>
  <si>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</si>
  <si>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</si>
  <si>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</si>
  <si>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</si>
  <si>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</si>
  <si>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</si>
  <si>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</si>
  <si>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</si>
  <si>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</si>
  <si>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</si>
  <si>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</si>
  <si>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</si>
  <si>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</si>
  <si>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</si>
  <si>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</si>
  <si>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</si>
  <si>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</si>
  <si>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</si>
  <si>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</si>
  <si>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</si>
  <si>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</si>
  <si>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</si>
  <si>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</si>
  <si>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</si>
  <si>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</si>
  <si>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</si>
  <si>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</si>
  <si>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</si>
  <si>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</si>
  <si>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</si>
  <si>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</si>
  <si>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</si>
  <si>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</si>
  <si>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</si>
  <si>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</si>
  <si>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</si>
  <si>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</si>
  <si>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</si>
  <si>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</si>
  <si>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</si>
  <si>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</si>
  <si>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</si>
  <si>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</si>
  <si>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</si>
  <si>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</si>
  <si>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</si>
  <si>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</si>
  <si>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</si>
  <si>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</si>
  <si>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</si>
  <si>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</si>
  <si>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</si>
  <si>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</si>
  <si>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</si>
  <si>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</si>
  <si>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</si>
  <si>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</si>
  <si>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</si>
  <si>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</si>
  <si>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</si>
  <si>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</si>
  <si>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</si>
  <si>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</si>
  <si>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</si>
  <si>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</si>
  <si>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</si>
  <si>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</si>
  <si>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</si>
  <si>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</si>
  <si>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</si>
  <si>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</si>
  <si>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</si>
  <si>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</si>
  <si>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</si>
  <si>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</si>
  <si>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</si>
  <si>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</si>
  <si>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</si>
  <si>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</si>
  <si>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</si>
  <si>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</si>
  <si>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</si>
  <si>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</si>
  <si>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</si>
  <si>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</si>
  <si>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</si>
  <si>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</si>
  <si>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</si>
  <si>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</si>
  <si>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</si>
  <si>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</si>
  <si>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</si>
  <si>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</si>
  <si>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</si>
  <si>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</si>
  <si>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</si>
  <si>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</si>
  <si>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</si>
  <si>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</si>
  <si>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</si>
  <si>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</si>
  <si>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</si>
  <si>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</si>
  <si>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</si>
  <si>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</si>
  <si>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</si>
  <si>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</si>
  <si>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</si>
  <si>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</si>
  <si>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</si>
  <si>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</si>
  <si>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</si>
  <si>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</si>
  <si>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</si>
  <si>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</si>
  <si>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</si>
  <si>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</si>
  <si>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</si>
  <si>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</si>
  <si>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</si>
  <si>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</si>
  <si>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</si>
  <si>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</si>
  <si>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</si>
  <si>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</si>
  <si>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</si>
  <si>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</si>
  <si>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</si>
  <si>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</si>
  <si>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</si>
  <si>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</si>
  <si>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</si>
  <si>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</si>
  <si>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</si>
  <si>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</si>
  <si>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</si>
  <si>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</si>
  <si>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</si>
  <si>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</si>
  <si>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</si>
  <si>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</si>
  <si>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</si>
  <si>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</si>
  <si>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</si>
  <si>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</si>
  <si>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</si>
  <si>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</si>
  <si>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</si>
  <si>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</si>
  <si>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</si>
  <si>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</si>
  <si>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</si>
  <si>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</si>
  <si>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</si>
  <si>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</si>
  <si>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</si>
  <si>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</si>
  <si>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</si>
  <si>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</si>
  <si>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</si>
  <si>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</si>
  <si>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</si>
  <si>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</si>
  <si>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</si>
  <si>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</si>
  <si>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</si>
  <si>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</si>
  <si>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</si>
  <si>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</si>
  <si>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</si>
  <si>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</si>
  <si>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</si>
  <si>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</si>
  <si>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</si>
  <si>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</si>
  <si>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</si>
  <si>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</si>
  <si>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</si>
  <si>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</si>
  <si>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</si>
  <si>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</si>
  <si>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</si>
  <si>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</si>
  <si>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</si>
  <si>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</si>
  <si>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</si>
  <si>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</si>
  <si>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</si>
  <si>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</si>
  <si>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</si>
  <si>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</si>
  <si>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</si>
  <si>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</si>
  <si>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</si>
  <si>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</si>
  <si>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</si>
  <si>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</si>
  <si>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</si>
  <si>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</si>
  <si>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</si>
  <si>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</si>
  <si>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</si>
  <si>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</si>
  <si>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</si>
  <si>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</si>
  <si>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</si>
  <si>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</si>
  <si>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</si>
  <si>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</si>
  <si>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</si>
  <si>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</si>
  <si>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</si>
  <si>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</si>
  <si>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</si>
  <si>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</si>
  <si>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</si>
  <si>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</si>
  <si>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</si>
  <si>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</si>
  <si>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</si>
  <si>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</si>
  <si>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</si>
  <si>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</si>
  <si>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</si>
  <si>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</si>
  <si>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</si>
  <si>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</si>
  <si>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</si>
  <si>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</si>
  <si>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</si>
  <si>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</si>
  <si>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</si>
  <si>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</si>
  <si>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</si>
  <si>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</si>
  <si>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</si>
  <si>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</si>
  <si>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</si>
  <si>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</si>
  <si>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</si>
  <si>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</si>
  <si>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</si>
  <si>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</si>
  <si>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</si>
  <si>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</si>
  <si>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</si>
  <si>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</si>
  <si>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</si>
  <si>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</si>
  <si>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</si>
  <si>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</si>
  <si>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</si>
  <si>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</si>
  <si>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</si>
  <si>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</si>
  <si>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</si>
  <si>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</si>
  <si>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</si>
  <si>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</si>
  <si>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</si>
  <si>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</si>
  <si>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</si>
  <si>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</si>
  <si>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</si>
  <si>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</si>
  <si>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</si>
  <si>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</si>
  <si>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</si>
  <si>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</si>
  <si>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</si>
  <si>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</si>
  <si>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</si>
  <si>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</si>
  <si>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</si>
  <si>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</si>
  <si>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</si>
  <si>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</si>
  <si>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</si>
  <si>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</si>
  <si>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</si>
  <si>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</si>
  <si>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</si>
  <si>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</si>
  <si>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</si>
  <si>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</si>
  <si>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</si>
  <si>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</si>
  <si>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</si>
  <si>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</si>
  <si>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</si>
  <si>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</si>
  <si>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</si>
  <si>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</si>
  <si>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</si>
  <si>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</si>
  <si>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</si>
  <si>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</si>
  <si>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</si>
  <si>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</si>
  <si>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</si>
  <si>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</si>
  <si>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</si>
  <si>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</si>
  <si>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</si>
  <si>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</si>
  <si>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</si>
  <si>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</si>
  <si>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</si>
  <si>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</si>
  <si>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</si>
  <si>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</si>
  <si>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</si>
  <si>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</si>
  <si>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</si>
  <si>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</si>
  <si>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</si>
  <si>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</si>
  <si>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</si>
  <si>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</si>
  <si>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</si>
  <si>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</si>
  <si>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</si>
  <si>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</si>
  <si>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</si>
  <si>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</si>
  <si>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</si>
  <si>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</si>
  <si>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</si>
  <si>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</si>
  <si>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</si>
  <si>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</si>
  <si>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</si>
  <si>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</si>
  <si>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</si>
  <si>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</si>
  <si>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</si>
  <si>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</si>
  <si>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</si>
  <si>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</si>
  <si>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</si>
  <si>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</si>
  <si>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</si>
  <si>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</si>
  <si>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</si>
  <si>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</si>
  <si>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</si>
  <si>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</si>
  <si>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</si>
  <si>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</si>
  <si>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</si>
  <si>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</si>
  <si>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</si>
  <si>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</si>
  <si>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</si>
  <si>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</si>
  <si>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</si>
  <si>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</si>
  <si>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</si>
  <si>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</si>
  <si>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</si>
  <si>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</si>
  <si>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</si>
  <si>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</si>
  <si>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</si>
  <si>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</si>
  <si>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</si>
  <si>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</si>
  <si>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</si>
  <si>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</si>
  <si>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</si>
  <si>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</si>
  <si>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</si>
  <si>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</si>
  <si>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</si>
  <si>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</si>
  <si>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</si>
  <si>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</si>
  <si>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</si>
  <si>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</si>
  <si>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</si>
  <si>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</si>
  <si>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</si>
  <si>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</si>
  <si>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</si>
  <si>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</si>
  <si>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</si>
  <si>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</si>
  <si>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</si>
  <si>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</si>
  <si>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</si>
  <si>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</si>
  <si>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</si>
  <si>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</si>
  <si>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</si>
  <si>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</si>
  <si>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</si>
  <si>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</si>
  <si>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</si>
  <si>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</si>
  <si>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</si>
  <si>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</si>
  <si>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</si>
  <si>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</si>
  <si>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</si>
  <si>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</si>
  <si>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</si>
  <si>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</si>
  <si>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</si>
  <si>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</si>
  <si>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</si>
  <si>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</si>
  <si>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</si>
  <si>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</si>
  <si>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</si>
  <si>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</si>
  <si>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</si>
  <si>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</si>
  <si>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</si>
  <si>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</si>
  <si>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</si>
  <si>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</si>
  <si>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</si>
  <si>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</si>
  <si>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</si>
  <si>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</si>
  <si>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</si>
  <si>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</si>
  <si>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</si>
  <si>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</si>
  <si>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</si>
  <si>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</si>
  <si>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</si>
  <si>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</si>
  <si>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</si>
  <si>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</si>
  <si>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</si>
  <si>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</si>
  <si>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</si>
  <si>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</si>
  <si>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</si>
  <si>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</si>
  <si>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</si>
  <si>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</si>
  <si>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</si>
  <si>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</si>
  <si>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</si>
  <si>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</si>
  <si>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</si>
  <si>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</si>
  <si>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</si>
  <si>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</si>
  <si>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</si>
  <si>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</si>
  <si>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</si>
  <si>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</si>
  <si>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</si>
  <si>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</si>
  <si>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</si>
  <si>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</si>
  <si>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</si>
  <si>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</si>
  <si>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</si>
  <si>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</si>
  <si>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</si>
  <si>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</si>
  <si>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</si>
  <si>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</si>
  <si>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</si>
  <si>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</si>
  <si>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</si>
  <si>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</si>
  <si>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</si>
  <si>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</si>
  <si>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</si>
  <si>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</si>
  <si>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</si>
  <si>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</si>
  <si>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</si>
  <si>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</si>
  <si>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</si>
  <si>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</si>
  <si>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</si>
  <si>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</si>
  <si>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</si>
  <si>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</si>
  <si>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</si>
  <si>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</si>
  <si>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</si>
  <si>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</si>
  <si>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</si>
  <si>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</si>
  <si>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</si>
  <si>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</si>
  <si>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</si>
  <si>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</si>
  <si>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</si>
  <si>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</si>
  <si>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</si>
  <si>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</si>
  <si>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</si>
  <si>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</si>
  <si>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</si>
  <si>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</si>
  <si>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</si>
  <si>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</si>
  <si>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</si>
  <si>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</si>
  <si>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</si>
  <si>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</si>
  <si>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</si>
  <si>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</si>
  <si>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</si>
  <si>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</si>
  <si>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</si>
  <si>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</si>
  <si>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</si>
  <si>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</si>
  <si>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</si>
  <si>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</si>
  <si>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</si>
  <si>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</si>
  <si>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</si>
  <si>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</si>
  <si>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</si>
  <si>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</si>
  <si>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</si>
  <si>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</si>
  <si>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</si>
  <si>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</si>
  <si>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</si>
  <si>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</si>
  <si>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</si>
  <si>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</si>
  <si>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</si>
  <si>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</si>
  <si>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</si>
  <si>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</si>
  <si>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</si>
  <si>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</si>
  <si>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</si>
  <si>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</si>
  <si>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</si>
  <si>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</si>
  <si>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</si>
  <si>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</si>
  <si>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</si>
  <si>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</si>
  <si>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</si>
  <si>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</si>
  <si>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</si>
  <si>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</si>
  <si>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</si>
  <si>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</si>
  <si>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</si>
  <si>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</si>
  <si>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</si>
  <si>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</si>
  <si>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</si>
  <si>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</si>
  <si>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</si>
  <si>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</si>
  <si>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</si>
  <si>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</si>
  <si>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</si>
  <si>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</si>
  <si>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</si>
  <si>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</si>
  <si>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</si>
  <si>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</si>
  <si>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</si>
  <si>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</si>
  <si>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</si>
  <si>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</si>
  <si>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</si>
  <si>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</si>
  <si>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</si>
  <si>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</si>
  <si>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</si>
  <si>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</si>
  <si>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</si>
  <si>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</si>
  <si>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</si>
  <si>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</si>
  <si>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</si>
  <si>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</si>
  <si>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</si>
  <si>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</si>
  <si>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</si>
  <si>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</si>
  <si>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</si>
  <si>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</si>
  <si>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</si>
  <si>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</si>
  <si>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</si>
  <si>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</si>
  <si>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</si>
  <si>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</si>
  <si>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</si>
  <si>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</si>
  <si>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</si>
  <si>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</si>
  <si>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</si>
  <si>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</si>
  <si>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</si>
  <si>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</si>
  <si>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</si>
  <si>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</si>
  <si>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</si>
  <si>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</si>
  <si>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</si>
  <si>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</si>
  <si>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</si>
  <si>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</si>
  <si>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</si>
  <si>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</si>
  <si>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</si>
  <si>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</si>
  <si>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</si>
  <si>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</si>
  <si>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</si>
  <si>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</si>
  <si>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</si>
  <si>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</si>
  <si>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</si>
  <si>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</si>
  <si>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</si>
  <si>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</si>
  <si>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</si>
  <si>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</si>
  <si>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</si>
  <si>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</si>
  <si>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</si>
  <si>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</si>
  <si>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</si>
  <si>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</si>
  <si>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</si>
  <si>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</si>
  <si>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</si>
  <si>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</si>
  <si>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</si>
  <si>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</si>
  <si>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</si>
  <si>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</si>
  <si>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</si>
  <si>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</si>
  <si>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</si>
  <si>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</si>
  <si>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</si>
  <si>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</si>
  <si>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</si>
  <si>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</si>
  <si>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</si>
  <si>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</si>
  <si>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</si>
  <si>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</si>
  <si>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</si>
  <si>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</si>
  <si>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</si>
  <si>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</si>
  <si>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</si>
  <si>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</si>
  <si>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</si>
  <si>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</si>
  <si>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</si>
  <si>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</si>
  <si>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</si>
  <si>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</si>
  <si>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</si>
  <si>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</si>
  <si>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</si>
  <si>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</si>
  <si>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</si>
  <si>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</si>
  <si>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</si>
  <si>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</si>
  <si>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</si>
  <si>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</si>
  <si>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</si>
  <si>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</si>
  <si>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</si>
  <si>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</si>
  <si>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</si>
  <si>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</si>
  <si>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</si>
  <si>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</si>
  <si>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</si>
  <si>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</si>
  <si>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</si>
  <si>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</si>
  <si>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</si>
  <si>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</si>
  <si>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</si>
  <si>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</si>
  <si>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</si>
  <si>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</si>
  <si>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</si>
  <si>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</si>
  <si>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</si>
  <si>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</si>
  <si>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</si>
  <si>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</si>
  <si>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</si>
  <si>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</si>
  <si>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</si>
  <si>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</si>
  <si>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</si>
  <si>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</si>
  <si>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</si>
  <si>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</si>
  <si>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</si>
  <si>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</si>
  <si>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</si>
  <si>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</si>
  <si>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</si>
  <si>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</si>
  <si>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</si>
  <si>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</si>
  <si>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</si>
  <si>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</si>
  <si>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</si>
  <si>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</si>
  <si>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</si>
  <si>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</si>
  <si>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</si>
  <si>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</si>
  <si>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</si>
  <si>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</si>
  <si>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</si>
  <si>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</si>
  <si>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</si>
  <si>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</si>
  <si>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</si>
  <si>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</si>
  <si>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</si>
  <si>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</si>
  <si>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</si>
  <si>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</si>
  <si>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</si>
  <si>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</si>
  <si>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</si>
  <si>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</si>
  <si>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</si>
  <si>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</si>
  <si>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</si>
  <si>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</si>
  <si>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</si>
  <si>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</si>
  <si>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</si>
  <si>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</si>
  <si>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</si>
  <si>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</si>
  <si>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</si>
  <si>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</si>
  <si>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</si>
  <si>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</si>
  <si>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</si>
  <si>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</si>
  <si>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</si>
  <si>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</si>
  <si>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</si>
  <si>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</si>
  <si>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</si>
  <si>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</si>
  <si>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</si>
  <si>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</si>
  <si>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</si>
  <si>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</si>
  <si>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</si>
  <si>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</si>
  <si>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</si>
  <si>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</si>
  <si>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</si>
  <si>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</si>
  <si>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</si>
  <si>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</si>
  <si>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</si>
  <si>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</si>
  <si>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</si>
  <si>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</si>
  <si>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</si>
  <si>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</si>
  <si>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</si>
  <si>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</si>
  <si>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</si>
  <si>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</si>
  <si>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</si>
  <si>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</si>
  <si>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</si>
  <si>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</si>
  <si>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</si>
  <si>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</si>
  <si>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</si>
  <si>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</si>
  <si>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</si>
  <si>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</si>
  <si>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</si>
  <si>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</si>
  <si>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</si>
  <si>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</si>
  <si>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</si>
  <si>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</si>
  <si>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</si>
  <si>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</si>
  <si>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</si>
  <si>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</si>
  <si>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</si>
  <si>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</si>
  <si>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</si>
  <si>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</si>
  <si>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</si>
  <si>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</si>
  <si>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</si>
  <si>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</si>
  <si>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</si>
  <si>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</si>
  <si>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</si>
  <si>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</si>
  <si>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</si>
  <si>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</si>
  <si>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</si>
  <si>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</si>
  <si>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</si>
  <si>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</si>
  <si>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</si>
  <si>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</si>
  <si>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</si>
  <si>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</si>
  <si>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</si>
  <si>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</si>
  <si>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</si>
  <si>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</si>
  <si>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</si>
  <si>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</si>
  <si>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</si>
  <si>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</si>
  <si>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</si>
  <si>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</si>
  <si>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</si>
  <si>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</si>
  <si>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</si>
  <si>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</si>
  <si>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</si>
  <si>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</si>
  <si>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</si>
  <si>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</si>
  <si>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</si>
  <si>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</si>
  <si>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</si>
  <si>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</si>
  <si>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</si>
  <si>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</si>
  <si>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</si>
  <si>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</si>
  <si>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</si>
  <si>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</si>
  <si>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</si>
  <si>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</si>
  <si>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</si>
  <si>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</si>
  <si>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</si>
  <si>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</si>
  <si>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</si>
  <si>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</si>
  <si>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</si>
  <si>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</si>
  <si>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</si>
  <si>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</si>
  <si>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</si>
  <si>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</si>
  <si>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</si>
  <si>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</si>
  <si>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</si>
  <si>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</si>
  <si>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</si>
  <si>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</si>
  <si>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</si>
  <si>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</si>
  <si>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</si>
  <si>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</si>
  <si>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</si>
  <si>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</si>
  <si>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</si>
  <si>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</si>
  <si>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</si>
  <si>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</si>
  <si>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</si>
  <si>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</si>
  <si>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</si>
  <si>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</si>
  <si>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</si>
  <si>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</si>
  <si>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</si>
  <si>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</si>
  <si>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</si>
  <si>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</si>
  <si>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</si>
  <si>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</si>
  <si>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</si>
  <si>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</si>
  <si>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</si>
  <si>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</si>
  <si>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</si>
  <si>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</si>
  <si>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</si>
  <si>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</si>
  <si>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</si>
  <si>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</si>
  <si>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</si>
  <si>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</si>
  <si>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</si>
  <si>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</si>
  <si>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</si>
  <si>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</si>
  <si>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</si>
  <si>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</si>
  <si>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</si>
  <si>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</si>
  <si>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</si>
  <si>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</si>
  <si>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</si>
  <si>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</si>
  <si>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</si>
  <si>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</si>
  <si>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</si>
  <si>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</si>
  <si>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</si>
  <si>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</si>
  <si>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</si>
  <si>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</si>
  <si>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</si>
  <si>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</si>
  <si>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</si>
  <si>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</si>
  <si>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</si>
  <si>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</si>
  <si>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</si>
  <si>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</si>
  <si>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</si>
  <si>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</si>
  <si>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</si>
  <si>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</si>
  <si>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</si>
  <si>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</si>
  <si>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</si>
  <si>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</si>
  <si>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</si>
  <si>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</si>
  <si>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</si>
  <si>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</si>
  <si>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</si>
  <si>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</si>
  <si>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</si>
  <si>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</si>
  <si>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</si>
  <si>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</si>
  <si>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</si>
  <si>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</si>
  <si>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</si>
  <si>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</si>
  <si>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</si>
  <si>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</si>
  <si>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</si>
  <si>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</si>
  <si>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</si>
  <si>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</si>
  <si>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</si>
  <si>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</si>
  <si>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</si>
  <si>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</si>
  <si>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</si>
  <si>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</si>
  <si>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</si>
  <si>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</si>
  <si>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</si>
  <si>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</si>
  <si>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</si>
  <si>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</si>
  <si>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</si>
  <si>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</si>
  <si>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</si>
  <si>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</si>
  <si>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</si>
  <si>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</si>
  <si>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</si>
  <si>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</si>
  <si>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</si>
  <si>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</si>
  <si>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</si>
  <si>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</si>
  <si>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</si>
  <si>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</si>
  <si>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</si>
  <si>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</si>
  <si>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</si>
  <si>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</si>
  <si>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</si>
  <si>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</si>
  <si>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</si>
  <si>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</si>
  <si>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</si>
  <si>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</si>
  <si>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</si>
  <si>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</si>
  <si>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</si>
  <si>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</si>
  <si>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</si>
  <si>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</si>
  <si>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</si>
  <si>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</si>
  <si>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</si>
  <si>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</si>
  <si>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</si>
  <si>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</si>
  <si>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</si>
  <si>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</si>
  <si>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</si>
  <si>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</si>
  <si>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</si>
  <si>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</si>
  <si>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</si>
  <si>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</si>
  <si>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</si>
  <si>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</si>
  <si>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</si>
  <si>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</si>
  <si>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</si>
  <si>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</si>
  <si>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</si>
  <si>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</si>
  <si>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</si>
  <si>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</si>
  <si>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</si>
  <si>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</si>
  <si>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</si>
  <si>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</si>
  <si>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</si>
  <si>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</si>
  <si>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</si>
  <si>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</si>
  <si>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</si>
  <si>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</si>
  <si>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</si>
  <si>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</si>
  <si>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</si>
  <si>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</si>
  <si>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</si>
  <si>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</si>
  <si>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</si>
  <si>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</si>
  <si>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</si>
  <si>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</si>
  <si>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</si>
  <si>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</si>
  <si>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</si>
  <si>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</si>
  <si>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</si>
  <si>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</si>
  <si>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</si>
  <si>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</si>
  <si>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</si>
  <si>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</si>
  <si>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</si>
  <si>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</si>
  <si>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</si>
  <si>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</si>
  <si>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</si>
  <si>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</si>
  <si>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</si>
  <si>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</si>
  <si>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</si>
  <si>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</si>
  <si>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</si>
  <si>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</si>
  <si>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</si>
  <si>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</si>
  <si>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</si>
  <si>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</si>
  <si>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</si>
  <si>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</si>
  <si>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</si>
  <si>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</si>
  <si>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</si>
  <si>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</si>
  <si>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</si>
  <si>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</si>
  <si>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</si>
  <si>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</si>
  <si>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</si>
  <si>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</si>
  <si>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</si>
  <si>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</si>
  <si>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</si>
  <si>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</si>
  <si>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</si>
  <si>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</si>
  <si>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</si>
  <si>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</si>
  <si>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</si>
  <si>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</si>
  <si>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</si>
  <si>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</si>
  <si>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</si>
  <si>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</si>
  <si>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</si>
  <si>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</si>
  <si>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</si>
  <si>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</si>
  <si>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</si>
  <si>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</si>
  <si>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</si>
  <si>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</si>
  <si>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</si>
  <si>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</si>
  <si>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</si>
  <si>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</si>
  <si>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</si>
  <si>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</si>
  <si>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</si>
  <si>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</si>
  <si>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</si>
  <si>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</si>
  <si>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</si>
  <si>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</si>
  <si>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</si>
  <si>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</si>
  <si>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</si>
  <si>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</si>
  <si>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</si>
  <si>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</si>
  <si>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</si>
  <si>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</si>
  <si>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</si>
  <si>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</si>
  <si>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</si>
  <si>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</si>
  <si>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</si>
  <si>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</si>
  <si>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</si>
  <si>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</si>
  <si>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</si>
  <si>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</si>
  <si>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</si>
  <si>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</si>
  <si>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</si>
  <si>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</si>
  <si>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</si>
  <si>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</si>
  <si>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</si>
  <si>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</si>
  <si>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</si>
  <si>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</si>
  <si>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</si>
  <si>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</si>
  <si>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</si>
  <si>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</si>
  <si>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</si>
  <si>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</si>
  <si>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</si>
  <si>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</si>
  <si>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</si>
  <si>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</si>
  <si>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</si>
  <si>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</si>
  <si>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</si>
  <si>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</si>
  <si>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</si>
  <si>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</si>
  <si>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</si>
  <si>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</si>
  <si>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</si>
  <si>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</si>
  <si>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</si>
  <si>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</si>
  <si>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</si>
  <si>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</si>
  <si>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</si>
  <si>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</si>
  <si>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</si>
  <si>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</si>
  <si>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</si>
  <si>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</si>
  <si>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</si>
  <si>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</si>
  <si>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</si>
  <si>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</si>
  <si>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</si>
  <si>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</si>
  <si>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</si>
  <si>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</si>
  <si>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</si>
  <si>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</si>
  <si>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</si>
  <si>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</si>
  <si>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</si>
  <si>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</si>
  <si>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</si>
  <si>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</si>
  <si>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</si>
  <si>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</si>
  <si>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</si>
  <si>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</si>
  <si>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</si>
  <si>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</si>
  <si>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</si>
  <si>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</si>
  <si>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</si>
  <si>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</si>
  <si>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</si>
  <si>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</si>
  <si>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</si>
  <si>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</si>
  <si>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</si>
  <si>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</si>
  <si>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</si>
  <si>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</si>
  <si>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</si>
  <si>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</si>
  <si>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</si>
  <si>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</si>
  <si>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</si>
  <si>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</si>
  <si>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</si>
  <si>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</si>
  <si>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</si>
  <si>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</si>
  <si>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</si>
  <si>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</si>
  <si>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</si>
  <si>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</si>
  <si>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</si>
  <si>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</si>
  <si>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</si>
  <si>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</si>
  <si>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</si>
  <si>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</si>
  <si>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</si>
  <si>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</si>
  <si>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</si>
  <si>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</si>
  <si>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</si>
  <si>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</si>
  <si>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</si>
  <si>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</si>
  <si>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</si>
  <si>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</si>
  <si>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</si>
  <si>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</si>
  <si>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</si>
  <si>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</si>
  <si>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</si>
  <si>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</si>
  <si>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</si>
  <si>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</si>
  <si>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</si>
  <si>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</si>
  <si>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</si>
  <si>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</si>
  <si>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</si>
  <si>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</si>
  <si>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</si>
  <si>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</si>
  <si>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</si>
  <si>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</si>
  <si>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</si>
  <si>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</si>
  <si>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</si>
  <si>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</si>
  <si>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</si>
  <si>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</si>
  <si>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</si>
  <si>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</si>
  <si>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</si>
  <si>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</si>
  <si>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</si>
  <si>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</si>
  <si>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</si>
  <si>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</si>
  <si>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</si>
  <si>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</si>
  <si>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</si>
  <si>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</si>
  <si>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</si>
  <si>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</si>
  <si>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</si>
  <si>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</si>
  <si>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</si>
  <si>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</si>
  <si>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</si>
  <si>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</si>
  <si>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</si>
  <si>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</si>
  <si>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</si>
  <si>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</si>
  <si>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</si>
  <si>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</si>
  <si>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</si>
  <si>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</si>
  <si>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</si>
  <si>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</si>
  <si>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</si>
  <si>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</si>
  <si>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</si>
  <si>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</si>
  <si>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</si>
  <si>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</si>
  <si>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</si>
  <si>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</si>
  <si>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</si>
  <si>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</si>
  <si>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</si>
  <si>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</si>
  <si>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</si>
  <si>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</si>
  <si>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</si>
  <si>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</si>
  <si>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</si>
  <si>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</si>
  <si>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</si>
  <si>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</si>
  <si>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</si>
  <si>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</si>
  <si>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</si>
  <si>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</si>
  <si>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</si>
  <si>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</si>
  <si>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</si>
  <si>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</si>
  <si>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</si>
  <si>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</si>
  <si>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</si>
  <si>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</si>
  <si>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</si>
  <si>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</si>
  <si>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</si>
  <si>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</si>
  <si>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</si>
  <si>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</si>
  <si>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</si>
  <si>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</si>
  <si>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</si>
  <si>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</si>
  <si>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</si>
  <si>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</si>
  <si>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</si>
  <si>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</si>
  <si>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</si>
  <si>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</si>
  <si>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</si>
  <si>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</si>
  <si>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</si>
  <si>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</si>
  <si>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</si>
  <si>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</si>
  <si>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</si>
  <si>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</si>
  <si>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</si>
  <si>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</si>
  <si>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</si>
  <si>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</si>
  <si>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</si>
  <si>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</si>
  <si>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</si>
  <si>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</si>
  <si>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</si>
  <si>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</si>
  <si>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</si>
  <si>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</si>
  <si>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</si>
  <si>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</si>
  <si>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</si>
  <si>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</si>
  <si>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</si>
  <si>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</si>
  <si>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</si>
  <si>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</si>
  <si>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</si>
  <si>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</si>
  <si>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</si>
  <si>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</si>
  <si>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</si>
  <si>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</si>
  <si>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</si>
  <si>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</si>
  <si>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</si>
  <si>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</si>
  <si>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</si>
  <si>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</si>
  <si>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</si>
  <si>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</si>
  <si>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</si>
  <si>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</si>
  <si>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</si>
  <si>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</si>
  <si>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</si>
  <si>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</si>
  <si>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</si>
  <si>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</si>
  <si>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</si>
  <si>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</si>
  <si>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</si>
  <si>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</si>
  <si>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</si>
  <si>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</si>
  <si>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</si>
  <si>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</si>
  <si>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</si>
  <si>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</si>
  <si>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</si>
  <si>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</si>
  <si>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</si>
  <si>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</si>
  <si>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</si>
  <si>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</si>
  <si>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</si>
  <si>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</si>
  <si>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</si>
  <si>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</si>
  <si>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</si>
  <si>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</si>
  <si>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</si>
  <si>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</si>
  <si>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</si>
  <si>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</si>
  <si>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</si>
  <si>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</si>
  <si>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</si>
  <si>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</si>
  <si>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</si>
  <si>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</si>
  <si>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</si>
  <si>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</si>
  <si>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</si>
  <si>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</si>
  <si>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</si>
  <si>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</si>
  <si>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</si>
  <si>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</si>
  <si>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</si>
  <si>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</si>
  <si>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</si>
  <si>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</si>
  <si>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</si>
  <si>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</si>
  <si>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</si>
  <si>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</si>
  <si>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</si>
  <si>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</si>
  <si>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</si>
  <si>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</si>
  <si>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</si>
  <si>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</si>
  <si>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</si>
  <si>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</si>
  <si>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</si>
  <si>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</si>
  <si>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</si>
  <si>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</si>
  <si>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</si>
  <si>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</si>
  <si>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</si>
  <si>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</si>
  <si>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</si>
  <si>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</si>
  <si>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</si>
  <si>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</si>
  <si>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</si>
  <si>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</si>
  <si>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</si>
  <si>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</si>
  <si>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</si>
  <si>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</si>
  <si>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</si>
  <si>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</si>
  <si>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</si>
  <si>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</si>
  <si>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</si>
  <si>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</si>
  <si>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</si>
  <si>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</si>
  <si>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</si>
  <si>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</si>
  <si>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</si>
  <si>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</si>
  <si>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</si>
  <si>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</si>
  <si>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</si>
  <si>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</si>
  <si>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</si>
  <si>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</si>
  <si>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</si>
  <si>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</si>
  <si>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</si>
  <si>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</si>
  <si>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</si>
  <si>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</si>
  <si>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</si>
  <si>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</si>
  <si>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</si>
  <si>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</si>
  <si>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</si>
  <si>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</si>
  <si>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</si>
  <si>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</si>
  <si>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</si>
  <si>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</si>
  <si>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</si>
  <si>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</si>
  <si>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</si>
  <si>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</si>
  <si>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</si>
  <si>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</si>
  <si>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</si>
  <si>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</si>
  <si>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</si>
  <si>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</si>
  <si>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</si>
  <si>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</si>
  <si>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</si>
  <si>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</si>
  <si>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</si>
  <si>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</si>
  <si>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</si>
  <si>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</si>
  <si>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</si>
  <si>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</si>
  <si>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</si>
  <si>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</si>
  <si>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</si>
  <si>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</si>
  <si>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</si>
  <si>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</si>
  <si>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</si>
  <si>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</si>
  <si>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</si>
  <si>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</si>
  <si>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</si>
  <si>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</si>
  <si>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</si>
  <si>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</si>
  <si>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</si>
  <si>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</si>
  <si>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</si>
  <si>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</si>
  <si>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</si>
  <si>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</si>
  <si>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</si>
  <si>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</si>
  <si>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</si>
  <si>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</si>
  <si>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</si>
  <si>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</si>
  <si>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</si>
  <si>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</si>
  <si>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</si>
  <si>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</si>
  <si>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</si>
  <si>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</si>
  <si>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</si>
  <si>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</si>
  <si>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</si>
  <si>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</si>
  <si>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</si>
  <si>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</si>
  <si>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</si>
  <si>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</si>
  <si>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</si>
  <si>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</si>
  <si>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</si>
  <si>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</si>
  <si>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</si>
  <si>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</si>
  <si>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</si>
  <si>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</si>
  <si>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</si>
  <si>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</si>
  <si>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</si>
  <si>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</si>
  <si>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</si>
  <si>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</si>
  <si>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</si>
  <si>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</si>
  <si>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</si>
  <si>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</si>
  <si>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</si>
  <si>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</si>
  <si>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</si>
  <si>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</si>
  <si>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</si>
  <si>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</si>
  <si>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</si>
  <si>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</si>
  <si>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</si>
  <si>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</si>
  <si>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</si>
  <si>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</si>
  <si>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</si>
  <si>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</si>
  <si>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</si>
  <si>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</si>
  <si>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</si>
  <si>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</si>
  <si>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</si>
  <si>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</si>
  <si>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</si>
  <si>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</si>
  <si>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</si>
  <si>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</si>
  <si>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</si>
  <si>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</si>
  <si>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</si>
  <si>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</si>
  <si>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</si>
  <si>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</si>
  <si>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</si>
  <si>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</si>
  <si>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</si>
  <si>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</si>
  <si>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</si>
  <si>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</si>
  <si>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</si>
  <si>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</si>
  <si>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</si>
  <si>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</si>
  <si>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</si>
  <si>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</si>
  <si>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</si>
  <si>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</si>
  <si>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</si>
  <si>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</si>
  <si>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</si>
  <si>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</si>
  <si>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</si>
  <si>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</si>
  <si>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</si>
  <si>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</si>
  <si>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</si>
  <si>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</si>
  <si>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</si>
  <si>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</si>
  <si>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</si>
  <si>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</si>
  <si>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</si>
  <si>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</si>
  <si>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</si>
  <si>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</si>
  <si>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</si>
  <si>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</si>
  <si>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</si>
  <si>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</si>
  <si>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</si>
  <si>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</si>
  <si>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</si>
  <si>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</si>
  <si>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</si>
  <si>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</si>
  <si>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</si>
  <si>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</si>
  <si>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365모터스_260311_183852.xlsx</t>
  </si>
  <si>
    <t>365모터스(안동)_260312_155021.xlsx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</si>
  <si>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</si>
  <si>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</si>
  <si>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</si>
  <si>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</si>
  <si>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</si>
  <si>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</si>
  <si>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</si>
  <si>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</si>
  <si>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</si>
  <si>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</si>
  <si>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</si>
  <si>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</si>
  <si>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</si>
  <si>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</si>
  <si>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</si>
  <si>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</si>
  <si>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</si>
  <si>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</si>
  <si>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</si>
  <si>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</si>
  <si>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</si>
  <si>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</si>
  <si>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</si>
  <si>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</si>
  <si>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</si>
  <si>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</si>
  <si>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</si>
  <si>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</si>
  <si>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</si>
  <si>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</si>
  <si>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</si>
  <si>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</si>
  <si>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</si>
  <si>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</si>
  <si>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</si>
  <si>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</si>
  <si>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</si>
  <si>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</si>
  <si>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</si>
  <si>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</si>
  <si>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</si>
  <si>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</si>
  <si>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</si>
  <si>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</si>
  <si>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</si>
  <si>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</si>
  <si>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</si>
  <si>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</si>
  <si>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</si>
  <si>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</si>
  <si>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</si>
  <si>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</si>
  <si>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</si>
  <si>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</si>
  <si>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</si>
  <si>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</si>
  <si>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</si>
  <si>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</si>
  <si>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</si>
  <si>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</si>
  <si>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</si>
  <si>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</si>
  <si>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</si>
  <si>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</si>
  <si>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</si>
  <si>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</si>
  <si>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</si>
  <si>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</si>
  <si>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</si>
  <si>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</si>
  <si>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</si>
  <si>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</si>
  <si>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</si>
  <si>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</si>
  <si>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</si>
  <si>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</si>
  <si>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</si>
  <si>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</si>
  <si>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</si>
  <si>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</si>
  <si>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</si>
  <si>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</si>
  <si>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</si>
  <si>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</si>
  <si>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</si>
  <si>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</si>
  <si>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</si>
  <si>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</si>
  <si>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</si>
  <si>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</si>
  <si>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</si>
  <si>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</si>
  <si>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</si>
  <si>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</si>
  <si>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</si>
  <si>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</si>
  <si>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</si>
  <si>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</si>
  <si>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</si>
  <si>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</si>
  <si>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</si>
  <si>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</si>
  <si>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</si>
  <si>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</si>
  <si>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</si>
  <si>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</si>
  <si>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</si>
  <si>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</si>
  <si>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</si>
  <si>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</si>
  <si>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</si>
  <si>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</si>
  <si>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</si>
  <si>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</si>
  <si>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</si>
  <si>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</si>
  <si>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</si>
  <si>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</si>
  <si>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</si>
  <si>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</si>
  <si>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</si>
  <si>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</si>
  <si>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</si>
  <si>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</si>
  <si>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</si>
  <si>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</si>
  <si>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</si>
  <si>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</si>
  <si>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</si>
  <si>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</si>
  <si>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</si>
  <si>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</si>
  <si>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</si>
  <si>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</si>
  <si>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</si>
  <si>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</si>
  <si>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</si>
  <si>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</si>
  <si>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</si>
  <si>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</si>
  <si>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</si>
  <si>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</si>
  <si>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</si>
  <si>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</si>
  <si>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</si>
  <si>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</si>
  <si>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</si>
  <si>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</si>
  <si>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</si>
  <si>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PDK_Gear_Position_Sensor_4WD</t>
  </si>
  <si>
    <t>97031708530-1</t>
  </si>
  <si>
    <t>엔비모터스(인천)</t>
  </si>
  <si>
    <t>010-6788-0565</t>
  </si>
  <si>
    <t>인천 계양구 효성동 608-7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</si>
  <si>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</si>
  <si>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</si>
  <si>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</si>
  <si>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</si>
  <si>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</si>
  <si>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</si>
  <si>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</si>
  <si>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</si>
  <si>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</si>
  <si>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</si>
  <si>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</si>
  <si>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</si>
  <si>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</si>
  <si>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</si>
  <si>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</si>
  <si>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</si>
  <si>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</si>
  <si>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</si>
  <si>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</si>
  <si>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</si>
  <si>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</si>
  <si>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</si>
  <si>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</si>
  <si>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</si>
  <si>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</si>
  <si>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</si>
  <si>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</si>
  <si>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</si>
  <si>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</si>
  <si>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</si>
  <si>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</si>
  <si>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</si>
  <si>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</si>
  <si>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</si>
  <si>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</si>
  <si>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</si>
  <si>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</si>
  <si>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</si>
  <si>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</si>
  <si>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</si>
  <si>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</si>
  <si>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</si>
  <si>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</si>
  <si>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</si>
  <si>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한국오토(안양)_260330_175027.xlsx</t>
  </si>
  <si>
    <t>AZ제일오토미션(순천)_260330_175059.xlsx</t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</si>
  <si>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</si>
  <si>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</si>
  <si>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</si>
  <si>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</si>
  <si>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</si>
  <si>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</si>
  <si>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</si>
  <si>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</si>
  <si>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</si>
  <si>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</si>
  <si>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</si>
  <si>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</si>
  <si>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</si>
  <si>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</si>
  <si>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</si>
  <si>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</si>
  <si>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</si>
  <si>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</si>
  <si>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</si>
  <si>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</si>
  <si>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</si>
  <si>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</si>
  <si>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</si>
  <si>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</si>
  <si>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</si>
  <si>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</si>
  <si>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</si>
  <si>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</si>
  <si>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</si>
  <si>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</si>
  <si>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</si>
  <si>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</si>
  <si>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</si>
  <si>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</si>
  <si>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</si>
  <si>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</si>
  <si>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새흰돌오토미션(전남순천)_260402_174307.xlsx</t>
  </si>
  <si>
    <t>김종윤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</si>
  <si>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</si>
  <si>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</si>
  <si>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</si>
  <si>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</si>
  <si>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</si>
  <si>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</si>
  <si>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</si>
  <si>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</si>
  <si>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</si>
  <si>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</si>
  <si>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</si>
  <si>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</si>
  <si>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</si>
  <si>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</si>
  <si>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하정오토(광주)_260403_165058.xlsx</t>
  </si>
  <si>
    <t>B048</t>
  </si>
  <si>
    <t>미르오토(대구)_260403_172609.xlsx</t>
  </si>
  <si>
    <t>유한오토미션(대구)_260403_174310.xlsx</t>
  </si>
  <si>
    <t>혜광오토(부산)_260404_114239.xlsx</t>
  </si>
  <si>
    <t>725.Mechatronics</t>
  </si>
  <si>
    <t>YC-118T</t>
  </si>
  <si>
    <t>한국오토(노원)_260406_125106.xlsx</t>
  </si>
  <si>
    <t>경동오토(서울)_260406_174734.xlsx</t>
  </si>
  <si>
    <t>WAUZZZF26MN008510</t>
  </si>
  <si>
    <t>회전속도 센서</t>
  </si>
  <si>
    <t>SJ모터스(부산)_260406_174900.xlsx</t>
  </si>
  <si>
    <t>07 09 2014 0472</t>
  </si>
  <si>
    <t>TCU 통신문제</t>
  </si>
  <si>
    <t>프로오토미션(광주)_260406_175003.xlsx</t>
  </si>
  <si>
    <t>미르오토(대구)_260406_175032.xlsx</t>
  </si>
  <si>
    <t>WAUZZZ4GXGN019108</t>
  </si>
  <si>
    <t>보조유압펌프관련</t>
  </si>
  <si>
    <t>AZ제일오토미션(순천)_260406_175131.xlsx</t>
  </si>
  <si>
    <t>현대오토(영천)_260406_175251.xlsx</t>
  </si>
  <si>
    <t>SJ모터스(부산)_260406_175455.xlsx</t>
  </si>
  <si>
    <t>김원규 3월</t>
  </si>
  <si>
    <t>WAUZZZ4G4GN012171</t>
  </si>
  <si>
    <t>P0775 압력제어벨브 2</t>
  </si>
  <si>
    <t>하정오토(광주)_260407_092517.xlsx</t>
  </si>
  <si>
    <t>0730</t>
    <phoneticPr fontId="2" type="noConversion"/>
  </si>
  <si>
    <t>0317</t>
    <phoneticPr fontId="2" type="noConversion"/>
  </si>
  <si>
    <t>제욱오토(부산)</t>
    <phoneticPr fontId="2" type="noConversion"/>
  </si>
  <si>
    <t>010-5542-9240</t>
    <phoneticPr fontId="2" type="noConversion"/>
  </si>
  <si>
    <t>부산 사상구 학장로 309(주례동)</t>
    <phoneticPr fontId="2" type="noConversion"/>
  </si>
  <si>
    <t>부산사상주례688</t>
  </si>
  <si>
    <t>AZ제일오토미션(순천)_260407_170759.xlsx</t>
  </si>
  <si>
    <t>제이오토(대구)_260407_170951.xlsx</t>
  </si>
  <si>
    <t>MB5G_BOARD</t>
  </si>
  <si>
    <t>A1402701161</t>
  </si>
  <si>
    <t>다우수입차미션(경기)_260407_171050.xlsx</t>
  </si>
  <si>
    <t>조이오토(대구)_260407_171131.xlsx</t>
  </si>
  <si>
    <t>WDD1J1EB7KF072269</t>
  </si>
  <si>
    <t>마이스터(대구)_260407_171252.xlsx</t>
  </si>
  <si>
    <t>TCU통신불가차량, 데이터생성</t>
  </si>
  <si>
    <t>대륙오토(대구)_260407_171408.xlsx</t>
  </si>
  <si>
    <t>하정오토(광주)_260407_171512.xlsx</t>
  </si>
  <si>
    <t>반품</t>
    <phoneticPr fontId="2" type="noConversion"/>
  </si>
  <si>
    <t>26.04.06 제품 교환</t>
  </si>
  <si>
    <t>프로오토미션(광주)_260408_134313.xlsx</t>
  </si>
  <si>
    <t>07011304040708</t>
  </si>
  <si>
    <t>WVGZZZ5NZGW569635</t>
  </si>
  <si>
    <t>현대오토(전주)_260408_174217.xlsx</t>
  </si>
  <si>
    <t>0AM_Rebuild</t>
  </si>
  <si>
    <t>포크베어링 교체, 클러치 신품교체</t>
  </si>
  <si>
    <t>KTAMG(김천덕곡)_260408_174529.xlsx</t>
  </si>
  <si>
    <t>하정오토(광주)_260408_174652.xlsx</t>
  </si>
  <si>
    <t>TFK0270</t>
  </si>
  <si>
    <t>WAUZZZ4G9GN018872</t>
  </si>
  <si>
    <t>보조유압펌프 경고등</t>
  </si>
  <si>
    <t>현진미션(남대구)_260408_174812.xlsx</t>
  </si>
  <si>
    <t>WDDUG8GB3JA403670</t>
  </si>
  <si>
    <t>제이오토(대구)_260408_174924.xlsx</t>
  </si>
  <si>
    <t>성민오토(대전)_260408_175001.xlsx</t>
  </si>
  <si>
    <t>MEISTER-K(울산)_260408_175041.xlsx</t>
  </si>
  <si>
    <t>S모터스</t>
  </si>
  <si>
    <t>0AM베어링작업비</t>
  </si>
  <si>
    <t>위치센서2번 두개다 교체</t>
  </si>
  <si>
    <t>명진오토(제천)_260409_164818.xlsx</t>
  </si>
  <si>
    <t>W1KUF2BB6LA587979</t>
  </si>
  <si>
    <t>P07B7</t>
  </si>
  <si>
    <t>서산오토(충남)_260409_164920.xlsx</t>
  </si>
  <si>
    <t>로얄오토(대구)_260409_165036.xlsx</t>
  </si>
  <si>
    <t>서산오토(충남)_260409_173156.xlsx</t>
  </si>
  <si>
    <t>대륙오토(대구)</t>
    <phoneticPr fontId="2" type="noConversion"/>
  </si>
  <si>
    <t>일부결제(김호성)</t>
  </si>
  <si>
    <t>1112427047</t>
    <phoneticPr fontId="2" type="noConversion"/>
  </si>
  <si>
    <t>1500000</t>
  </si>
  <si>
    <t>9HP50_Valvebody_B231</t>
  </si>
  <si>
    <t>1112427046</t>
  </si>
  <si>
    <t>B231</t>
  </si>
  <si>
    <t>TFK-2358</t>
  </si>
  <si>
    <t>WAUZZZ4G5GN042019</t>
  </si>
  <si>
    <t>그린카서비스(대전)_260410_174154.xlsx</t>
  </si>
  <si>
    <t>동원모터스</t>
  </si>
  <si>
    <t>010-4729-9760</t>
  </si>
  <si>
    <t>전라남도 순천시 해룡면 남기리 5-4</t>
  </si>
  <si>
    <t>호두리1189</t>
  </si>
  <si>
    <t>동원모터스_260410_174406.xlsx</t>
  </si>
  <si>
    <t>P1735 1번</t>
    <phoneticPr fontId="2" type="noConversion"/>
  </si>
  <si>
    <t>0GC_TOOL</t>
  </si>
  <si>
    <t>하나오토(청주)_260410_174541.xlsx</t>
  </si>
  <si>
    <t>TFK-3451</t>
  </si>
  <si>
    <t>대덕오토(대전)_260410_174636.xlsx</t>
  </si>
  <si>
    <t>연화오토(대구)_260410_174657.xlsx</t>
  </si>
  <si>
    <t>TFK-0381</t>
  </si>
  <si>
    <t>WAUZZZ8K4DN008633</t>
  </si>
  <si>
    <t>P1890 팁트로닉 전기적 고장</t>
  </si>
  <si>
    <t>조이오토(대구)_260410_174806.xlsx</t>
  </si>
  <si>
    <t>WDDHF0AB0GB174110</t>
  </si>
  <si>
    <t>P07B571</t>
  </si>
  <si>
    <t>마이스터(대구)_260410_174901.xlsx</t>
  </si>
  <si>
    <t>TFK-2479</t>
  </si>
  <si>
    <t>WVWZZZAUZEW206444</t>
  </si>
  <si>
    <t>P174E, 서브2 벨브3 전기적</t>
  </si>
  <si>
    <t>미르오토(대구)_260410_174955.xlsx</t>
  </si>
  <si>
    <t>마이스터(대구)_260410_175017.xlsx</t>
  </si>
  <si>
    <t>제이오토(대구)_260411_115129.xlsx</t>
  </si>
  <si>
    <t>주문</t>
    <phoneticPr fontId="2" type="noConversion"/>
  </si>
  <si>
    <t>WDDHF0AB2FB168937</t>
  </si>
  <si>
    <t>솔레노이드3</t>
  </si>
  <si>
    <t>제이오토(대구)_260411_115223.xlsx</t>
  </si>
  <si>
    <t>제이오토(대구)_260411_115303.xlsx</t>
  </si>
  <si>
    <t>TFK-3169</t>
  </si>
  <si>
    <t>WAUZZZ8V2GA011665</t>
  </si>
  <si>
    <t>P174A, P179D</t>
  </si>
  <si>
    <t>모토매니아(경기)_260411_115357.xlsx</t>
  </si>
  <si>
    <t>유한오토미션(대구)_260411_115422.xlsx</t>
  </si>
  <si>
    <t>PDK_Pressure_Sensor</t>
  </si>
  <si>
    <t>9G130738500</t>
  </si>
  <si>
    <t>WDDHF0AB7GB325511</t>
  </si>
  <si>
    <t>준모터스(대구)_260413_175921.xlsx</t>
  </si>
  <si>
    <t>54,5*72*7</t>
  </si>
  <si>
    <t>경남오토미션(창원)_260413_180317.xlsx</t>
  </si>
  <si>
    <t>마일레오토(마포)_260413_180447.xlsx</t>
  </si>
  <si>
    <t>WVWZZZAUZEW004028</t>
  </si>
  <si>
    <t>P073A, P076D</t>
  </si>
  <si>
    <t>써밋(현풍)_260413_180603.xlsx</t>
  </si>
  <si>
    <t>ESL_Repair</t>
  </si>
  <si>
    <t>명차(대구)_260413_181041.xlsx</t>
  </si>
  <si>
    <t>FRONT_DIFF</t>
  </si>
  <si>
    <t>UPS_배송비</t>
  </si>
  <si>
    <t>하나오토(청주)_260413_181154.xlsx</t>
  </si>
  <si>
    <t>부산비엔비(부산)_260413_181257.xlsx</t>
  </si>
  <si>
    <t>삼육오모터스_260413_182040.xlsx</t>
  </si>
  <si>
    <t>윤태완</t>
  </si>
  <si>
    <t>김동원</t>
  </si>
  <si>
    <t>이디모터스(의정부)</t>
  </si>
  <si>
    <t>010-8515-0031</t>
  </si>
  <si>
    <t>경기도 의정부시 금오로 12-9</t>
  </si>
  <si>
    <t>현대오토플러스(춘천)</t>
  </si>
  <si>
    <t>010-6334-2081</t>
  </si>
  <si>
    <t>강원도 춘천시 춘천로 64번길</t>
  </si>
  <si>
    <t>근화749</t>
  </si>
  <si>
    <t>현대오토플러스(춘천)_260414_172956.xlsx</t>
  </si>
  <si>
    <t>PARK_SOLENOID</t>
  </si>
  <si>
    <t>현대오토플러스(춘천)_260414_173413.xlsx</t>
  </si>
  <si>
    <t>하나오토(진주)_260414_173439.xlsx</t>
  </si>
  <si>
    <t>태성카오토(동대문)_260414_173605.xlsx</t>
  </si>
  <si>
    <t>WAUZZZF36L1093976</t>
  </si>
  <si>
    <t>이디모터스(의정부)_260414_173701.xlsx</t>
  </si>
  <si>
    <t>대성오토(대구)_260414_173725.xlsx</t>
  </si>
  <si>
    <t>하정오토(광주)_260414_173803.xlsx</t>
  </si>
  <si>
    <t>WDDZF4CB1JA404372</t>
  </si>
  <si>
    <t>YG모터스(대구)_260414_173855.xlsx</t>
  </si>
  <si>
    <t>927156A</t>
  </si>
  <si>
    <t>그린카서비스(대전)_260414_174405.xlsx</t>
  </si>
  <si>
    <t>0407</t>
    <phoneticPr fontId="2" type="noConversion"/>
  </si>
  <si>
    <t>김현빈</t>
  </si>
  <si>
    <t>대성오토(대구)_260414_175143.xlsx</t>
  </si>
  <si>
    <t>MOTOTOTA NGC4 CLONE</t>
  </si>
  <si>
    <t>부산비엔비(부산)_260415_180230.xlsx</t>
  </si>
  <si>
    <t>TFK-0377</t>
  </si>
  <si>
    <t>WVWZZZ16ZGM616059</t>
  </si>
  <si>
    <t>P0771 솔레노이드벨브5 단선</t>
  </si>
  <si>
    <t>명진오토(제천)_260415_180433.xlsx</t>
  </si>
  <si>
    <t>대성오토(대구)_260415_180457.xlsx</t>
  </si>
  <si>
    <t>A0002703400</t>
  </si>
  <si>
    <t>WDD2183031A114767</t>
  </si>
  <si>
    <t>대성오토(대구)_260415_180748.xlsx</t>
  </si>
  <si>
    <t>WDDUF3DB7GA248205</t>
  </si>
  <si>
    <t>현진미션(남대구)_260415_180915.xlsx</t>
  </si>
  <si>
    <t>WDDZF4KB4HA162060</t>
  </si>
  <si>
    <t>P073E</t>
  </si>
  <si>
    <t>오토솔루션(천안)_260415_181006.xlsx</t>
  </si>
  <si>
    <t>WDDUG3FB5JA376315</t>
  </si>
  <si>
    <t>P07B7 P073E</t>
  </si>
  <si>
    <t>윤중오토미션(대전)_260415_181054.xlsx</t>
  </si>
  <si>
    <t>모토렌(경산)_260415_181137.xlsx</t>
  </si>
  <si>
    <t>윤미랑</t>
  </si>
  <si>
    <t>O</t>
    <phoneticPr fontId="2" type="noConversion"/>
  </si>
  <si>
    <t>현진미션(칠곡)</t>
    <phoneticPr fontId="2" type="noConversion"/>
  </si>
  <si>
    <t>김호성</t>
  </si>
  <si>
    <t>10R80_Hub_Assey</t>
  </si>
  <si>
    <t>HL3Z-7B067-F</t>
  </si>
  <si>
    <t>10R80_Cylinder</t>
  </si>
  <si>
    <t>PC3Z-7B177-A 1X</t>
  </si>
  <si>
    <t>10R80_CDF_Drum</t>
  </si>
  <si>
    <t>JL3Z-7H351-B</t>
  </si>
  <si>
    <t>엠모터스(구미)</t>
    <phoneticPr fontId="2" type="noConversion"/>
  </si>
  <si>
    <t>CLUTCH Rebuild</t>
    <phoneticPr fontId="2" type="noConversion"/>
  </si>
  <si>
    <t>7M5R-14C247-XX</t>
  </si>
  <si>
    <t>TFK-0865</t>
  </si>
  <si>
    <t>대한오토(포항)_260416_165232.xlsx</t>
  </si>
  <si>
    <t>써밋(현풍)_260416_165418.xlsx</t>
  </si>
  <si>
    <t>써밋(현풍)_260416_165506.xlsx</t>
  </si>
  <si>
    <t>써밋(현풍)</t>
    <phoneticPr fontId="2" type="noConversion"/>
  </si>
  <si>
    <t>0AM_TRANS_REBUILD</t>
    <phoneticPr fontId="2" type="noConversion"/>
  </si>
  <si>
    <t>WVWZZZAUZEW004028</t>
    <phoneticPr fontId="2" type="noConversion"/>
  </si>
  <si>
    <t>WVGZZZ5NZLW816444</t>
  </si>
  <si>
    <t>P1735 1번</t>
  </si>
  <si>
    <t>ISM_CLONE</t>
  </si>
  <si>
    <t>현대오토(전주)_260416_165752.xlsx</t>
  </si>
  <si>
    <t>P1736 위치센서 2번</t>
  </si>
  <si>
    <t>현진미션(칠곡)_260416_165833.xlsx</t>
  </si>
  <si>
    <t>10066707</t>
  </si>
  <si>
    <t>WDDFH33X68J336728</t>
  </si>
  <si>
    <t>대성오토(대구)_260417_183151.xlsx</t>
  </si>
  <si>
    <t>로얄오토(대구)_260417_183452.xlsx</t>
  </si>
  <si>
    <t>TFK-3068</t>
  </si>
  <si>
    <t>WAUZZZF2XMN005111</t>
  </si>
  <si>
    <t>조이오토(대구)_260417_183629.xlsx</t>
  </si>
  <si>
    <t>준오토샵(충주)_260417_183653.xlsx</t>
  </si>
  <si>
    <t>문한규</t>
  </si>
  <si>
    <t>하오르모터스(부산)_260418_115203.xlsx</t>
  </si>
  <si>
    <t>0AM재조립</t>
  </si>
  <si>
    <t>반품</t>
    <phoneticPr fontId="2" type="noConversion"/>
  </si>
  <si>
    <t>7G_Valvebody</t>
  </si>
  <si>
    <t>A2302708200</t>
  </si>
  <si>
    <t>서승민(대구)_260420_171838.xlsx</t>
  </si>
  <si>
    <t>이시아오토(대구)_260420_171946.xlsx</t>
  </si>
  <si>
    <t>대한오토(포항)_260420_172005.xlsx</t>
  </si>
  <si>
    <t>WDDUG3DB2HA3312911</t>
  </si>
  <si>
    <t>P07B7, 후진기어 삽입안됨</t>
  </si>
  <si>
    <t>MEISTER-K(울산)_260420_172119.xlsx</t>
  </si>
  <si>
    <t>매드모터스(광주)_260420_172148.xlsx</t>
  </si>
  <si>
    <t>웨스트모터스(대구)_260420_172225.xlsx</t>
  </si>
  <si>
    <t>반품</t>
    <phoneticPr fontId="2" type="noConversion"/>
  </si>
  <si>
    <t>WET_Clutch</t>
  </si>
  <si>
    <t>A2212500301</t>
  </si>
  <si>
    <t>TFK-1001</t>
  </si>
  <si>
    <t>WVWZZZ3CZAE518836</t>
  </si>
  <si>
    <t>다우수입차미션(경기)_260421_175847.xlsx</t>
  </si>
  <si>
    <t>태흥오토미션(광주)_260421_175930.xlsx</t>
  </si>
  <si>
    <t>WDDZF4KB9JA472173</t>
  </si>
  <si>
    <t>남대구현진(과장님)_260422_162945.xlsx</t>
  </si>
  <si>
    <t>진영오토(남양주)_260422_170705.xlsx</t>
  </si>
  <si>
    <t>현진미션(남대구)_260422_170746.xlsx</t>
  </si>
  <si>
    <t>KTAMG(김천덕곡)_260422_170829.xlsx</t>
  </si>
  <si>
    <t>연화오토(대구)_260422_170910.xlsx</t>
  </si>
  <si>
    <t>대명오토(서울서초)_260422_170940.xlsx</t>
  </si>
  <si>
    <t>대명오토(서울서초)_260422_171009.xlsx</t>
  </si>
  <si>
    <t>김지승</t>
  </si>
  <si>
    <t>미르오토(대구)</t>
    <phoneticPr fontId="2" type="noConversion"/>
  </si>
  <si>
    <t>OGC_REPAIR</t>
    <phoneticPr fontId="2" type="noConversion"/>
  </si>
  <si>
    <t>서승민(대구)</t>
    <phoneticPr fontId="2" type="noConversion"/>
  </si>
  <si>
    <t>제이오토(대구)_260423_173947.xlsx</t>
  </si>
  <si>
    <t>경동오토(서울)_260423_174010.xlsx</t>
  </si>
  <si>
    <t>6F35_FILTER</t>
  </si>
  <si>
    <t>BB5Z7A098B</t>
  </si>
  <si>
    <t>하나오토(청주)_260423_174201.xlsx</t>
  </si>
  <si>
    <t>점프모터스(울산)_260423_174225.xlsx</t>
  </si>
  <si>
    <t>P1765</t>
    <phoneticPr fontId="2" type="noConversion"/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</si>
  <si>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</si>
  <si>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</si>
  <si>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</si>
  <si>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WDDZF0FB33HA195358</t>
    <phoneticPr fontId="2" type="noConversion"/>
  </si>
  <si>
    <t>후진기어</t>
    <phoneticPr fontId="2" type="noConversion"/>
  </si>
  <si>
    <t>장지강</t>
  </si>
  <si>
    <t>WVWZZZ1KZBW250269</t>
  </si>
  <si>
    <t>유압센서 기능저하 유동방지</t>
  </si>
  <si>
    <t>현진미션(칠곡)_260424_173857.xlsx</t>
  </si>
  <si>
    <t>WDDUF3DB0HA301652</t>
  </si>
  <si>
    <t>엠모터스(구미)_260424_173935.xlsx</t>
  </si>
  <si>
    <t>현진미션(남대구)_260424_174008.xlsx</t>
  </si>
  <si>
    <t>조이오토(대구)_260424_174034.xlsx</t>
  </si>
  <si>
    <t>8HP_EGS</t>
  </si>
  <si>
    <t>로얄오토(대구)_260424_174117.xlsx</t>
  </si>
  <si>
    <t>우리카센터(대구)</t>
  </si>
  <si>
    <t>010-9376-8383</t>
  </si>
  <si>
    <t>대구 달서구 월곡로 100길6</t>
  </si>
  <si>
    <t>우리카센터(대구)_260424_174241.xlsx</t>
  </si>
  <si>
    <t>WAUZZZ8V1J1090642</t>
  </si>
  <si>
    <t>P173500</t>
  </si>
  <si>
    <t>현대오토(전주)_260424_174320.xlsx</t>
  </si>
  <si>
    <t>WAUZZZ8U6FR041551</t>
  </si>
  <si>
    <t>P0607</t>
  </si>
  <si>
    <t>한국오토(노원)_260424_174416.xlsx</t>
  </si>
  <si>
    <t>W1KUG8GB7LA565949</t>
  </si>
  <si>
    <t>P0840</t>
  </si>
  <si>
    <t>하오르모터스(부산)_260424_174534.xlsx</t>
  </si>
  <si>
    <t>WDDZF0FB1KA695624</t>
  </si>
  <si>
    <t>제이오토(대구)_260424_190252.xlsx</t>
  </si>
  <si>
    <t>TFK-0478</t>
  </si>
  <si>
    <t>프로오토미션(광주)_260424_190350.xlsx</t>
  </si>
  <si>
    <t>조이오토(대구)_260424_190802.xlsx</t>
  </si>
  <si>
    <t>0AM_Housing_Remove_Tool</t>
  </si>
  <si>
    <t>0CJ_Transfer_Case</t>
  </si>
  <si>
    <t>0CJ409431F</t>
  </si>
  <si>
    <t>WVWZZZ3HZKE015015</t>
  </si>
  <si>
    <t>성민오토(대전)_260427_090122.xlsx</t>
  </si>
  <si>
    <t>1000000</t>
    <phoneticPr fontId="2" type="noConversion"/>
  </si>
  <si>
    <t>09M_Valvebody</t>
  </si>
  <si>
    <t>09M325039A</t>
  </si>
  <si>
    <t>VW</t>
  </si>
  <si>
    <t>BMW Mini</t>
    <phoneticPr fontId="2" type="noConversion"/>
  </si>
  <si>
    <t>09M325039A</t>
    <phoneticPr fontId="2" type="noConversion"/>
  </si>
  <si>
    <t>서산오토(충남)_260427_173919.xlsx</t>
  </si>
  <si>
    <t>Dashboard_Repair</t>
  </si>
  <si>
    <t>Dashboard_Repair(infinity)</t>
  </si>
  <si>
    <t>부산비엔비(부산)_260427_174044.xlsx</t>
  </si>
  <si>
    <t>TFK-1086</t>
  </si>
  <si>
    <t>WAUZZZ4G9GN021965</t>
  </si>
  <si>
    <t>전동식펌프2, 보조유압펌프</t>
  </si>
  <si>
    <t>제이오토(대구)_260427_174217.xlsx</t>
  </si>
  <si>
    <t>WVWZZZ1KZDW065613</t>
  </si>
  <si>
    <t>유압센서 및 기능저하</t>
  </si>
  <si>
    <t>미르오토(대구)_260427_174304.xlsx</t>
  </si>
  <si>
    <t>119모터스(화성)_260427_174325.xlsx</t>
  </si>
  <si>
    <t>WDDZF0EB5HA150746</t>
  </si>
  <si>
    <t>제이오토(대구)_260427_202856.xlsx</t>
  </si>
  <si>
    <t>0AM REPAIR KIT</t>
    <phoneticPr fontId="2" type="noConversion"/>
  </si>
  <si>
    <t>BMTSR_Oilpan_9G</t>
    <phoneticPr fontId="2" type="noConversion"/>
  </si>
  <si>
    <t>BMTSR_8HP_OILPAN</t>
    <phoneticPr fontId="2" type="noConversion"/>
  </si>
  <si>
    <t>6HP_Oilpan(907)</t>
    <phoneticPr fontId="2" type="noConversion"/>
  </si>
  <si>
    <t>6HP_Oilpan(903)</t>
    <phoneticPr fontId="2" type="noConversion"/>
  </si>
  <si>
    <t>A7252703707</t>
    <phoneticPr fontId="2" type="noConversion"/>
  </si>
  <si>
    <t>0CK_Oilpan</t>
    <phoneticPr fontId="2" type="noConversion"/>
  </si>
  <si>
    <t>Repair(1)</t>
    <phoneticPr fontId="2" type="noConversion"/>
  </si>
  <si>
    <t>0HK_ONLINE_SERVICE</t>
    <phoneticPr fontId="2" type="noConversion"/>
  </si>
  <si>
    <t>WDDZF4KB6JA340847</t>
  </si>
  <si>
    <t>MBA모터스(경기광주)_260428_175052.xlsx</t>
  </si>
  <si>
    <t>WBA5N2102HG269621</t>
  </si>
  <si>
    <t>하나오토(청주)_260428_175214.xlsx</t>
  </si>
  <si>
    <t>ETC94-110N</t>
  </si>
  <si>
    <t>JNKDV61EXDM300352</t>
  </si>
  <si>
    <t>대구오토(대구)_260428_175441.xlsx</t>
  </si>
  <si>
    <t>한국오토(안양)_260428_175520.xlsx</t>
  </si>
  <si>
    <t>JL3Z-7A100B</t>
  </si>
  <si>
    <t>MOTROCRAFT_FILTER</t>
  </si>
  <si>
    <t>WDD2J1JB3KA041589</t>
  </si>
  <si>
    <t>하나오토(청주)_260428_175843.xlsx</t>
  </si>
  <si>
    <t>전동식 펌프 단선</t>
    <phoneticPr fontId="2" type="noConversion"/>
  </si>
  <si>
    <t>221.186 2202701906,,2202703206</t>
    <phoneticPr fontId="2" type="noConversion"/>
  </si>
  <si>
    <t>221.026 EHS2122700006</t>
    <phoneticPr fontId="2" type="noConversion"/>
  </si>
  <si>
    <t>EHS2122700006</t>
    <phoneticPr fontId="2" type="noConversion"/>
  </si>
  <si>
    <t>WDD2120021A718449</t>
    <phoneticPr fontId="2" type="noConversion"/>
  </si>
  <si>
    <t>진영오토(남양주)_260429_180151.xlsx</t>
  </si>
  <si>
    <t>DIFF_Coupling</t>
  </si>
  <si>
    <t>조이오토(대구)_260429_180444.xlsx</t>
  </si>
  <si>
    <t>한국오토(안양)_260429_182338.xlsx</t>
  </si>
  <si>
    <t>TFK-0901</t>
  </si>
  <si>
    <t>제욱오토(부산)_260429_183558.xlsx</t>
  </si>
  <si>
    <t>한일오토(구리)_260429_183624.xlsx</t>
  </si>
  <si>
    <t>김해오토(김해)_260429_183744.xlsx</t>
  </si>
  <si>
    <t>WAUZZZ4G6EN081909</t>
  </si>
  <si>
    <t>태성카오토(동대문)_260429_183855.xlsx</t>
  </si>
  <si>
    <t>개인거래</t>
    <phoneticPr fontId="2" type="noConversion"/>
  </si>
  <si>
    <t>주문</t>
    <phoneticPr fontId="2" type="noConversion"/>
  </si>
  <si>
    <t>116무7108</t>
    <phoneticPr fontId="2" type="noConversion"/>
  </si>
  <si>
    <t>G80</t>
    <phoneticPr fontId="2" type="noConversion"/>
  </si>
  <si>
    <t>168나4898</t>
    <phoneticPr fontId="2" type="noConversion"/>
  </si>
  <si>
    <t>F02</t>
    <phoneticPr fontId="2" type="noConversion"/>
  </si>
  <si>
    <t>WBAKB4107BC634994</t>
    <phoneticPr fontId="2" type="noConversion"/>
  </si>
  <si>
    <t>KMHGN41DDKU336212</t>
    <phoneticPr fontId="2" type="noConversion"/>
  </si>
  <si>
    <t>G80작업</t>
  </si>
  <si>
    <t>O</t>
    <phoneticPr fontId="2" type="noConversion"/>
  </si>
  <si>
    <t>26.07.2014 0825</t>
  </si>
  <si>
    <t>프로오토미션(광주)_260430_091021.xlsx</t>
  </si>
  <si>
    <t>010-9293-5978</t>
    <phoneticPr fontId="2" type="noConversion"/>
  </si>
  <si>
    <t>부산비엔비(부산)</t>
    <phoneticPr fontId="2" type="noConversion"/>
  </si>
  <si>
    <t>Rear_Diff</t>
    <phoneticPr fontId="2" type="noConversion"/>
  </si>
  <si>
    <t>WDD2193561A126796</t>
  </si>
  <si>
    <t>한국오토(안양)_260430_164611.xlsx</t>
  </si>
  <si>
    <t>2202701806, 2202703106(219,356)</t>
    <phoneticPr fontId="2" type="noConversion"/>
  </si>
  <si>
    <t>명차(대구)_260430_164758.xlsx</t>
  </si>
  <si>
    <t>0CW300047E</t>
  </si>
  <si>
    <t>WVWZZZAUZEW337205</t>
  </si>
  <si>
    <t>방전으로 인한 교체</t>
  </si>
  <si>
    <t>미르오토(대구)_260430_164904.xlsx</t>
  </si>
  <si>
    <t>서승민(대구)_260430_164923.xlsx</t>
  </si>
  <si>
    <t>대성오토(대구)_260430_164953.xlsx</t>
  </si>
  <si>
    <t>1094302066</t>
    <phoneticPr fontId="2" type="noConversion"/>
  </si>
  <si>
    <t>300000</t>
  </si>
  <si>
    <t>신우파츠 35, BI 45</t>
  </si>
  <si>
    <t>명차(대구)</t>
    <phoneticPr fontId="2" type="noConversion"/>
  </si>
  <si>
    <t>0AM_Mechatronics</t>
    <phoneticPr fontId="2" type="noConversion"/>
  </si>
  <si>
    <t>박명윤</t>
  </si>
  <si>
    <t>동원모터스(순천)</t>
    <phoneticPr fontId="2" type="noConversion"/>
  </si>
  <si>
    <t>0CK_Gasket_Set</t>
  </si>
  <si>
    <t>0CK325444</t>
  </si>
  <si>
    <t>하나오토(청주)_260501_172859.xlsx</t>
  </si>
  <si>
    <t>A0009013200</t>
    <phoneticPr fontId="2" type="noConversion"/>
  </si>
  <si>
    <t>VGSNAG2(4-3)</t>
    <phoneticPr fontId="2" type="noConversion"/>
  </si>
  <si>
    <t>VGSNAG2(3)</t>
    <phoneticPr fontId="2" type="noConversion"/>
  </si>
  <si>
    <t>416-09-29452</t>
    <phoneticPr fontId="25" type="noConversion"/>
  </si>
  <si>
    <t>195-18-00360</t>
    <phoneticPr fontId="25" type="noConversion"/>
  </si>
  <si>
    <t>585-08-00244</t>
  </si>
  <si>
    <t>621-19-98244</t>
    <phoneticPr fontId="25" type="noConversion"/>
  </si>
  <si>
    <t>882-33-01321</t>
  </si>
  <si>
    <t>616-18-77726</t>
    <phoneticPr fontId="25" type="noConversion"/>
  </si>
  <si>
    <t>616-06-75685</t>
    <phoneticPr fontId="25" type="noConversion"/>
  </si>
  <si>
    <t>410-26-92600</t>
    <phoneticPr fontId="25" type="noConversion"/>
  </si>
  <si>
    <t>503-07-45581</t>
    <phoneticPr fontId="25" type="noConversion"/>
  </si>
  <si>
    <t>273-03-01573</t>
  </si>
  <si>
    <t>220-02-21340</t>
  </si>
  <si>
    <t>503-81-99146</t>
  </si>
  <si>
    <t>335-64-00612</t>
  </si>
  <si>
    <t>610-27-80486</t>
  </si>
  <si>
    <t>514-13-78458</t>
  </si>
  <si>
    <t>479-17-01687</t>
  </si>
  <si>
    <t>863-26-00658</t>
  </si>
  <si>
    <t>128-38-89285</t>
  </si>
  <si>
    <t>177-01-03420</t>
  </si>
  <si>
    <t>196-87-02353</t>
    <phoneticPr fontId="25" type="noConversion"/>
  </si>
  <si>
    <t>418-10-00781</t>
  </si>
  <si>
    <t>437-88-02722</t>
  </si>
  <si>
    <t>503-41-77199</t>
  </si>
  <si>
    <t>310-03-79763</t>
  </si>
  <si>
    <t>881-07-00034</t>
  </si>
  <si>
    <t>870-14-00798</t>
  </si>
  <si>
    <t>403-32-00568</t>
  </si>
  <si>
    <t>312-13-58007</t>
  </si>
  <si>
    <t>266-21-02243</t>
  </si>
  <si>
    <t>296-44-00890</t>
  </si>
  <si>
    <t>114-15-89778</t>
  </si>
  <si>
    <t>502-15-88656</t>
  </si>
  <si>
    <t>123-25-45074</t>
  </si>
  <si>
    <t>306-28-58326</t>
  </si>
  <si>
    <t>135-21-44901</t>
  </si>
  <si>
    <t>316-27-00843</t>
  </si>
  <si>
    <t>303-10-87695</t>
  </si>
  <si>
    <t>487-18-00463</t>
  </si>
  <si>
    <t>252-86-02898</t>
  </si>
  <si>
    <t>575-05-01551</t>
  </si>
  <si>
    <t>128-27-57166</t>
  </si>
  <si>
    <t>410-17-34118</t>
  </si>
  <si>
    <t>861-88-00742</t>
    <phoneticPr fontId="25" type="noConversion"/>
  </si>
  <si>
    <t>513-16-70662</t>
  </si>
  <si>
    <t>410-27-15314</t>
  </si>
  <si>
    <t>305-33-82109</t>
  </si>
  <si>
    <t>552-86-02615</t>
  </si>
  <si>
    <t>138-01-48780</t>
  </si>
  <si>
    <t>122-01-63748</t>
  </si>
  <si>
    <t>610-40-15252</t>
  </si>
  <si>
    <t>514-07-99049</t>
  </si>
  <si>
    <t>503-21-16291</t>
  </si>
  <si>
    <t>215-03-36659</t>
  </si>
  <si>
    <t>111-02-01171</t>
  </si>
  <si>
    <t>324-37-00464</t>
  </si>
  <si>
    <t>101-24-93579</t>
  </si>
  <si>
    <t>502-23-76820</t>
  </si>
  <si>
    <t>104-86-61638</t>
    <phoneticPr fontId="25" type="noConversion"/>
  </si>
  <si>
    <t>118-10-18095</t>
  </si>
  <si>
    <t>505-81-51041</t>
  </si>
  <si>
    <t>114-28-00870</t>
  </si>
  <si>
    <t>379-88-03139</t>
  </si>
  <si>
    <t>371-07-00390</t>
    <phoneticPr fontId="25" type="noConversion"/>
  </si>
  <si>
    <t>860-01-02412</t>
  </si>
  <si>
    <t>306-03-22602</t>
  </si>
  <si>
    <t>140-06-64605</t>
  </si>
  <si>
    <t>443-76-00139</t>
  </si>
  <si>
    <t>141-05-89903</t>
  </si>
  <si>
    <t>484-05-00256</t>
    <phoneticPr fontId="25" type="noConversion"/>
  </si>
  <si>
    <t>411-06-99933</t>
  </si>
  <si>
    <t>143-01-00546</t>
    <phoneticPr fontId="25" type="noConversion"/>
  </si>
  <si>
    <t>314-86-53701</t>
  </si>
  <si>
    <t>418-02-99483</t>
  </si>
  <si>
    <t>411-08-87601</t>
  </si>
  <si>
    <t>502-03-26657</t>
  </si>
  <si>
    <t>733-13-01545</t>
  </si>
  <si>
    <t>808-22-01934</t>
  </si>
  <si>
    <t>587-85-02308</t>
  </si>
  <si>
    <t>791-25-00491</t>
  </si>
  <si>
    <t>309-30-84660</t>
  </si>
  <si>
    <t>222-14-54573</t>
  </si>
  <si>
    <t>WVWZZZ3HZKE016822</t>
  </si>
  <si>
    <t>신일모터스(경주)_260504_120821.xlsx</t>
  </si>
  <si>
    <t>신일모터스(경주)</t>
    <phoneticPr fontId="2" type="noConversion"/>
  </si>
  <si>
    <t>0GC_Repair</t>
    <phoneticPr fontId="2" type="noConversion"/>
  </si>
  <si>
    <t>신일모터스(경주)_260504_121739.xlsx</t>
  </si>
  <si>
    <t>한국오토(안양)_260504_161402.xlsx</t>
  </si>
  <si>
    <t>TFK-0603</t>
  </si>
  <si>
    <t>한국오토(안양)_260504_161453.xlsx</t>
  </si>
  <si>
    <t>하나오토(청주)_260504_161525.xlsx</t>
  </si>
  <si>
    <t>VGS3-FDCT(Valvebody)</t>
  </si>
  <si>
    <t>A0009010404</t>
  </si>
  <si>
    <t>A2473702302</t>
  </si>
  <si>
    <t>명차(대구)_260504_161648.xlsx</t>
  </si>
  <si>
    <t>현대오토(전주)_260504_161726.xlsx</t>
  </si>
  <si>
    <t>반품</t>
    <phoneticPr fontId="2" type="noConversion"/>
  </si>
  <si>
    <t>제욱오토(부산)</t>
    <phoneticPr fontId="2" type="noConversion"/>
  </si>
  <si>
    <t>TFK-0901</t>
    <phoneticPr fontId="2" type="noConversion"/>
  </si>
  <si>
    <t>0B5_TCU</t>
    <phoneticPr fontId="2" type="noConversion"/>
  </si>
  <si>
    <t>927156K</t>
    <phoneticPr fontId="2" type="noConversion"/>
  </si>
  <si>
    <t>제욱오토(부산)_260506_180038.xlsx</t>
  </si>
  <si>
    <t>WDDZF4KB9LA731512</t>
  </si>
  <si>
    <t>제이오토(대구)_260506_180120.xlsx</t>
  </si>
  <si>
    <t>루미노스(대구)</t>
  </si>
  <si>
    <t>010-3100-0129</t>
  </si>
  <si>
    <t>대구광역시 남구 봉덕로9길 96</t>
  </si>
  <si>
    <t>루미노스(대구)_260506_180252.xlsx</t>
  </si>
  <si>
    <t>WDDFH3DBXBJ640865</t>
  </si>
  <si>
    <t>이차 속도센서</t>
  </si>
  <si>
    <t>태흥오토미션(광주)_260506_180345.xlsx</t>
  </si>
  <si>
    <t>WDD2J5KB3KA031831</t>
  </si>
  <si>
    <t>터빈속도센서문제</t>
  </si>
  <si>
    <t>스타모터스(대구)_260506_180434.xlsx</t>
  </si>
  <si>
    <t>현진미션(칠곡)_260506_180502.xlsx</t>
  </si>
  <si>
    <t>WBAFW1108CDX11873</t>
  </si>
  <si>
    <t>제이피오토미션(부산)_260506_180549.xlsx</t>
  </si>
  <si>
    <t>P07B7_FIX</t>
  </si>
  <si>
    <t>제이오토(대구)_260506_222857.xlsx</t>
  </si>
  <si>
    <t>희찬자동차정비(광명)</t>
  </si>
  <si>
    <t>010-9892-1410</t>
  </si>
  <si>
    <t>경기도 광명시 하안동 305-6 석산빌딩 1층 105호</t>
  </si>
  <si>
    <t>희찬자동차정비(광명)_260507_180529.xlsx</t>
  </si>
  <si>
    <t>미르오토(대구)_260507_180552.xlsx</t>
  </si>
  <si>
    <t>진홍오토(대구)_260507_180628.xlsx</t>
  </si>
  <si>
    <t>부산비엔비(부산)_260507_180706.xlsx</t>
  </si>
  <si>
    <t>해강오토(은평구)</t>
  </si>
  <si>
    <t>010-3123-4785</t>
  </si>
  <si>
    <t>서울특별시 은평구 응암로 18길 2</t>
  </si>
  <si>
    <t>140 현금, 5 dc, 500 부가세 변경</t>
    <phoneticPr fontId="2" type="noConversion"/>
  </si>
  <si>
    <t>경북 포항시 북구 법원로97번길 24-12</t>
    <phoneticPr fontId="2" type="noConversion"/>
  </si>
  <si>
    <t>하나오토(청주)_260508_174720.xlsx</t>
  </si>
  <si>
    <t>코리아탑오토샵(대전)_260508_174747.xlsx</t>
  </si>
  <si>
    <t>TFK-2893</t>
  </si>
  <si>
    <t>윤마스터(포항)_260508_174908.xlsx</t>
  </si>
  <si>
    <t>0GC_Sensor</t>
  </si>
  <si>
    <t>0GC LUK Sensor</t>
  </si>
  <si>
    <t>해강오토(은평구)_260508_175028.xlsx</t>
  </si>
  <si>
    <t>손상부위 있음 할인 진행</t>
  </si>
  <si>
    <t>희찬자동차정비(광명)_260508_175119.xlsx</t>
  </si>
  <si>
    <t>Y모터스(김호)</t>
  </si>
  <si>
    <t>010-6789-1247</t>
  </si>
  <si>
    <t>김포시 양촌읍 황금로 24번길 60-2</t>
  </si>
  <si>
    <t>김포양촌 대포2</t>
  </si>
  <si>
    <t>W1KZF8GB1MA875220</t>
  </si>
  <si>
    <t>Y모터스(김호)_260508_175355.xlsx</t>
  </si>
  <si>
    <t>TFK-2065</t>
  </si>
  <si>
    <t>WAUZZZ4G1GN121865</t>
  </si>
  <si>
    <t>한독오토(대구)_260508_175504.xlsx</t>
  </si>
  <si>
    <t>오거리카(대구)_260508_175534.xlsx</t>
  </si>
  <si>
    <t>W1NFD2DB1MA306459</t>
  </si>
  <si>
    <t>김해오토(김해)_260508_175625.xlsx</t>
  </si>
  <si>
    <t>O</t>
    <phoneticPr fontId="2" type="noConversion"/>
  </si>
  <si>
    <t>DD모터스(부산)</t>
  </si>
  <si>
    <t>010-3121-5513</t>
  </si>
  <si>
    <t>부산 강서구 대저들길 460</t>
  </si>
  <si>
    <t>태한오토(용계)_260509_112932.xlsx</t>
  </si>
  <si>
    <t>STC모터스(통영)_260509_113006.xlsx</t>
  </si>
  <si>
    <t>현진미션(남대구)_260509_113109.xlsx</t>
  </si>
  <si>
    <t>WDDZF0FB1HA288234</t>
  </si>
  <si>
    <t>DD모터스(부산)_260509_113202.xlsx</t>
  </si>
  <si>
    <t>11일 두번째 차량</t>
  </si>
  <si>
    <t>미르오토(대구)_260511_182148.xlsx</t>
  </si>
  <si>
    <t>미르오토(대구)_260511_182208.xlsx</t>
  </si>
  <si>
    <t>청주오토(청주)_260511_182234.xlsx</t>
  </si>
  <si>
    <t>WBAWY3105BL530174</t>
  </si>
  <si>
    <t>젠오토(구미)_260511_182516.xlsx</t>
  </si>
  <si>
    <t>01.03.23</t>
  </si>
  <si>
    <t>WDCTG0JB2HJ359861</t>
  </si>
  <si>
    <t>052600-저전압</t>
  </si>
  <si>
    <t>코리아탑오토샵(대전)_260511_184644.xlsx</t>
  </si>
  <si>
    <t>WDDZF4JB2JA391182</t>
  </si>
  <si>
    <t>후진기어삽입, CGW, 컨트롤 유닛</t>
  </si>
  <si>
    <t>제일오토(대구)_260511_184810.xlsx</t>
  </si>
  <si>
    <t>대명오토(서울서초)</t>
    <phoneticPr fontId="2" type="noConversion"/>
  </si>
  <si>
    <t>PARK_PAWL</t>
    <phoneticPr fontId="2" type="noConversion"/>
  </si>
  <si>
    <t>A7259820003</t>
    <phoneticPr fontId="2" type="noConversion"/>
  </si>
  <si>
    <t>WDCDA0EB6GA718398</t>
  </si>
  <si>
    <t>주차위치, 솔레노이드3</t>
  </si>
  <si>
    <t>부산비엔비(부산)_260511_212822.xlsx</t>
  </si>
  <si>
    <t>TFK-0171</t>
  </si>
  <si>
    <t>WAUZZZ4G6FN063928</t>
  </si>
  <si>
    <t>하이웨이(구미)_260511_213003.xlsx</t>
  </si>
  <si>
    <t>O</t>
    <phoneticPr fontId="2" type="noConversion"/>
  </si>
  <si>
    <t>DTF-1</t>
  </si>
  <si>
    <t>자동차이야기(대구)_260512_174718.xlsx</t>
  </si>
  <si>
    <t>엠모터스(구미)_260512_174745.xlsx</t>
  </si>
  <si>
    <t>TFK-0660</t>
  </si>
  <si>
    <t>WAUZZZ4G7GN023634</t>
  </si>
  <si>
    <t>희찬자동차정비(광명)_260512_174852.xlsx</t>
  </si>
  <si>
    <t>WDDZF4JB7JA350563</t>
  </si>
  <si>
    <t>마이스터(대구)_260512_174933.xlsx</t>
  </si>
  <si>
    <t>미르오토(대구)_260512_175007.xlsx</t>
  </si>
  <si>
    <t>WVGZZZ5NZJW940781</t>
  </si>
  <si>
    <t>P1735</t>
  </si>
  <si>
    <t>현대오토(전주)_260512_175049.xlsx</t>
  </si>
  <si>
    <t>마이스터(대구)_260512_175124.xlsx</t>
  </si>
  <si>
    <t>17.03.08</t>
  </si>
  <si>
    <t>WDDFH3DB1BJ624361</t>
  </si>
  <si>
    <t>현대오토(영천)_260512_175218.xlsx</t>
  </si>
  <si>
    <t>WDDZF0EB6HA068038</t>
  </si>
  <si>
    <t>대경카마스터(대구)_260512_175258.xlsx</t>
  </si>
  <si>
    <t>옥창수</t>
  </si>
  <si>
    <t>전주완산장승배기287</t>
    <phoneticPr fontId="2" type="noConversion"/>
  </si>
  <si>
    <t>미르오토(대구)_260513_173718.xlsx</t>
  </si>
  <si>
    <t>대명오토(서울서초)_260513_173811.xlsx</t>
  </si>
  <si>
    <t>WDDZF0EB4KA693187</t>
  </si>
  <si>
    <t>댐스(대구)_260513_173901.xlsx</t>
  </si>
  <si>
    <t>SN-02259</t>
  </si>
  <si>
    <t>진영오토(남양주)_260513_174125.xlsx</t>
  </si>
  <si>
    <t>WDDZF4JB9HA215465</t>
  </si>
  <si>
    <t>스타모터스(대구)_260513_174200.xlsx</t>
  </si>
  <si>
    <t>경남오토미션(창원)_260513_174244.xlsx</t>
  </si>
  <si>
    <t>0B5_CLUTCH</t>
  </si>
  <si>
    <t>WVWZZZAUZGW014311</t>
  </si>
  <si>
    <t>TCU통신불가</t>
  </si>
  <si>
    <t>혜광오토(김해)_260513_174632.xlsx</t>
  </si>
  <si>
    <t>반품</t>
    <phoneticPr fontId="2" type="noConversion"/>
  </si>
  <si>
    <t>WDDZF4JBXJA330467</t>
  </si>
  <si>
    <t>WVGZZZ5NZLW825632</t>
  </si>
  <si>
    <t>P1736 2번</t>
  </si>
  <si>
    <t>대성오토(대구)_260514_180114.xlsx</t>
  </si>
  <si>
    <t>엠모터스(구미)_260514_180158.xlsx</t>
  </si>
  <si>
    <t>WDDUG3FB6JA374721</t>
  </si>
  <si>
    <t>Y모터스(김호)_260514_180443.xlsx</t>
  </si>
  <si>
    <t>WDDGF0CB9EA918511</t>
  </si>
  <si>
    <t>204.002 EHS A2122700006</t>
  </si>
  <si>
    <t>경동오토(서울)_260514_180556.xlsx</t>
  </si>
  <si>
    <t>WDDJ56X15A016571</t>
  </si>
  <si>
    <t>EHS 2202701206 219.356 0019028300 YE36</t>
  </si>
  <si>
    <t>진영오토(남양주)_260514_180705.xlsx</t>
  </si>
  <si>
    <t>한결부품_260514_180729.xlsx</t>
  </si>
  <si>
    <t>0CW3000044S</t>
  </si>
  <si>
    <t>WVWZZZAUZEW040655</t>
  </si>
  <si>
    <t>TCU 통신불가</t>
  </si>
  <si>
    <t>로얄오토(대구)_260514_180832.xlsx</t>
  </si>
  <si>
    <t>WDDZF4JBXJA404258</t>
  </si>
  <si>
    <t>후진기어</t>
  </si>
  <si>
    <t>WAUZZZ8VXLA071722</t>
  </si>
  <si>
    <t>현대오토(전주)_260514_180935.xlsx</t>
  </si>
  <si>
    <t>WAUZZZ8VXJ1080532</t>
  </si>
  <si>
    <t>대성오토(대구)_260514_181125.xlsx</t>
  </si>
  <si>
    <t>진영오토(남양주)_260514_181237.xlsx</t>
  </si>
  <si>
    <t>하정오토(광주)_260515_180632.xlsx</t>
  </si>
  <si>
    <t>WVGZZZ5NZLW812354</t>
  </si>
  <si>
    <t>현진미션(남대구)_260515_180720.xlsx</t>
  </si>
  <si>
    <t>0CK_Gearbox</t>
  </si>
  <si>
    <t>0CK300044S</t>
  </si>
  <si>
    <t>미르오토(대구)_260515_180903.xlsx</t>
  </si>
  <si>
    <t>미르오토(대구)_260515_180928.xlsx</t>
  </si>
  <si>
    <t>대구오토(대구)_260515_180956.xlsx</t>
  </si>
  <si>
    <t>정품</t>
  </si>
  <si>
    <t>마이오토(전북완주)_260515_181121.xlsx</t>
  </si>
  <si>
    <t>대구오토(대구)_260515_181200.xlsx</t>
  </si>
  <si>
    <t>구미엠모터스</t>
  </si>
  <si>
    <t>엠모터스(구미)_260515_181449.xlsx</t>
  </si>
  <si>
    <t>엠모터스(구미)</t>
    <phoneticPr fontId="2" type="noConversion"/>
  </si>
  <si>
    <t>콜벳미션오버홀</t>
    <phoneticPr fontId="2" type="noConversion"/>
  </si>
  <si>
    <t>WDCTG4FB8KJ548182</t>
  </si>
  <si>
    <t>미르오토(대구)_260515_181710.xlsx</t>
  </si>
  <si>
    <t>미르오토(대구)_260516_114142.xlsx</t>
  </si>
  <si>
    <t>TFK-0277</t>
  </si>
  <si>
    <t>WAUZZZ4G0DN022546</t>
  </si>
  <si>
    <t>P0706 레인지센서</t>
  </si>
  <si>
    <t>미르오토(대구)_260516_114314.xlsx</t>
  </si>
  <si>
    <t>현진미션(남대구)_260516_114432.xlsx</t>
  </si>
  <si>
    <t>젠오토(구미)_260516_114504.xlsx</t>
  </si>
  <si>
    <t>o</t>
    <phoneticPr fontId="2" type="noConversion"/>
  </si>
  <si>
    <t>경남오토미션(창원)</t>
    <phoneticPr fontId="2" type="noConversion"/>
  </si>
  <si>
    <t>결제</t>
    <phoneticPr fontId="2" type="noConversion"/>
  </si>
  <si>
    <t>10R_Filter</t>
    <phoneticPr fontId="2" type="noConversion"/>
  </si>
  <si>
    <t>10R_Rubber_Gasket</t>
    <phoneticPr fontId="2" type="noConversion"/>
  </si>
  <si>
    <t>HL3Z7A098A</t>
    <phoneticPr fontId="2" type="noConversion"/>
  </si>
  <si>
    <t>TF202</t>
    <phoneticPr fontId="2" type="noConversion"/>
  </si>
  <si>
    <t>HL3Z7A098A_Gasket</t>
    <phoneticPr fontId="2" type="noConversion"/>
  </si>
  <si>
    <t>이상길</t>
  </si>
  <si>
    <t>WBA21EH00PCM18538</t>
  </si>
  <si>
    <t>조이오토(대구)_260518_181917.xlsx</t>
  </si>
  <si>
    <t>그린오토매틱(제주)</t>
    <phoneticPr fontId="2" type="noConversion"/>
  </si>
  <si>
    <t>울산북구진장284</t>
    <phoneticPr fontId="2" type="noConversion"/>
  </si>
  <si>
    <t>68369691AD, 68369691AE와 동일</t>
    <phoneticPr fontId="2" type="noConversion"/>
  </si>
  <si>
    <t>MEISTER-K(울산)_260519_170330.xlsx</t>
  </si>
  <si>
    <t>한국오토(일산)_260519_170454.xlsx</t>
  </si>
  <si>
    <t>WVWZZZAUZFW247228</t>
  </si>
  <si>
    <t>대성오토(대구)_260519_170529.xlsx</t>
  </si>
  <si>
    <t>주문</t>
    <phoneticPr fontId="2" type="noConversion"/>
  </si>
  <si>
    <t>엠모터스(구미)_260519_170602.xlsx</t>
  </si>
  <si>
    <t>TFK-0273</t>
  </si>
  <si>
    <t>22.08.2015</t>
  </si>
  <si>
    <t>경남오토미션(창원)_260519_171023.xlsx</t>
  </si>
  <si>
    <t>엠비모터스(경주)_260519_172014.xlsx</t>
  </si>
  <si>
    <t>68369691AE</t>
  </si>
  <si>
    <t>다우수입차미션(경기)_260519_172042.xlsx</t>
  </si>
  <si>
    <t>조이오토(대구)_260519_172146.xlsx</t>
  </si>
  <si>
    <t>미르오토(대구)_260519_172214.xlsx</t>
  </si>
  <si>
    <t>WBAWZ5106G0M26021</t>
  </si>
  <si>
    <t>전원단계 접지측 단락</t>
  </si>
  <si>
    <t>한국오토(안양)_260519_172311.xlsx</t>
  </si>
  <si>
    <t>엠모터스(구미)</t>
    <phoneticPr fontId="2" type="noConversion"/>
  </si>
  <si>
    <t>Flange_G</t>
    <phoneticPr fontId="2" type="noConversion"/>
  </si>
  <si>
    <t>6HP19/26_Plate</t>
  </si>
  <si>
    <t>A063/B063</t>
  </si>
  <si>
    <t>A065/B065</t>
  </si>
  <si>
    <t>A053/B053</t>
  </si>
  <si>
    <t>1068327180</t>
    <phoneticPr fontId="2" type="noConversion"/>
  </si>
  <si>
    <t>A052/B052</t>
    <phoneticPr fontId="2" type="noConversion"/>
  </si>
  <si>
    <t>8HP45/55_Plate</t>
    <phoneticPr fontId="2" type="noConversion"/>
  </si>
  <si>
    <t>1087327221</t>
    <phoneticPr fontId="2" type="noConversion"/>
  </si>
  <si>
    <t>A071/B071</t>
    <phoneticPr fontId="2" type="noConversion"/>
  </si>
  <si>
    <t>1087327175ZFS</t>
    <phoneticPr fontId="2" type="noConversion"/>
  </si>
  <si>
    <t>A048/B048</t>
    <phoneticPr fontId="2" type="noConversion"/>
  </si>
  <si>
    <t>8HP70/90_Plate</t>
    <phoneticPr fontId="2" type="noConversion"/>
  </si>
  <si>
    <t>1087327249ZFS</t>
    <phoneticPr fontId="2" type="noConversion"/>
  </si>
  <si>
    <t>A081/B081</t>
    <phoneticPr fontId="2" type="noConversion"/>
  </si>
  <si>
    <t>8HP45/55/90_Plate</t>
    <phoneticPr fontId="2" type="noConversion"/>
  </si>
  <si>
    <t>1102327142ZFS</t>
    <phoneticPr fontId="2" type="noConversion"/>
  </si>
  <si>
    <t>A193/B193</t>
    <phoneticPr fontId="2" type="noConversion"/>
  </si>
  <si>
    <t>6HP19/26_Plate</t>
    <phoneticPr fontId="2" type="noConversion"/>
  </si>
  <si>
    <t>1068237210</t>
    <phoneticPr fontId="2" type="noConversion"/>
  </si>
  <si>
    <t>1068237224</t>
    <phoneticPr fontId="2" type="noConversion"/>
  </si>
  <si>
    <t>1068237189</t>
    <phoneticPr fontId="2" type="noConversion"/>
  </si>
  <si>
    <t>10R80_CDF_Drum</t>
    <phoneticPr fontId="2" type="noConversion"/>
  </si>
  <si>
    <t>JR3Z-7H351-B</t>
    <phoneticPr fontId="2" type="noConversion"/>
  </si>
  <si>
    <t>VGS3-FDCT</t>
    <phoneticPr fontId="2" type="noConversion"/>
  </si>
  <si>
    <t>A0009010404</t>
    <phoneticPr fontId="2" type="noConversion"/>
  </si>
  <si>
    <t>W1K3G4EBXLJ228053</t>
  </si>
  <si>
    <t>온도센서 경고등</t>
  </si>
  <si>
    <t>하나오토(진주)_260520_174214.xlsx</t>
  </si>
  <si>
    <t>주문</t>
    <phoneticPr fontId="2" type="noConversion"/>
  </si>
  <si>
    <t>WDCDA2EB3HA825020</t>
  </si>
  <si>
    <t>후진기어삽입</t>
  </si>
  <si>
    <t>현진미션(칠곡)_260520_174307.xlsx</t>
  </si>
  <si>
    <t>TFK-0392</t>
  </si>
  <si>
    <t>하나오토(청주)_260520_174408.xlsx</t>
  </si>
  <si>
    <t>현대오토(전주)_260520_174440.xlsx</t>
  </si>
  <si>
    <t>웨스트모터스(대구)_260520_174504.xlsx</t>
  </si>
  <si>
    <t>WDDUX8GB3JA394193</t>
  </si>
  <si>
    <t>P07B700, 후진기어</t>
  </si>
  <si>
    <t>태성카오토(동대문)_260520_174550.xlsx</t>
  </si>
  <si>
    <t>07.02.16</t>
  </si>
  <si>
    <t>WDCTG4FB1JJ373725</t>
  </si>
  <si>
    <t>051300데이터수정</t>
  </si>
  <si>
    <t>데이터수정</t>
  </si>
  <si>
    <t>태성카오토(동대문)_260521_165240.xlsx</t>
  </si>
  <si>
    <t>오토티엠(광명)_260521_165309.xlsx</t>
  </si>
  <si>
    <t>WDDUX8FB0GA248957</t>
  </si>
  <si>
    <t>솔레노이드3, 주차위치</t>
  </si>
  <si>
    <t>대구오토(대구)_260521_165432.xlsx</t>
  </si>
  <si>
    <t>ATC_OIL</t>
  </si>
  <si>
    <t>제이오토(대구)_260521_165618.xlsx</t>
  </si>
  <si>
    <t>WBA5E5103FG061701</t>
  </si>
  <si>
    <t>온도센서 이상 핫 모드, PT CAN 통신이상</t>
  </si>
  <si>
    <t>현진미션(남대구)_260521_165734.xlsx</t>
  </si>
  <si>
    <t>WDBSK71F87F130614</t>
  </si>
  <si>
    <t>230.471 EHS A 220 270 21 06</t>
  </si>
  <si>
    <t>경동오토(서울)_260521_165833.xlsx</t>
  </si>
  <si>
    <t>PDK_Seal_Ring</t>
  </si>
  <si>
    <t>9G230237700</t>
  </si>
  <si>
    <t>PDK_EndCap(Set)</t>
  </si>
  <si>
    <t>스카이오토미션(천안)_260522_182741.xlsx</t>
  </si>
  <si>
    <t>TFK-3372</t>
  </si>
  <si>
    <t>WAUZZZF28MN17225</t>
  </si>
  <si>
    <t>하나오토(청주)_260522_182852.xlsx</t>
  </si>
  <si>
    <t>제일오토(대구)_260522_183548.xlsx</t>
  </si>
  <si>
    <t>주문</t>
    <phoneticPr fontId="2" type="noConversion"/>
  </si>
  <si>
    <t>대명오토(서울서초)_260522_183617.xlsx</t>
  </si>
  <si>
    <t>TFK-0317</t>
  </si>
  <si>
    <t>천안오토(천안)_260522_183735.xlsx</t>
  </si>
  <si>
    <t>하나오토(청주)</t>
    <phoneticPr fontId="2" type="noConversion"/>
  </si>
  <si>
    <t>TFK-0392</t>
    <phoneticPr fontId="2" type="noConversion"/>
  </si>
  <si>
    <t>0HK_TCU</t>
    <phoneticPr fontId="2" type="noConversion"/>
  </si>
  <si>
    <t>0HK927156B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</si>
  <si>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</si>
  <si>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</si>
  <si>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</si>
  <si>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코리아탑오토샵(대전)_260523_100827.xlsx</t>
  </si>
  <si>
    <t>주문</t>
    <phoneticPr fontId="2" type="noConversion"/>
  </si>
  <si>
    <t>이현우</t>
  </si>
  <si>
    <t>010-6474-3759</t>
    <phoneticPr fontId="2" type="noConversion"/>
  </si>
  <si>
    <t>WDDZF4KBXKA524190</t>
  </si>
  <si>
    <t>오거리카(대구)_260525_160917.xlsx</t>
  </si>
  <si>
    <t>WDCBB86EX6A050356</t>
  </si>
  <si>
    <t>164.186 2202701306 0019028000 YE1C</t>
  </si>
  <si>
    <t>한국오토(일산)_260526_181123.xlsx</t>
  </si>
  <si>
    <t>8HP_TCM</t>
  </si>
  <si>
    <t>6058008179</t>
  </si>
  <si>
    <t>2026-05-26W</t>
  </si>
  <si>
    <t>TFK-817520, TFK-042194</t>
  </si>
  <si>
    <t>WAUZZZ4M3KD044176</t>
  </si>
  <si>
    <t>이시아오토(대구)_260526_181427.xlsx</t>
  </si>
  <si>
    <t>정인호오토샵(김천)_260526_181610.xlsx</t>
  </si>
  <si>
    <t>경동오토(서울)_260526_185315.xlsx</t>
  </si>
  <si>
    <t>AP오토서비스(수원)_260526_185350.xlsx</t>
  </si>
  <si>
    <t>매드모터스(광주)_260526_185445.xlsx</t>
  </si>
  <si>
    <t>미르오토(대구)_260526_185514.xlsx</t>
  </si>
  <si>
    <t>하나오토(청주)_260527_173959.xlsx</t>
  </si>
  <si>
    <t>TFK-0233</t>
  </si>
  <si>
    <t>진홍오토(대구)_260527_174120.xlsx</t>
  </si>
  <si>
    <t>하정오토(광주)_260527_174228.xlsx</t>
  </si>
  <si>
    <t>WDD2211561A005271</t>
  </si>
  <si>
    <t>221.156 2202701306 0029027700 YE1V</t>
  </si>
  <si>
    <t>전주오토(전주)_260527_174333.xlsx</t>
  </si>
  <si>
    <t>WVGZZZ5NZJW923937</t>
  </si>
  <si>
    <t>성민오토(대전)_260527_174416.xlsx</t>
  </si>
  <si>
    <t>엠모터스(구미)_260527_174444.xlsx</t>
  </si>
  <si>
    <t>TFK-0428</t>
  </si>
  <si>
    <t>WAUZZZ4G0GN011650</t>
  </si>
  <si>
    <t>대구오토(대구)_260527_174609.xlsx</t>
  </si>
  <si>
    <t>조이오토(대구)_260527_174815.xlsx</t>
  </si>
  <si>
    <t>매드모터스(광주)_260527_174837.xlsx</t>
  </si>
  <si>
    <t>엠모터스(구미)</t>
    <phoneticPr fontId="2" type="noConversion"/>
  </si>
  <si>
    <t>Flange_F</t>
    <phoneticPr fontId="2" type="noConversion"/>
  </si>
  <si>
    <t>6058008148</t>
  </si>
  <si>
    <t>진영오토(남양주)_260527_181440.xlsx</t>
  </si>
  <si>
    <t>천안오토(천안)</t>
    <phoneticPr fontId="2" type="noConversion"/>
  </si>
  <si>
    <t>TFK-0317</t>
    <phoneticPr fontId="2" type="noConversion"/>
  </si>
  <si>
    <t>0CK_TCU</t>
    <phoneticPr fontId="2" type="noConversion"/>
  </si>
  <si>
    <t>927156AA</t>
    <phoneticPr fontId="2" type="noConversion"/>
  </si>
  <si>
    <t>0DN325421</t>
    <phoneticPr fontId="2" type="noConversion"/>
  </si>
  <si>
    <t>0CK_Filter</t>
    <phoneticPr fontId="2" type="noConversion"/>
  </si>
  <si>
    <t>TCU있을때 50000 없으면 70000</t>
    <phoneticPr fontId="2" type="noConversion"/>
  </si>
  <si>
    <t>WDDZF0EB3HA061628</t>
  </si>
  <si>
    <t>새흰돌오토미션(전남순천)_260528_165618.xlsx</t>
  </si>
  <si>
    <t>TFK-1514</t>
  </si>
  <si>
    <t>WAUZZZ4G0GN100148</t>
  </si>
  <si>
    <t>코리아탑오토샵(대전)_260528_165739.xlsx</t>
  </si>
  <si>
    <t>0CW 300 047 C</t>
  </si>
  <si>
    <t>WVWZZZAUZEW249034</t>
  </si>
  <si>
    <t>태성카오토(동대문)_260528_165843.xlsx</t>
  </si>
  <si>
    <t>태성카오토(동대문)_260528_170008.xlsx</t>
  </si>
  <si>
    <t>한국오토(안양)_260528_170105.xlsx</t>
  </si>
  <si>
    <t>마일레오토(마포)_260528_170208.xlsx</t>
  </si>
  <si>
    <t>0CJ_TCU(A)</t>
  </si>
  <si>
    <t>0CJ927156A</t>
  </si>
  <si>
    <t>반품</t>
    <phoneticPr fontId="2" type="noConversion"/>
  </si>
  <si>
    <t>대구오토(대구)_260529_171833.xlsx</t>
  </si>
  <si>
    <t>프로오토미션(광주)_260529_171905.xlsx</t>
  </si>
  <si>
    <t>TFK-0245</t>
  </si>
  <si>
    <t>대륙오토(대구)_260529_172022.xlsx</t>
  </si>
  <si>
    <t>0B5_Clutch_Cover</t>
  </si>
  <si>
    <t>마일레오토(마포)_260529_172144.xlsx</t>
  </si>
  <si>
    <t>청주오토(청주)_260529_172207.xlsx</t>
  </si>
  <si>
    <t>TFK-1940</t>
  </si>
  <si>
    <t>오토젠(남양주)_260529_172306.xlsx</t>
  </si>
  <si>
    <t>WAUZZZ4G5GN049164</t>
    <phoneticPr fontId="2" type="noConversion"/>
  </si>
  <si>
    <t>WAUZZZF20MN008681</t>
    <phoneticPr fontId="2" type="noConversion"/>
  </si>
  <si>
    <t>O</t>
    <phoneticPr fontId="2" type="noConversion"/>
  </si>
  <si>
    <t>비앤비모터스(창원)</t>
    <phoneticPr fontId="2" type="noConversion"/>
  </si>
  <si>
    <t>7,205,246,673</t>
  </si>
  <si>
    <t>VGSNAG3</t>
    <phoneticPr fontId="2" type="noConversion"/>
  </si>
  <si>
    <t>A7252709011-1</t>
    <phoneticPr fontId="2" type="noConversion"/>
  </si>
  <si>
    <t>WDDHF0AB5FB119845</t>
    <phoneticPr fontId="2" type="noConversion"/>
  </si>
  <si>
    <t>다수경고등</t>
    <phoneticPr fontId="2" type="noConversion"/>
  </si>
  <si>
    <t>TFK-1068</t>
  </si>
  <si>
    <t>진홍오토 이모빌 관련 tcu</t>
  </si>
  <si>
    <t>전주오토(전주)_260529_182439.xlsx</t>
  </si>
  <si>
    <t>WDDZF4JB2JA341110</t>
  </si>
  <si>
    <t>마이오토(전북완주)_260530_111700.xlsx</t>
  </si>
  <si>
    <t>대명오토(서울서초)_260530_111729.xlsx</t>
  </si>
  <si>
    <t>14C559-AA</t>
  </si>
  <si>
    <t>조이오토(대구)_260530_111906.xlsx</t>
  </si>
  <si>
    <t>TFK-0028</t>
  </si>
  <si>
    <t>WAUZZZ4G3EN064453</t>
  </si>
  <si>
    <t>미르오토(대구)_260530_112249.xlsx</t>
  </si>
  <si>
    <t>WDDZF0EB1HA144362</t>
  </si>
  <si>
    <t>제이오토(대구)_260530_135702.xlsx</t>
  </si>
  <si>
    <t>부가세로결제</t>
  </si>
  <si>
    <t>119-73-00045</t>
    <phoneticPr fontId="2" type="noConversion"/>
  </si>
  <si>
    <t>경동(화물)</t>
    <phoneticPr fontId="2" type="noConversion"/>
  </si>
  <si>
    <t>청주흥덕신봉11</t>
    <phoneticPr fontId="2" type="noConversion"/>
  </si>
  <si>
    <t>대전서구변70</t>
    <phoneticPr fontId="2" type="noConversion"/>
  </si>
  <si>
    <t>경동(택배)</t>
    <phoneticPr fontId="2" type="noConversion"/>
  </si>
  <si>
    <t>광주북구용봉1420</t>
    <phoneticPr fontId="2" type="noConversion"/>
  </si>
  <si>
    <t>한국오토(안양)_260601_180155.xlsx</t>
  </si>
  <si>
    <t>WVGZZZ4NZGW553015</t>
  </si>
  <si>
    <t>한국오토(노원)_260601_180942.xlsx</t>
  </si>
  <si>
    <t>매드모터스(광주)_260601_181040.xlsx</t>
  </si>
  <si>
    <t>주문</t>
    <phoneticPr fontId="2" type="noConversion"/>
  </si>
  <si>
    <t>마이스터(대구)_260601_181115.xlsx</t>
  </si>
  <si>
    <t>스카이오토미션(천안)_260601_181210.xlsx</t>
  </si>
  <si>
    <t>엠모터스(구미)_260601_181231.xlsx</t>
  </si>
  <si>
    <t>미르오토(대구)_260601_181359.xlsx</t>
  </si>
  <si>
    <t>ATC작업비</t>
  </si>
  <si>
    <t>WDDZF4KB9KA532569</t>
  </si>
  <si>
    <t>마이오토(전북완주)_260602_165824.xlsx</t>
  </si>
  <si>
    <t>WVWZZZ1KZDW058521</t>
  </si>
  <si>
    <t>0AM 300 058S</t>
  </si>
  <si>
    <t>한신오토미션(서울 송파)_260602_165917.xlsx</t>
  </si>
  <si>
    <t>WDD2211861A402379</t>
  </si>
  <si>
    <t>221.186 EHS-2202700060 0009028803</t>
  </si>
  <si>
    <t>한신오토미션(서울 송파)_260602_170012.xlsx</t>
  </si>
  <si>
    <t>W1KZF0FBXNB083517</t>
  </si>
  <si>
    <t>한국오토(안양)_260602_170105.xlsx</t>
  </si>
  <si>
    <t>진영오토(남양주)_260602_170132.xlsx</t>
  </si>
  <si>
    <t>WP0AA2975DL012145</t>
  </si>
  <si>
    <t>연화오토(대구)_260602_170236.xlsx</t>
  </si>
  <si>
    <t>미르오토(대구)_260602_170310.xlsx</t>
  </si>
  <si>
    <t>경남오토미션(창원)_260602_170341.xlsx</t>
  </si>
  <si>
    <t>WDDNG71X58A165561</t>
  </si>
  <si>
    <t>221.171 2202701906 0084489710 XG5V</t>
  </si>
  <si>
    <t>청주오토(청주)_260603_151250.xlsx</t>
  </si>
  <si>
    <t>WVWZZZ3HZKE013990</t>
  </si>
  <si>
    <t>새흰돌오토미션(전남순천)_260603_151325.xlsx</t>
  </si>
  <si>
    <t>일부결재</t>
  </si>
  <si>
    <t>5월분결재</t>
  </si>
  <si>
    <t>교환</t>
    <phoneticPr fontId="2" type="noConversion"/>
  </si>
  <si>
    <t>07011304040708</t>
    <phoneticPr fontId="2" type="noConversion"/>
  </si>
  <si>
    <t>제일오토(대구)_260604_175844.xlsx</t>
  </si>
  <si>
    <t>주문</t>
    <phoneticPr fontId="2" type="noConversion"/>
  </si>
  <si>
    <t>WDD2220571A130440</t>
  </si>
  <si>
    <t>조이오토(대구)_260604_175939.xlsx</t>
  </si>
  <si>
    <t>하정오토(광주)_260604_180024.xlsx</t>
  </si>
  <si>
    <t>금성오토(광주)_260604_180053.xlsx</t>
  </si>
  <si>
    <t>메르카바(고양)_260604_180212.xlsx</t>
  </si>
  <si>
    <t>제일오토(대구)_260604_180929.xlsx</t>
  </si>
  <si>
    <t>원주오토(원주)</t>
  </si>
  <si>
    <t>010-2729-0933</t>
  </si>
  <si>
    <t>강원 원주시 영랑길 141</t>
  </si>
  <si>
    <t>WDDZF4KB4KA577595</t>
  </si>
  <si>
    <t>제일오토(대구)_260605_173013.xlsx</t>
  </si>
  <si>
    <t>미르오토(대구)_260605_173037.xlsx</t>
  </si>
  <si>
    <t>코리아탑오토샵(대전)_260605_173124.xlsx</t>
  </si>
  <si>
    <t>천안오토(천안)_260605_173209.xlsx</t>
  </si>
  <si>
    <t>0CK_REBUILD</t>
  </si>
  <si>
    <t>58000KM</t>
  </si>
  <si>
    <t>자동차이야기(대구)_260605_173353.xlsx</t>
  </si>
  <si>
    <t>WVWZZZAUZEW263536</t>
  </si>
  <si>
    <t>유압펌프 이상</t>
  </si>
  <si>
    <t>로얄오토(대구)_260605_173440.xlsx</t>
  </si>
  <si>
    <t>미르오토(대구)_260605_173503.xlsx</t>
  </si>
  <si>
    <t>원주오토(원주)_260605_173531.xlsx</t>
  </si>
  <si>
    <t>경남오토미션(창원)_260605_173614.xlsx</t>
  </si>
  <si>
    <t>0B5_CLUTCH작업</t>
  </si>
  <si>
    <t>현금결재(카카오)</t>
  </si>
  <si>
    <t>김경부</t>
  </si>
  <si>
    <t>작업비</t>
  </si>
  <si>
    <t>스카이오토미션(천안)_260606_111231.xlsx</t>
  </si>
  <si>
    <t>현대오토(목포)_260606_111300.xlsx</t>
  </si>
  <si>
    <t>천안오토(천안)_260606_120441.xlsx</t>
  </si>
  <si>
    <t>119모터스(화성)_260608_153755.xlsx</t>
  </si>
  <si>
    <t>00406532A5</t>
  </si>
  <si>
    <t>현진미션(남대구)_260608_154038.xlsx</t>
  </si>
  <si>
    <t>주문</t>
    <phoneticPr fontId="2" type="noConversion"/>
  </si>
  <si>
    <t>미르오토(대구)_260608_154103.xlsx</t>
  </si>
  <si>
    <t>성민오토(대전)_260608_154138.xlsx</t>
  </si>
  <si>
    <t>WVGZZZ5NZFW115262</t>
  </si>
  <si>
    <t>한국오토(안양)_260608_154229.xlsx</t>
  </si>
  <si>
    <t>케이오토미션(목포)_260608_164823.xlsx</t>
  </si>
  <si>
    <t>천안오토(천안)</t>
    <phoneticPr fontId="2" type="noConversion"/>
  </si>
  <si>
    <t>VGSNAG2_Programming</t>
    <phoneticPr fontId="2" type="noConversion"/>
  </si>
  <si>
    <t>WDDHF0CB0DA694581</t>
    <phoneticPr fontId="2" type="noConversion"/>
  </si>
  <si>
    <t>212.002 EHS-212270006</t>
    <phoneticPr fontId="2" type="noConversion"/>
  </si>
  <si>
    <t>WDD2211861A402379</t>
    <phoneticPr fontId="2" type="noConversion"/>
  </si>
  <si>
    <t>221.186 EHS-2202700060 0009028803</t>
    <phoneticPr fontId="2" type="noConversion"/>
  </si>
  <si>
    <t>미르오토(대구)_260608_190400.xlsx</t>
  </si>
  <si>
    <t>진영오토(남양주)_260609_175503.xlsx</t>
  </si>
  <si>
    <t>천안오토(천안)_260609_175704.xlsx</t>
  </si>
  <si>
    <t>WDDZF4CB7JA421158</t>
  </si>
  <si>
    <t>웨스트모터스(대구)_260609_175749.xlsx</t>
  </si>
  <si>
    <t>주차위치로, 솔레노이드3</t>
    <phoneticPr fontId="2" type="noConversion"/>
  </si>
  <si>
    <t>1C4RJFBG2KC796365</t>
  </si>
  <si>
    <t>D클러치 수리후 A,B,D 관련 경고등</t>
  </si>
  <si>
    <t>한국오토(안양)_260609_180042.xlsx</t>
  </si>
  <si>
    <t>Flange_G(New)</t>
  </si>
  <si>
    <t>모토렌(경산)_260609_180520.xlsx</t>
  </si>
  <si>
    <t>마이스터(대구)_260609_180543.xlsx</t>
  </si>
  <si>
    <t>WDC0J6EB6JF394283</t>
    <phoneticPr fontId="2" type="noConversion"/>
  </si>
  <si>
    <t>o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</si>
  <si>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</si>
  <si>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</si>
  <si>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</si>
  <si>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대륙오토(대구)</t>
    <phoneticPr fontId="2" type="noConversion"/>
  </si>
  <si>
    <t>Online 비용 할인</t>
    <phoneticPr fontId="2" type="noConversion"/>
  </si>
  <si>
    <t>현진미션(남대구)</t>
    <phoneticPr fontId="2" type="noConversion"/>
  </si>
  <si>
    <t>TFK-0381</t>
    <phoneticPr fontId="2" type="noConversion"/>
  </si>
  <si>
    <t>0AW_TCU</t>
    <phoneticPr fontId="2" type="noConversion"/>
  </si>
  <si>
    <t>0AW927156K</t>
    <phoneticPr fontId="2" type="noConversion"/>
  </si>
  <si>
    <t>WAUZZZ4G1FN008075</t>
    <phoneticPr fontId="2" type="noConversion"/>
  </si>
  <si>
    <t>P1773 P1741</t>
    <phoneticPr fontId="2" type="noConversion"/>
  </si>
  <si>
    <t>00406532A5</t>
    <phoneticPr fontId="2" type="noConversion"/>
  </si>
  <si>
    <t>7G-FDCT-Valvebody</t>
  </si>
  <si>
    <t>R2463771700</t>
  </si>
  <si>
    <t>WAUZZZ4G4FN028014</t>
  </si>
  <si>
    <t>0046532A5</t>
  </si>
  <si>
    <t>로얄오토(대구)_260610_173753.xlsx</t>
  </si>
  <si>
    <t>WDDZF4KB5HA108606</t>
  </si>
  <si>
    <t>로얄오토(대구)_260610_173835.xlsx</t>
  </si>
  <si>
    <t>주문</t>
    <phoneticPr fontId="2" type="noConversion"/>
  </si>
  <si>
    <t>대구오토(대구)_260610_174000.xlsx</t>
  </si>
  <si>
    <t>태흥오토미션(광주)_260610_174032.xlsx</t>
  </si>
  <si>
    <t>0CJ156A_PROGRAMMING</t>
  </si>
  <si>
    <t>청주오토(청주)_260610_174113.xlsx</t>
  </si>
  <si>
    <t>WDDUG8GB2JA354333</t>
  </si>
  <si>
    <t>웨스트모터스(대구)_260610_174202.xlsx</t>
  </si>
  <si>
    <t>MBA모터스(경기광주)_260610_174248.xlsx</t>
  </si>
  <si>
    <t>혜광오토(부산)_260610_174315.xlsx</t>
  </si>
  <si>
    <t>태흥오토미션(광주)</t>
    <phoneticPr fontId="2" type="noConversion"/>
  </si>
  <si>
    <t>VGSNAG3</t>
    <phoneticPr fontId="2" type="noConversion"/>
  </si>
  <si>
    <t>A7252709011-1</t>
    <phoneticPr fontId="2" type="noConversion"/>
  </si>
  <si>
    <t>혜광오토(부산)_260611_164347.xlsx</t>
  </si>
  <si>
    <t>메르카바(고양)_260611_164413.xlsx</t>
  </si>
  <si>
    <t>현대오토(목포)_260611_164440.xlsx</t>
  </si>
  <si>
    <t>WVGZZZ5NZJW919653</t>
    <phoneticPr fontId="2" type="noConversion"/>
  </si>
  <si>
    <t>WDDZF4JBBHA213366</t>
  </si>
  <si>
    <t>미르오토(대구)_260611_202944.xlsx</t>
  </si>
  <si>
    <t>119모터스(화성)</t>
    <phoneticPr fontId="2" type="noConversion"/>
  </si>
  <si>
    <t>Flange_F</t>
    <phoneticPr fontId="2" type="noConversion"/>
  </si>
  <si>
    <t>Flange_G</t>
    <phoneticPr fontId="2" type="noConversion"/>
  </si>
  <si>
    <t>WDDHF8HB7BA382326</t>
  </si>
  <si>
    <t>212.087 EHS2202700160 0009023103</t>
  </si>
  <si>
    <t>D&amp;N모터스(전주)_260612_170246.xlsx</t>
  </si>
  <si>
    <t>TFK-4040</t>
  </si>
  <si>
    <t>WAUZZZF24MN011213</t>
  </si>
  <si>
    <t>0CJ 300 043 S 4K0 927 153 G</t>
  </si>
  <si>
    <t>한국오토(안양)_260612_170401.xlsx</t>
  </si>
  <si>
    <t>WDD2120531A331636</t>
  </si>
  <si>
    <t>하나오토(청주)_260612_170502.xlsx</t>
  </si>
  <si>
    <t>212.053 EHS 220200160</t>
    <phoneticPr fontId="2" type="noConversion"/>
  </si>
  <si>
    <t>한국오토(일산)_260612_180026.xlsx</t>
  </si>
  <si>
    <t>O</t>
    <phoneticPr fontId="2" type="noConversion"/>
  </si>
  <si>
    <t>애니오토(시흥)_260612_181523.xlsx</t>
  </si>
  <si>
    <t>중앙정비(창원)</t>
  </si>
  <si>
    <t>010-9233-2715</t>
  </si>
  <si>
    <t>알수없음</t>
  </si>
  <si>
    <t>창원의창팔용13</t>
  </si>
  <si>
    <t>TFK-3197</t>
  </si>
  <si>
    <t>WVWZZZAUZEW298466</t>
  </si>
  <si>
    <t>P1793 G196</t>
  </si>
  <si>
    <t>0D9 300 041 P</t>
  </si>
  <si>
    <t>STC모터스(통영)_260613_114655.xlsx</t>
  </si>
  <si>
    <t>WDDZF4JB5HA094854</t>
  </si>
  <si>
    <t>하나오토(진주)_260613_114801.xlsx</t>
  </si>
  <si>
    <t>TFK-1536</t>
  </si>
  <si>
    <t>WAUZZZ4G8GN011766</t>
  </si>
  <si>
    <t>혜광오토(양산)_260615_170812.xlsx</t>
  </si>
  <si>
    <t>P1796 2번</t>
  </si>
  <si>
    <t>미르오토(대구)_260615_170846.xlsx</t>
  </si>
  <si>
    <t>31705X984A</t>
  </si>
  <si>
    <t>경남오토미션(창원)_260615_171110.xlsx</t>
  </si>
  <si>
    <t>WDC0G0FB1GF039525</t>
  </si>
  <si>
    <t>웨스트모터스(대구)_260615_171155.xlsx</t>
  </si>
  <si>
    <t>0CW300046</t>
  </si>
  <si>
    <t>WVWZZZAUZEW400995</t>
  </si>
  <si>
    <t>자동차이야기(대구)_260615_171233.xlsx</t>
  </si>
  <si>
    <t>미르오토(대구)_260615_171304.xlsx</t>
  </si>
  <si>
    <t>엠비모터스(경주)_260616_162004.xlsx</t>
  </si>
  <si>
    <t>WDDZF0FB1KA615805</t>
  </si>
  <si>
    <t>대구오토(대구)_260616_162124.xlsx</t>
  </si>
  <si>
    <t>진홍오토(대구)_260616_162312.xlsx</t>
  </si>
  <si>
    <t>천안오토(천안)_260616_162338.xlsx</t>
  </si>
  <si>
    <t>USED</t>
  </si>
  <si>
    <t>WDDNG56X37A143425</t>
  </si>
  <si>
    <t>221.156 EHS2202701806 2202703106 0029027800</t>
  </si>
  <si>
    <t>전주오토(전주)_260616_162432.xlsx</t>
  </si>
  <si>
    <t>SJ모터스(부산)_260616_162504.xlsx</t>
  </si>
  <si>
    <t>경남오토미션(창원)_260616_162602.xlsx</t>
  </si>
  <si>
    <t>코리아탑오토샵(대전)</t>
    <phoneticPr fontId="2" type="noConversion"/>
  </si>
  <si>
    <t>PARK_PAWL</t>
    <phoneticPr fontId="2" type="noConversion"/>
  </si>
  <si>
    <t>A7259820003</t>
    <phoneticPr fontId="2" type="noConversion"/>
  </si>
  <si>
    <t>진영오토(남양주)_260616_164724.xlsx</t>
  </si>
  <si>
    <t>CVT출고건</t>
  </si>
  <si>
    <t>오토맥스(대구)_260616_164921.xlsx</t>
  </si>
  <si>
    <t>o</t>
    <phoneticPr fontId="2" type="noConversion"/>
  </si>
  <si>
    <t>제이오토(대구)_260616_165426.xlsx</t>
  </si>
  <si>
    <t>8HP EGS Clone</t>
  </si>
  <si>
    <t>이시아오토(대구)_260616_175236.xlsx</t>
  </si>
  <si>
    <t>7단 하이브리드</t>
    <phoneticPr fontId="2" type="noConversion"/>
  </si>
  <si>
    <t>A0009013200</t>
    <phoneticPr fontId="2" type="noConversion"/>
  </si>
  <si>
    <t>현대오토(목포)</t>
    <phoneticPr fontId="2" type="noConversion"/>
  </si>
  <si>
    <t>Repair</t>
    <phoneticPr fontId="2" type="noConversion"/>
  </si>
  <si>
    <t>0GC_Repair</t>
    <phoneticPr fontId="2" type="noConversion"/>
  </si>
  <si>
    <t>김민훈</t>
  </si>
  <si>
    <t>천안오토(천안)</t>
    <phoneticPr fontId="2" type="noConversion"/>
  </si>
  <si>
    <t>TFK-1068</t>
    <phoneticPr fontId="2" type="noConversion"/>
  </si>
  <si>
    <t>0CK_TCU</t>
    <phoneticPr fontId="2" type="noConversion"/>
  </si>
  <si>
    <t>927156AA</t>
    <phoneticPr fontId="2" type="noConversion"/>
  </si>
  <si>
    <t>WAUZZZ4G6GN151766</t>
    <phoneticPr fontId="2" type="noConversion"/>
  </si>
  <si>
    <t>VGSNAG2_Programming</t>
    <phoneticPr fontId="2" type="noConversion"/>
  </si>
  <si>
    <t>WDD2211711A096340</t>
    <phoneticPr fontId="2" type="noConversion"/>
  </si>
  <si>
    <t>현진미션(남대구)_260617_164302.xlsx</t>
  </si>
  <si>
    <t>WDDUG8FB3HA287088</t>
    <phoneticPr fontId="2" type="noConversion"/>
  </si>
  <si>
    <t>WDDZF0EB4HA174830</t>
  </si>
  <si>
    <t>엔비모터스(인천)_260617_172601.xlsx</t>
  </si>
  <si>
    <t>6HP_EGS</t>
  </si>
  <si>
    <t>5WK75020AA</t>
  </si>
  <si>
    <t>오토티엠(광명)_260617_172731.xlsx</t>
  </si>
  <si>
    <t>TFK-3424</t>
  </si>
  <si>
    <t>점프모터스(울산)_260617_172818.xlsx</t>
  </si>
  <si>
    <t>미르오토(대구)_260617_172932.xlsx</t>
  </si>
  <si>
    <t>미르오토(대구)_260617_172955.xlsx</t>
  </si>
  <si>
    <t>매드모터스(광주)_260617_173937.xlsx</t>
  </si>
  <si>
    <t>WDCED2EB0HA057198</t>
  </si>
  <si>
    <t>금성오토(광주)_260618_162432.xlsx</t>
  </si>
  <si>
    <t>금성오토(광주)_260618_162543.xlsx</t>
  </si>
  <si>
    <t>새흰돌오토미션(전남순천)_260618_162626.xlsx</t>
  </si>
  <si>
    <t>WDD2211561A005449</t>
  </si>
  <si>
    <t>한국오토정비공업사(울산)_260618_162656.xlsx</t>
  </si>
  <si>
    <t>TFK-3455</t>
  </si>
  <si>
    <t>WAUZZZ4G6GN095781</t>
  </si>
  <si>
    <t>동명오토(인천)_260618_162753.xlsx</t>
  </si>
  <si>
    <t>8HP45 8HP70 8HP75 8HP90</t>
  </si>
  <si>
    <t>하오르모터스(부산)_260618_162843.xlsx</t>
  </si>
  <si>
    <t>대구오토(대구)</t>
    <phoneticPr fontId="2" type="noConversion"/>
  </si>
  <si>
    <t>o</t>
    <phoneticPr fontId="2" type="noConversion"/>
  </si>
  <si>
    <t>Clutch2개</t>
  </si>
  <si>
    <t>TCU_CLONE</t>
  </si>
  <si>
    <t>대륙오토(대구)_260619_105340.xlsx</t>
  </si>
  <si>
    <t>8HP_Valvebody(187)</t>
  </si>
  <si>
    <t>1102128</t>
  </si>
  <si>
    <t>Y모터스(김포)</t>
  </si>
  <si>
    <t>Y모터스(김포)</t>
    <phoneticPr fontId="2" type="noConversion"/>
  </si>
  <si>
    <t>WDDWF4CB4HF531441</t>
  </si>
  <si>
    <t>Y모터스(김포)_260619_170356.xlsx</t>
  </si>
  <si>
    <t>하정오토(광주)_260620_120152.xlsx</t>
  </si>
  <si>
    <t>원주오토(원주)_260620_120231.xlsx</t>
  </si>
  <si>
    <t>봉산점,경동(화물) : 단구점</t>
    <phoneticPr fontId="2" type="noConversion"/>
  </si>
  <si>
    <t xml:space="preserve">울산남구야음7, </t>
    <phoneticPr fontId="2" type="noConversion"/>
  </si>
  <si>
    <t>제이오토(대구)_260620_125151.xlsx</t>
  </si>
  <si>
    <t>609-23-97505</t>
    <phoneticPr fontId="2" type="noConversion"/>
  </si>
  <si>
    <t>오토티엠(광명)</t>
    <phoneticPr fontId="2" type="noConversion"/>
  </si>
  <si>
    <t>6HP_Repair</t>
    <phoneticPr fontId="2" type="noConversion"/>
  </si>
  <si>
    <t>142-15-02330</t>
    <phoneticPr fontId="2" type="noConversion"/>
  </si>
  <si>
    <t>183-28-00686</t>
    <phoneticPr fontId="2" type="noConversion"/>
  </si>
  <si>
    <t>온오토모빌(양산)</t>
    <phoneticPr fontId="2" type="noConversion"/>
  </si>
  <si>
    <t>375-87-00088</t>
    <phoneticPr fontId="2" type="noConversion"/>
  </si>
  <si>
    <t>621-19-34070</t>
    <phoneticPr fontId="2" type="noConversion"/>
  </si>
  <si>
    <t>A0009018008</t>
    <phoneticPr fontId="2" type="noConversion"/>
  </si>
  <si>
    <t>삼광모터스(합천)</t>
  </si>
  <si>
    <t>경남 합천군 초계면 초계2길 18</t>
  </si>
  <si>
    <t>WDDZF4JB6HA138067</t>
  </si>
  <si>
    <t>TFK-2031</t>
  </si>
  <si>
    <t>WAUZZZ4G5GN073156</t>
  </si>
  <si>
    <t>마이스터(대구)_260622_180913.xlsx</t>
  </si>
  <si>
    <t>태성카오토(동대문)_260622_180951.xlsx</t>
  </si>
  <si>
    <t>WAUZZZ4G7GN139884</t>
  </si>
  <si>
    <t>해강오토(은평구)_260622_181050.xlsx</t>
  </si>
  <si>
    <t>조이오토(대구)_260622_181155.xlsx</t>
  </si>
  <si>
    <t>SM3 CVT</t>
  </si>
  <si>
    <t>TCU_117</t>
  </si>
  <si>
    <t>Landrover_Mechatronics</t>
  </si>
  <si>
    <t>조이오토(대구)_260622_181316.xlsx</t>
  </si>
  <si>
    <t>삼광모터스(합천)_260622_181405.xlsx</t>
  </si>
  <si>
    <t>03.01.2015</t>
  </si>
  <si>
    <t>전주오토(전주)_260622_181443.xlsx</t>
  </si>
  <si>
    <t>o</t>
    <phoneticPr fontId="2" type="noConversion"/>
  </si>
  <si>
    <t>대명오토(중랑구)</t>
    <phoneticPr fontId="2" type="noConversion"/>
  </si>
  <si>
    <t>010-5344-0767</t>
    <phoneticPr fontId="2" type="noConversion"/>
  </si>
  <si>
    <t>서울시 중랑구 망우로 36길 4</t>
    <phoneticPr fontId="2" type="noConversion"/>
  </si>
  <si>
    <t>WDDHF5EB3AA150145</t>
  </si>
  <si>
    <t>212.054 EHS2202702306 0009204202 Y1ZY</t>
  </si>
  <si>
    <t>웨스트모터스(대구)_260623_175015.xlsx</t>
  </si>
  <si>
    <t>WAUZZZF37L1115712</t>
  </si>
  <si>
    <t>한국오토(안양)_260623_175049.xlsx</t>
  </si>
  <si>
    <t>대구오토(대구)_260623_175128.xlsx</t>
  </si>
  <si>
    <t>WDDUG6GB8JA386207</t>
  </si>
  <si>
    <t>애니오토(시흥)_260623_175202.xlsx</t>
  </si>
  <si>
    <t>대명오토(중랑구)</t>
  </si>
  <si>
    <t>WAUZZZ4G7GN019213</t>
  </si>
  <si>
    <t>대명오토(중랑구)_260623_175307.xlsx</t>
  </si>
  <si>
    <t>현진미션(남대구)_260623_175513.xlsx</t>
  </si>
  <si>
    <t>6HP_Mecha_seal_kit</t>
  </si>
  <si>
    <t>0501215783 8자_x000D_
0501216272 실링 슬리브_x000D_
2410753641 튜브</t>
  </si>
  <si>
    <t>WDC0J4KB1KF658536</t>
  </si>
  <si>
    <t>웨스트모터스(대구)_260624_164017.xlsx</t>
  </si>
  <si>
    <t>대구오토(대구)_260624_164042.xlsx</t>
  </si>
  <si>
    <t>주문</t>
    <phoneticPr fontId="2" type="noConversion"/>
  </si>
  <si>
    <t>PDK_Sensor_4WD(8)</t>
  </si>
  <si>
    <t>9A7.906.206</t>
  </si>
  <si>
    <t>WP0AA2975JL113259</t>
  </si>
  <si>
    <t>한국오토(안양)_260624_164220.xlsx</t>
  </si>
  <si>
    <t>미르오토(대구)_260624_165123.xlsx</t>
  </si>
  <si>
    <t>하오르모터스(부산)_260624_165200.xlsx</t>
  </si>
  <si>
    <t>양일자동미션(공주)</t>
  </si>
  <si>
    <t>Q50_TCU</t>
  </si>
  <si>
    <t>31705HG00B</t>
  </si>
  <si>
    <t>JNKDV71EXFM531146</t>
  </si>
  <si>
    <t>양일자동미션(공주)_260624_170843.xlsx</t>
  </si>
  <si>
    <t>양희훈</t>
  </si>
  <si>
    <t>쿤스트오토(마산)</t>
  </si>
  <si>
    <t>반품</t>
    <phoneticPr fontId="2" type="noConversion"/>
  </si>
  <si>
    <t>0501220641</t>
    <phoneticPr fontId="2" type="noConversion"/>
  </si>
  <si>
    <t>WDDZF4CB1HA137423</t>
  </si>
  <si>
    <t>후진기어삽입경고등</t>
  </si>
  <si>
    <t>쿤스트오토(마산)_260625_174908.xlsx</t>
  </si>
  <si>
    <t>WDD2J2DB8KA020514</t>
  </si>
  <si>
    <t>쿤스트오토(마산)_260625_174946.xlsx</t>
  </si>
  <si>
    <t>스카이오토미션(천안)_260625_175015.xlsx</t>
  </si>
  <si>
    <t>WDDUX8CB8FA1622587</t>
  </si>
  <si>
    <t>엔비모터스(인천)_260625_175049.xlsx</t>
  </si>
  <si>
    <t>한결부품_260625_175119.xlsx</t>
  </si>
  <si>
    <t>VGS2-FDCT_Clone</t>
  </si>
  <si>
    <t>한국오토(일산)_260625_175201.xlsx</t>
  </si>
  <si>
    <t>서승민(대구)_260625_175220.xlsx</t>
  </si>
  <si>
    <t>마이오토(전북완주)_260625_181136.xlsx</t>
  </si>
  <si>
    <t>진원모터스(대구)_260625_181204.xlsx</t>
  </si>
  <si>
    <t>o</t>
    <phoneticPr fontId="2" type="noConversion"/>
  </si>
  <si>
    <t>WDC0J4KB6KF600907</t>
  </si>
  <si>
    <t>현대오토(목포)_260626_165333.xlsx</t>
  </si>
  <si>
    <t>태성카오토(동대문)_260626_165357.xlsx</t>
  </si>
  <si>
    <t>현진미션(남대구)_260626_165421.xlsx</t>
  </si>
  <si>
    <t>스카이오토미션(천안)_260626_165522.xlsx</t>
  </si>
  <si>
    <t>WDDNG7BBXAA358362</t>
  </si>
  <si>
    <t>한국오토정비공업사(울산)_260626_165616.xlsx</t>
  </si>
  <si>
    <t>VGSNAG2_Repair</t>
  </si>
  <si>
    <t>웨스트모터스(대구)_260626_165756.xlsx</t>
  </si>
  <si>
    <t>부산오토(부산)_X</t>
  </si>
  <si>
    <t>G567420</t>
  </si>
  <si>
    <t>부산오토(부산)_X_260626_165922.xlsx</t>
  </si>
  <si>
    <t>진홍오토(대구)</t>
    <phoneticPr fontId="2" type="noConversion"/>
  </si>
  <si>
    <t>VGSNAG2</t>
    <phoneticPr fontId="2" type="noConversion"/>
  </si>
  <si>
    <t>A0009013200</t>
    <phoneticPr fontId="2" type="noConversion"/>
  </si>
  <si>
    <t>WDD2211711A096340</t>
    <phoneticPr fontId="2" type="noConversion"/>
  </si>
  <si>
    <t>221.171 EHS 2202702106 0029028100 YE1A</t>
    <phoneticPr fontId="2" type="noConversion"/>
  </si>
  <si>
    <t>0625결재</t>
  </si>
  <si>
    <t>o</t>
    <phoneticPr fontId="2" type="noConversion"/>
  </si>
  <si>
    <t>삼광모터스(합천)</t>
    <phoneticPr fontId="2" type="noConversion"/>
  </si>
  <si>
    <t>604-81-44532</t>
    <phoneticPr fontId="2" type="noConversion"/>
  </si>
  <si>
    <t>010-8817-1225</t>
    <phoneticPr fontId="2" type="noConversion"/>
  </si>
  <si>
    <t>경남 합천군 초계면 초계2길 18</t>
    <phoneticPr fontId="2" type="noConversion"/>
  </si>
  <si>
    <t>010-6405-4132</t>
    <phoneticPr fontId="2" type="noConversion"/>
  </si>
  <si>
    <t>충남 공주시 이인면 은행길 9</t>
    <phoneticPr fontId="2" type="noConversion"/>
  </si>
  <si>
    <t>31705HG00B</t>
    <phoneticPr fontId="2" type="noConversion"/>
  </si>
  <si>
    <t>010-2021-0188</t>
    <phoneticPr fontId="2" type="noConversion"/>
  </si>
  <si>
    <t>경남 창원시 마산회원구 내서읍 중리공단로6길 29-2</t>
    <phoneticPr fontId="2" type="noConversion"/>
  </si>
  <si>
    <t>DAS_AUTO(부산)_260627_112501.xlsx</t>
  </si>
  <si>
    <t>VGSNAG3_Solenoid</t>
  </si>
  <si>
    <t>9G_Solenoid</t>
  </si>
  <si>
    <t>제이오토(대구)_260627_112637.xlsx</t>
  </si>
  <si>
    <t>장현규</t>
    <phoneticPr fontId="2" type="noConversion"/>
  </si>
  <si>
    <t>o</t>
    <phoneticPr fontId="2" type="noConversion"/>
  </si>
  <si>
    <t>연화오토(대구)_260629_101548.xlsx</t>
  </si>
  <si>
    <t>주문</t>
    <phoneticPr fontId="2" type="noConversion"/>
  </si>
  <si>
    <t>연화오토(대구)</t>
    <phoneticPr fontId="2" type="noConversion"/>
  </si>
  <si>
    <t>DIFF_Coupling</t>
    <phoneticPr fontId="2" type="noConversion"/>
  </si>
  <si>
    <t>제이오토(대구)_260629_165428.xlsx</t>
  </si>
  <si>
    <t>제일오토(대구)_260629_165447.xlsx</t>
  </si>
  <si>
    <t>하나오토(청주)_260629_165518.xlsx</t>
  </si>
  <si>
    <t>삼보모터스(대구)_260629_165536.xlsx</t>
  </si>
  <si>
    <t>DAS_AUTO(부산)</t>
    <phoneticPr fontId="2" type="noConversion"/>
  </si>
  <si>
    <t>CLONE</t>
    <phoneticPr fontId="2" type="noConversion"/>
  </si>
  <si>
    <t>Audi 6HP Clone</t>
    <phoneticPr fontId="2" type="noConversion"/>
  </si>
  <si>
    <t>o</t>
    <phoneticPr fontId="2" type="noConversion"/>
  </si>
  <si>
    <t>TFK-3084</t>
  </si>
  <si>
    <t>WAUZZZF2XMN020658</t>
  </si>
  <si>
    <t>대구오토(대구)_260629_171700.xlsx</t>
  </si>
  <si>
    <t>0CJ 300 044 4K0 927 153 AN</t>
    <phoneticPr fontId="2" type="noConversion"/>
  </si>
  <si>
    <t>WDDZF0EB8KA621348</t>
  </si>
  <si>
    <t>미르오토(대구)_260629_175438.xlsx</t>
  </si>
  <si>
    <t>양일자동미션(공주)</t>
    <phoneticPr fontId="2" type="noConversion"/>
  </si>
  <si>
    <t>경동 신관지점, 대신 금성지점</t>
    <phoneticPr fontId="2" type="noConversion"/>
  </si>
  <si>
    <t>반품</t>
    <phoneticPr fontId="2" type="noConversion"/>
  </si>
  <si>
    <t>뉴명차(수성점)_260630_165721.xlsx</t>
  </si>
  <si>
    <t>새흰돌오토미션(전남순천)_260630_165740.xlsx</t>
  </si>
  <si>
    <t>WDDZF4KB4J320712</t>
  </si>
  <si>
    <t>윤중오토미션(대전)_260630_165808.xlsx</t>
  </si>
  <si>
    <t>TFK-1455</t>
  </si>
  <si>
    <t>WAUZZZ4G1GN141243</t>
  </si>
  <si>
    <t>모듈통신불량, 요소수 모듈이상</t>
  </si>
  <si>
    <t>한신오토미션(서울 송파)_260630_170136.xlsx</t>
  </si>
  <si>
    <t>TFK-3485</t>
  </si>
  <si>
    <t>WAUZZZF24LN021125</t>
  </si>
  <si>
    <t>0CK 300 046 P 4K0 927 153 AM</t>
  </si>
  <si>
    <t>엠모터스(구미)_260630_170257.xlsx</t>
  </si>
  <si>
    <t>미르오토(대구)_260630_170335.xlsx</t>
  </si>
  <si>
    <t>WDDUX8FB4GA281198</t>
  </si>
  <si>
    <t>마이스터(대구)_260630_170416.xlsx</t>
  </si>
  <si>
    <t>후진기어삽입</t>
    <phoneticPr fontId="2" type="noConversion"/>
  </si>
  <si>
    <t>O</t>
    <phoneticPr fontId="2" type="noConversion"/>
  </si>
  <si>
    <t>WVGZZZ5NZLW813548</t>
  </si>
  <si>
    <t>점프모터스(울산)_260701_165323.xlsx</t>
  </si>
  <si>
    <t>김해오토(김해)_260701_165353.xlsx</t>
  </si>
  <si>
    <t>서산오토(충남)_260701_165419.xlsx</t>
  </si>
  <si>
    <t>오토세븐(대구)_260701_165439.xlsx</t>
  </si>
  <si>
    <t>WDDZF4JB6HA034923</t>
  </si>
  <si>
    <t>미르오토(대구)_260701_165506.xlsx</t>
  </si>
  <si>
    <t>O</t>
    <phoneticPr fontId="2" type="noConversion"/>
  </si>
  <si>
    <t>F1-1422</t>
  </si>
  <si>
    <t>WVWZZZAUZEW112968</t>
  </si>
  <si>
    <t>셀렉터 레버 통신두절, 스타터인히비터 신호 다락</t>
  </si>
  <si>
    <t>제일오토(대구)_260702_161840.xlsx</t>
  </si>
  <si>
    <t>JR모터스(대구)</t>
  </si>
  <si>
    <t>010-8504-7364</t>
  </si>
  <si>
    <t>대구 달서구 조암로 89</t>
  </si>
  <si>
    <t>JR모터스(대구)_260702_162104.xlsx</t>
  </si>
  <si>
    <t>주문</t>
    <phoneticPr fontId="2" type="noConversion"/>
  </si>
  <si>
    <t>WDDWF1EB8KR485467</t>
  </si>
  <si>
    <t>P07B700 삭제 불가</t>
  </si>
  <si>
    <t>대륙오토(대구)_260702_162148.xlsx</t>
  </si>
  <si>
    <t>프로오토미션(광주)_260702_162404.xlsx</t>
  </si>
  <si>
    <t>진영오토(남양주)_260702_162456.xlsx</t>
  </si>
  <si>
    <t>o</t>
    <phoneticPr fontId="2" type="noConversion"/>
  </si>
  <si>
    <t>0CW 300 044 S</t>
  </si>
  <si>
    <t>클러치 플라이휠, 클러치 작업비 포함</t>
  </si>
  <si>
    <t>대덕오토(대전)_260703_171321.xlsx</t>
  </si>
  <si>
    <t>미르오토(대구)_260703_171352.xlsx</t>
  </si>
  <si>
    <t>WVWZZZ16ZEM031388</t>
  </si>
  <si>
    <t>혜광오토(김해)_260703_171510.xlsx</t>
  </si>
  <si>
    <t>부산비엔비(부산)_260703_171534.xlsx</t>
  </si>
  <si>
    <t>WDDZF4CB8JA404594</t>
  </si>
  <si>
    <t>현진미션(칠곡)_260703_171621.xlsx</t>
  </si>
  <si>
    <t>경남오토미션(창원)_260703_171645.xlsx</t>
  </si>
  <si>
    <t>일부</t>
  </si>
  <si>
    <t>o</t>
    <phoneticPr fontId="2" type="noConversion"/>
  </si>
  <si>
    <t>DAS_AUTO(부산)_260706_170537.xlsx</t>
  </si>
  <si>
    <t>동명오토(인천)_260706_170602.xlsx</t>
  </si>
  <si>
    <t>8HP51_Valvebody</t>
  </si>
  <si>
    <t>KTAMG(김천덕곡)_260707_114752.xlsx</t>
  </si>
  <si>
    <t>맥스톰(군포)</t>
  </si>
  <si>
    <t>맥스톰(군포)</t>
    <phoneticPr fontId="2" type="noConversion"/>
  </si>
  <si>
    <t>010-4453-8363</t>
    <phoneticPr fontId="2" type="noConversion"/>
  </si>
  <si>
    <t>경기도 군포시 송부로 33번길 3-12</t>
    <phoneticPr fontId="2" type="noConversion"/>
  </si>
  <si>
    <t>경동(화물)</t>
    <phoneticPr fontId="2" type="noConversion"/>
  </si>
  <si>
    <t>경기군포 부곡451 바</t>
    <phoneticPr fontId="2" type="noConversion"/>
  </si>
  <si>
    <t>김응만자동차정비(구미)</t>
  </si>
  <si>
    <t>010-3530-9745</t>
  </si>
  <si>
    <t>경북 구미시 송원서로2길5</t>
  </si>
  <si>
    <t>WVWZZZAUZEW178915</t>
  </si>
  <si>
    <t>김응만자동차정비(구미)_260707_170016.xlsx</t>
  </si>
  <si>
    <t>ES11-1035</t>
  </si>
  <si>
    <t>온도센서 관련 경고등, 모든 작업 완료후 최종 TCU교체</t>
  </si>
  <si>
    <t>제이오토(대구)_260707_170213.xlsx</t>
  </si>
  <si>
    <t>마이스터(대구)_260707_170239.xlsx</t>
  </si>
  <si>
    <t>대명오토(서울서초)_260707_170308.xlsx</t>
  </si>
  <si>
    <t>TFK-1680</t>
  </si>
  <si>
    <t>WAUZZZ4G0GN142321</t>
  </si>
  <si>
    <t>가이드기능 베이직 셋팅 2번 보조유압펌프</t>
  </si>
  <si>
    <t>해강오토(은평구)_260707_170422.xlsx</t>
  </si>
  <si>
    <t>JLR_8HP_Gen3_Repair</t>
  </si>
  <si>
    <t>SAJBB4BX8JCY56524</t>
  </si>
  <si>
    <t>맥스톰(군포)_260707_170556.xlsx</t>
  </si>
  <si>
    <t>TFK-1310</t>
  </si>
  <si>
    <t>WAUZZZ4G9GN011615</t>
  </si>
  <si>
    <t>진영오토(남양주)_260707_170636.xlsx</t>
  </si>
  <si>
    <t>o</t>
    <phoneticPr fontId="2" type="noConversion"/>
  </si>
  <si>
    <t>프로오토미션(광주)</t>
    <phoneticPr fontId="2" type="noConversion"/>
  </si>
  <si>
    <t>VGSNAG2</t>
    <phoneticPr fontId="2" type="noConversion"/>
  </si>
  <si>
    <t>A0002703500</t>
    <phoneticPr fontId="2" type="noConversion"/>
  </si>
  <si>
    <t>211.056 2202701806 2202703106 0019028300 YE2V</t>
    <phoneticPr fontId="2" type="noConversion"/>
  </si>
  <si>
    <t>GA8L51_BMW</t>
  </si>
  <si>
    <t>WBA11BH05PWX93348</t>
  </si>
  <si>
    <t>KTAMG(김천덕곡)_260708_192051.xlsx</t>
  </si>
  <si>
    <t>31705X401B</t>
  </si>
  <si>
    <t>JNKBY11F4GM590005</t>
  </si>
  <si>
    <t>조이오토(대구)_260708_192211.xlsx</t>
  </si>
  <si>
    <t>주문</t>
    <phoneticPr fontId="2" type="noConversion"/>
  </si>
  <si>
    <t>WDDUX8FB4HA304514</t>
  </si>
  <si>
    <t>웨스트모터스(대구)_260708_192245.xlsx</t>
  </si>
  <si>
    <t>WDD2220601A447052</t>
  </si>
  <si>
    <t>마이스터(대구)_260708_192345.xlsx</t>
  </si>
  <si>
    <t>제일오토(대구)_260708_192429.xlsx</t>
  </si>
  <si>
    <t>김해오토(김해)_260708_192458.xlsx</t>
  </si>
  <si>
    <t>하나오토(청주)_260709_180133.xlsx</t>
  </si>
  <si>
    <t>WBAFH6105BL483102</t>
  </si>
  <si>
    <t>AZ제일오토미션(순천)_260709_180241.xlsx</t>
  </si>
  <si>
    <t>경남오토미션(창원)_260709_180313.xlsx</t>
  </si>
  <si>
    <t>TFK-1554</t>
  </si>
  <si>
    <t>WAUZZZF22MN007760</t>
  </si>
  <si>
    <t>DAS_AUTO(부산)_260709_180354.xlsx</t>
  </si>
  <si>
    <t>4K0 927 153 AN</t>
    <phoneticPr fontId="2" type="noConversion"/>
  </si>
  <si>
    <t>WDDHF8HB7BA301809</t>
  </si>
  <si>
    <t>212.087 EHS A2202700160 0009023103 Y2SN</t>
  </si>
  <si>
    <t>대구오토(대구)_260709_180859.xlsx</t>
  </si>
  <si>
    <t>대명오토(서울서초)_260709_180930.xlsx</t>
  </si>
  <si>
    <t>DAS_AUTO(부산)</t>
    <phoneticPr fontId="2" type="noConversion"/>
  </si>
  <si>
    <t>TFK-.3424</t>
    <phoneticPr fontId="2" type="noConversion"/>
  </si>
  <si>
    <t>0CK_TCU</t>
    <phoneticPr fontId="2" type="noConversion"/>
  </si>
  <si>
    <t>927156AA</t>
    <phoneticPr fontId="2" type="noConversion"/>
  </si>
  <si>
    <t>WAUZZZ4G9GN153592</t>
    <phoneticPr fontId="2" type="noConversion"/>
  </si>
  <si>
    <t>6월결제</t>
  </si>
  <si>
    <t>22.08.2015 0903 0478</t>
  </si>
  <si>
    <t>WAUZZZ4G8GN126139</t>
  </si>
  <si>
    <t>SJ모터스(부산)_260710_134237.xlsx</t>
  </si>
  <si>
    <t>교환</t>
    <phoneticPr fontId="2" type="noConversion"/>
  </si>
  <si>
    <t>26.02.05 출고된 TCU불량으로 인한 교환</t>
    <phoneticPr fontId="2" type="noConversion"/>
  </si>
  <si>
    <t>DAS_AUTO(부산)_260710_135838.xlsx</t>
  </si>
  <si>
    <t>WAUZZZ4G0GN142321</t>
    <phoneticPr fontId="2" type="noConversion"/>
  </si>
  <si>
    <t>26.07.06 출고된 TCU 불량으로 인한 교환</t>
    <phoneticPr fontId="2" type="noConversion"/>
  </si>
  <si>
    <t>모토렌(경산)_260710_173804.xlsx</t>
  </si>
  <si>
    <t>미르오토(대구)_260710_173828.xlsx</t>
  </si>
  <si>
    <t>WDCDF2EE5HA960513</t>
  </si>
  <si>
    <t>현대오토(대구)_260710_174148.xlsx</t>
  </si>
  <si>
    <t>혜광오토(부산)_260710_174341.xlsx</t>
  </si>
  <si>
    <t>WDDUX8CB1FA185578</t>
    <phoneticPr fontId="2" type="noConversion"/>
  </si>
  <si>
    <t>WDDZF4JB6KA656123</t>
  </si>
  <si>
    <t>미르오토(대구)_260711_114635.xlsx</t>
  </si>
  <si>
    <t>GM6T</t>
  </si>
  <si>
    <t>하정오토(광주)_260711_114726.xlsx</t>
  </si>
  <si>
    <t>반품</t>
    <phoneticPr fontId="2" type="noConversion"/>
  </si>
  <si>
    <t>하이웨이(구미)_260713_171539.xlsx</t>
  </si>
  <si>
    <t>주문</t>
    <phoneticPr fontId="2" type="noConversion"/>
  </si>
  <si>
    <t>WDDUG3DB4HA295206</t>
  </si>
  <si>
    <t>미르오토(대구)_260713_171655.xlsx</t>
  </si>
  <si>
    <t>로얄오토(대구)_260713_171724.xlsx</t>
  </si>
  <si>
    <t>AZ제일오토미션(순천)_260713_171834.xlsx</t>
  </si>
  <si>
    <t>오토월드(대구)_260713_171906.xlsx</t>
  </si>
  <si>
    <t>경남오토미션(창원)_260713_172133.xlsx</t>
  </si>
  <si>
    <t>o</t>
    <phoneticPr fontId="2" type="noConversion"/>
  </si>
  <si>
    <t>0CK141030P</t>
  </si>
  <si>
    <t>1000000</t>
  </si>
  <si>
    <t>0CK_Clutch</t>
    <phoneticPr fontId="2" type="noConversion"/>
  </si>
  <si>
    <t>윤마스터(포항)_260714_164659.xlsx</t>
  </si>
  <si>
    <t>Transmission_overhaul</t>
  </si>
  <si>
    <t>메르카바(고양)_260714_164823.xlsx</t>
  </si>
  <si>
    <t>0B5_Transmission_Rebuild</t>
  </si>
  <si>
    <t>개인</t>
  </si>
  <si>
    <t>개인</t>
    <phoneticPr fontId="2" type="noConversion"/>
  </si>
  <si>
    <t>BENZ E220D</t>
  </si>
  <si>
    <t>VGS교환</t>
  </si>
  <si>
    <t>개인_260714_165218.xlsx</t>
  </si>
  <si>
    <t>웨스트모터스(대구)_260714_165310.xlsx</t>
  </si>
  <si>
    <t>마일레오토(군포)_260714_165336.xlsx</t>
  </si>
  <si>
    <t>주문</t>
    <phoneticPr fontId="2" type="noConversion"/>
  </si>
  <si>
    <t>신일모터스(경주)_260714_165505.xlsx</t>
  </si>
  <si>
    <t>뉴명차(수성점)_260714_165529.xlsx</t>
  </si>
  <si>
    <t>세기자동차공업사(인천)_260714_165550.xlsx</t>
  </si>
  <si>
    <t>동명오토(인천)_260714_165615.xlsx</t>
  </si>
  <si>
    <t>WVWZZZ3CZME044017</t>
    <phoneticPr fontId="2" type="noConversion"/>
  </si>
  <si>
    <t>O</t>
    <phoneticPr fontId="2" type="noConversion"/>
  </si>
  <si>
    <t>대명오토(대전)</t>
  </si>
  <si>
    <t>010-9508-2677</t>
  </si>
  <si>
    <t>대전 동구 계족로512번길91</t>
  </si>
  <si>
    <t>대전 용전동 지점</t>
  </si>
  <si>
    <t>마일레오토(마포)_260715_175159.xlsx</t>
  </si>
  <si>
    <t>대구오토(대구)_260715_175234.xlsx</t>
  </si>
  <si>
    <t>MEISTER-K(울산)_260715_175308.xlsx</t>
  </si>
  <si>
    <t>대명오토(대전)_260715_175333.xlsx</t>
  </si>
  <si>
    <t>WAUZZZ4GXGN143735</t>
  </si>
  <si>
    <t>혜광오토(김해)_260715_175423.xlsx</t>
  </si>
  <si>
    <t>WDDHF5FB0DA694752</t>
  </si>
  <si>
    <t>212.055 EHS 2122700106 0009020170 Z2HN</t>
  </si>
  <si>
    <t>대성오토(일산)_260715_175526.xlsx</t>
  </si>
  <si>
    <t>남궁찬</t>
    <phoneticPr fontId="2" type="noConversion"/>
  </si>
  <si>
    <t>WDDUG8GB0JA412892</t>
  </si>
  <si>
    <t>마이스터(대구)_260716_171338.xlsx</t>
  </si>
  <si>
    <t>Mopar_Transfer_Case</t>
  </si>
  <si>
    <t>68307403AA</t>
  </si>
  <si>
    <t>현진미션(남대구)_260716_171621.xlsx</t>
  </si>
  <si>
    <t>TFK-0994</t>
  </si>
  <si>
    <t>WVWZZZ3CZGE511003</t>
  </si>
  <si>
    <t>현진미션(남대구)_260716_171706.xlsx</t>
  </si>
  <si>
    <t>WAUZZZ4G2GN099388</t>
  </si>
  <si>
    <t>새흰돌오토미션(전남순천)_260716_175542.xlsx</t>
  </si>
  <si>
    <t>남궁찬</t>
  </si>
  <si>
    <t>마일레오토(마포)</t>
    <phoneticPr fontId="2" type="noConversion"/>
  </si>
  <si>
    <t>VGSNAG3</t>
    <phoneticPr fontId="2" type="noConversion"/>
  </si>
  <si>
    <t>A7252709011-1</t>
    <phoneticPr fontId="2" type="noConversion"/>
  </si>
  <si>
    <t>WDDHF0AB5GB272632</t>
    <phoneticPr fontId="2" type="noConversion"/>
  </si>
  <si>
    <t>0AM작업비</t>
  </si>
  <si>
    <t>벤츠5단</t>
  </si>
  <si>
    <t>마칸 클러치</t>
  </si>
  <si>
    <t>마칸 작업비</t>
  </si>
  <si>
    <t>써밋(현풍)_260716_185850.xlsx</t>
  </si>
  <si>
    <t>주문</t>
    <phoneticPr fontId="2" type="noConversion"/>
  </si>
  <si>
    <t>TG81_Sensor(5)</t>
  </si>
  <si>
    <t>GA8F22AW</t>
  </si>
  <si>
    <t>제이오토(대구)_260717_162532.xlsx</t>
  </si>
  <si>
    <t>스카이오토미션(천안)_260717_162554.xlsx</t>
  </si>
  <si>
    <t>미르오토(대구)_260717_162627.xlsx</t>
  </si>
  <si>
    <t>로얄오토(대구)_260718_114142.xlsx</t>
  </si>
  <si>
    <t>웨스트모터스(포항)</t>
  </si>
  <si>
    <t>010-7262-7678</t>
  </si>
  <si>
    <t>포항시 북구 양덕동 1286번지</t>
  </si>
  <si>
    <t>WVGZZZ5NZLW910126</t>
  </si>
  <si>
    <t>P0735 및 각종경고등 발생</t>
  </si>
  <si>
    <t>조이오토(대구)_260720_170358.xlsx</t>
  </si>
  <si>
    <t>웨스트모터스(대구)_260720_170434.xlsx</t>
  </si>
  <si>
    <t>WDDZF0EB3JA401186</t>
  </si>
  <si>
    <t>엠모터스(구미)_260720_170527.xlsx</t>
  </si>
  <si>
    <t>현진미션(남대구)_260720_170559.xlsx</t>
  </si>
  <si>
    <t>WDDHF0CB4DA713844</t>
  </si>
  <si>
    <t>212.002 EHS 2122700006 0009020420 Z2S0</t>
  </si>
  <si>
    <t>대륙오토(대구)_260720_170726.xlsx</t>
  </si>
  <si>
    <t>비전모터스(부산)</t>
  </si>
  <si>
    <t>010-2427-8123</t>
  </si>
  <si>
    <t>부산시 남구 신선로 468 (시티원골프연습장내)</t>
  </si>
  <si>
    <t>비전모터스(부산)_260720_170922.xlsx</t>
  </si>
  <si>
    <t>WBAKV2105G0R29600</t>
  </si>
  <si>
    <t>F16 X6</t>
  </si>
  <si>
    <t>AZ제일오토미션(순천)_260720_171022.xlsx</t>
  </si>
  <si>
    <t>WBA5E5107FG060860</t>
  </si>
  <si>
    <t>AZ제일오토미션(순천)_260720_171047.xlsx</t>
  </si>
  <si>
    <t>웨스트모터스(포항)</t>
    <phoneticPr fontId="2" type="noConversion"/>
  </si>
  <si>
    <t>오토월드(대구)</t>
    <phoneticPr fontId="2" type="noConversion"/>
  </si>
  <si>
    <t>VGSNAG3</t>
    <phoneticPr fontId="2" type="noConversion"/>
  </si>
  <si>
    <t>A7252709011-1</t>
    <phoneticPr fontId="2" type="noConversion"/>
  </si>
  <si>
    <t>반품</t>
    <phoneticPr fontId="2" type="noConversion"/>
  </si>
  <si>
    <t>곽형길</t>
  </si>
  <si>
    <t>MEISTER-K(울산)_260720_184143.xlsx</t>
  </si>
  <si>
    <t>ㅇ</t>
    <phoneticPr fontId="2" type="noConversion"/>
  </si>
  <si>
    <t>WDDZF4KB7HA259155</t>
  </si>
  <si>
    <t>제일오토(대구)_260721_173840.xlsx</t>
  </si>
  <si>
    <t>금성오토(광주)_260721_173917.xlsx</t>
  </si>
  <si>
    <t>조이오토(대구)_260721_173948.xlsx</t>
  </si>
  <si>
    <t>0B5 TCU</t>
  </si>
  <si>
    <t>비앤비모터스(창원)_260721_174024.xlsx</t>
  </si>
  <si>
    <t>하이웨이(구미)_260721_174108.xlsx</t>
  </si>
  <si>
    <t>주문</t>
    <phoneticPr fontId="2" type="noConversion"/>
  </si>
  <si>
    <t>TFK-2794</t>
  </si>
  <si>
    <t>하정오토(광주)_260721_174218.xlsx</t>
  </si>
  <si>
    <t>반품</t>
    <phoneticPr fontId="2" type="noConversion"/>
  </si>
  <si>
    <t>MEISTER-K(울산)_260722_135001.xlsx</t>
  </si>
  <si>
    <t>점프모터스(울산)_260722_173353.xlsx</t>
  </si>
  <si>
    <t>루모터스(신평점)_260722_173416.xlsx</t>
  </si>
  <si>
    <t>대명오토(김해)_260722_173443.xlsx</t>
  </si>
  <si>
    <t>0CW300047R</t>
  </si>
  <si>
    <t>AZ제일오토미션(순천)_260722_173509.xlsx</t>
  </si>
  <si>
    <t>TFK-3774</t>
  </si>
  <si>
    <t>한국오토(일산)_260722_173550.xlsx</t>
  </si>
  <si>
    <t>경남오토미션(창원)_260722_173622.xlsx</t>
  </si>
  <si>
    <t>미르오토(대구)_260722_173643.xlsx</t>
  </si>
  <si>
    <t>TFK-1004</t>
  </si>
  <si>
    <t>WVWZZZ3CZGE506160</t>
  </si>
  <si>
    <t>정비소정직(충북청주)_260722_173730.xlsx</t>
  </si>
  <si>
    <t>68369691AD, 68369691AE와 동일</t>
  </si>
  <si>
    <t>진영오토(남양주)_260722_173930.xlsx</t>
  </si>
  <si>
    <t>진영오토(남양주)_260722_174015.xlsx</t>
  </si>
  <si>
    <t>주문</t>
    <phoneticPr fontId="2" type="noConversion"/>
  </si>
  <si>
    <t>O</t>
    <phoneticPr fontId="2" type="noConversion"/>
  </si>
  <si>
    <t>태성카오토(동대문)_260723_181610.xlsx</t>
  </si>
  <si>
    <t>대성오토(대구)_260723_181654.xlsx</t>
  </si>
  <si>
    <t>미르오토(대구)_260723_181753.xlsx</t>
  </si>
  <si>
    <t>스카이오토미션(천안)_260723_181833.xlsx</t>
  </si>
  <si>
    <t>대륙오토(대구)_260723_181906.xlsx</t>
  </si>
  <si>
    <t>대명오토(대전)_260723_181939.xlsx</t>
  </si>
  <si>
    <t>TFK-3427</t>
  </si>
  <si>
    <t>한국오토(안양)_260723_182312.xlsx</t>
  </si>
  <si>
    <t>하나오토(청주)_260723_182354.xlsx</t>
  </si>
  <si>
    <t>알씨모터스(대구)_260724_173542.xlsx</t>
  </si>
  <si>
    <t>WVWZZZ1KZDW096721</t>
  </si>
  <si>
    <t>혜광오토(김해)_260724_173625.xlsx</t>
  </si>
  <si>
    <t>DIFFER</t>
  </si>
  <si>
    <t>엠모터스(구미)_260724_173656.xlsx</t>
  </si>
  <si>
    <t>주문</t>
    <phoneticPr fontId="2" type="noConversion"/>
  </si>
  <si>
    <t>디퍼 오버홀</t>
  </si>
  <si>
    <t>구미</t>
  </si>
  <si>
    <t>AZ제일오토미션(순천)_260725_105013.xlsx</t>
  </si>
  <si>
    <t>원주오토(원주)_260725_105038.xlsx</t>
  </si>
  <si>
    <t>o</t>
    <phoneticPr fontId="2" type="noConversion"/>
  </si>
  <si>
    <t>알씨모터스(대구)_260727_175415.xlsx</t>
  </si>
  <si>
    <t>현대오토(영천)_260727_175633.xlsx</t>
  </si>
  <si>
    <t>WAUZZZ4G6CN154595</t>
  </si>
  <si>
    <t>엠모터스(구미)_260727_175749.xlsx</t>
  </si>
  <si>
    <t>WDD2120541A134272</t>
  </si>
  <si>
    <t>연화오토(대구)_260727_180047.xlsx</t>
  </si>
  <si>
    <t>WDDHF0AB2FB121827</t>
  </si>
  <si>
    <t>연화오토(대구)_260727_180220.xlsx</t>
  </si>
  <si>
    <t>WVGZZZ5NZCW017960</t>
  </si>
  <si>
    <t>미르오토(대구)_260727_180303.xlsx</t>
  </si>
  <si>
    <t>o</t>
    <phoneticPr fontId="2" type="noConversion"/>
  </si>
  <si>
    <t>A0009014502</t>
  </si>
  <si>
    <t>VGSNAG3(725)</t>
  </si>
  <si>
    <t>애니오토(경주)</t>
  </si>
  <si>
    <t>010-4514-2085</t>
  </si>
  <si>
    <t>경주시 초당길 111</t>
  </si>
  <si>
    <t>경주 황오지</t>
  </si>
  <si>
    <t>WDDZF4KB1JA28303</t>
  </si>
  <si>
    <t>경남오토미션(창원)_260728_175508.xlsx</t>
  </si>
  <si>
    <t>A052/B052</t>
  </si>
  <si>
    <t>제이오토(대구)_260728_175559.xlsx</t>
  </si>
  <si>
    <t>경동오토(서울)_260728_175626.xlsx</t>
  </si>
  <si>
    <t>제욱오토(부산)_260728_175702.xlsx</t>
  </si>
  <si>
    <t>매드모터스(광주)_260728_175728.xlsx</t>
  </si>
  <si>
    <t>WDDHF8BB3GB191318</t>
  </si>
  <si>
    <t>새흰돌오토미션(전남순천)_260728_175807.xlsx</t>
  </si>
  <si>
    <t>조이오토(대구)_260728_175835.xlsx</t>
  </si>
  <si>
    <t>애니오토(경주)_260728_180106.xlsx</t>
  </si>
  <si>
    <t>건효상</t>
  </si>
  <si>
    <t>o</t>
    <phoneticPr fontId="2" type="noConversion"/>
  </si>
  <si>
    <t>TFK-1231</t>
  </si>
  <si>
    <t>TFK-3424와 교환</t>
  </si>
  <si>
    <t>하나오토(청주)_260729_151404.xlsx</t>
  </si>
  <si>
    <t>WVWZZZAUZFW272700</t>
  </si>
  <si>
    <t>기어봉교체 후 해결불가, 기어봉 D 위치시 계기판 P</t>
  </si>
  <si>
    <t>대구오토(대구)_260729_175251.xlsx</t>
  </si>
  <si>
    <t>미르오토(대구)_260729_175439.xlsx</t>
  </si>
  <si>
    <t>WAUZZZF21MN025957</t>
  </si>
  <si>
    <t>정비소정직(충북청주)_260729_175611.xlsx</t>
  </si>
  <si>
    <t>주문</t>
    <phoneticPr fontId="2" type="noConversion"/>
  </si>
  <si>
    <t>WVWZZZ1KZDW114342</t>
  </si>
  <si>
    <t>TCU간헐적 통신 불량</t>
  </si>
  <si>
    <t>루모터스(동래점)_260729_175705.xlsx</t>
  </si>
  <si>
    <t>WDDUG3FBBJA351411</t>
  </si>
  <si>
    <t>정인호오토샵(김천)_260729_175748.xlsx</t>
  </si>
  <si>
    <t>WVWZZZAUZEW341527</t>
  </si>
  <si>
    <t>하나오토(청주)_260729_175833.xlsx</t>
  </si>
  <si>
    <t>TFK-0075</t>
  </si>
  <si>
    <t>WAUZZZ4G6GN060156</t>
  </si>
  <si>
    <t>태흥오토미션(광주)_260729_180112.xlsx</t>
  </si>
  <si>
    <t>청주오토(청주)_260729_180148.xlsx</t>
  </si>
  <si>
    <t>TFK-0480</t>
  </si>
  <si>
    <t>WAUZZZ4G7GN012312</t>
  </si>
  <si>
    <t>JM모터스(제주)_260729_180301.xlsx</t>
  </si>
  <si>
    <t>조이오토(대구)_260729_180546.xlsx</t>
  </si>
  <si>
    <t>스카이오토미션(천안)_260729_180619.xlsx</t>
  </si>
  <si>
    <t>동양오토(목포)_260729_180655.xlsx</t>
  </si>
  <si>
    <t>TFK-1188</t>
  </si>
  <si>
    <t>SJ모터스(부산)_260729_180731.xlsx</t>
  </si>
  <si>
    <t>TFK-1759</t>
  </si>
  <si>
    <t>MEISTER-K(울산)_260729_180805.xlsx</t>
  </si>
  <si>
    <t>WBA8C5102GK638557</t>
  </si>
  <si>
    <t>경동오토(서울)_260729_180846.xlsx</t>
  </si>
  <si>
    <t>WDCED2EB3HA070933</t>
  </si>
  <si>
    <t>엠모터스(구미)_260729_180944.xlsx</t>
  </si>
  <si>
    <t>하이웨이(구미)</t>
    <phoneticPr fontId="2" type="noConversion"/>
  </si>
  <si>
    <t>PDK_Sensor</t>
    <phoneticPr fontId="2" type="noConversion"/>
  </si>
  <si>
    <t>PDK_EndCap</t>
    <phoneticPr fontId="2" type="noConversion"/>
  </si>
  <si>
    <t>9P1301125</t>
    <phoneticPr fontId="2" type="noConversion"/>
  </si>
  <si>
    <t>아래쪽</t>
    <phoneticPr fontId="2" type="noConversion"/>
  </si>
  <si>
    <t>TFK-0706</t>
    <phoneticPr fontId="2" type="noConversion"/>
  </si>
  <si>
    <t>0AW_TCU</t>
    <phoneticPr fontId="2" type="noConversion"/>
  </si>
  <si>
    <t>0AW927156K</t>
    <phoneticPr fontId="2" type="noConversion"/>
  </si>
  <si>
    <t>WAUZZZ4G6EN075642</t>
    <phoneticPr fontId="2" type="noConversion"/>
  </si>
  <si>
    <t>O</t>
    <phoneticPr fontId="2" type="noConversion"/>
  </si>
  <si>
    <t>28.08.2016</t>
  </si>
  <si>
    <t>남대구현진(과장님)_260730_182417.xlsx</t>
  </si>
  <si>
    <t>해강오토(은평구)_260730_182541.xlsx</t>
  </si>
  <si>
    <t>WAUZZZ4G1DN063008</t>
  </si>
  <si>
    <t>한독오토(대구)_260730_182625.xlsx</t>
  </si>
  <si>
    <t>주문</t>
    <phoneticPr fontId="2" type="noConversion"/>
  </si>
  <si>
    <t>미르오토(대구)_260730_182720.xlsx</t>
  </si>
  <si>
    <t>A0002704552</t>
  </si>
  <si>
    <t>AF센서로 작업된 TCU, 다리 재건후 보강작업 완료, 센서 교체 재작업</t>
    <phoneticPr fontId="2" type="noConversion"/>
  </si>
  <si>
    <t>WVGZZZ5NZJW936762</t>
  </si>
  <si>
    <t>현진미션(남대구)_260731_164610.xlsx</t>
  </si>
  <si>
    <t>로얄오토(대구)_260731_164649.xlsx</t>
  </si>
  <si>
    <t>김해오토(김해)_260731_164713.xlsx</t>
  </si>
  <si>
    <t>0CK_Oilpan</t>
  </si>
  <si>
    <t>하정오토(광주)_260731_164756.xlsx</t>
  </si>
  <si>
    <t>마일레오토(마포)_260731_164829.xlsx</t>
  </si>
  <si>
    <t>EHS A21227000006</t>
  </si>
  <si>
    <t>스타모터스(대구)_260731_164914.xlsx</t>
  </si>
  <si>
    <t>주문</t>
    <phoneticPr fontId="2" type="noConversion"/>
  </si>
  <si>
    <t>WDCDA2EB2JB060074</t>
  </si>
  <si>
    <t>프로오토미션(광주)_260731_164953.xlsx</t>
  </si>
  <si>
    <t>WDCED2EB7JA109187</t>
  </si>
  <si>
    <t>미르오토(대구)_260731_165038.xlsx</t>
  </si>
  <si>
    <t>태성카오토(동대문)</t>
    <phoneticPr fontId="2" type="noConversion"/>
  </si>
  <si>
    <t>VGSNAG3</t>
    <phoneticPr fontId="2" type="noConversion"/>
  </si>
  <si>
    <t>A7252709011-1</t>
    <phoneticPr fontId="2" type="noConversion"/>
  </si>
  <si>
    <t>O</t>
    <phoneticPr fontId="2" type="noConversion"/>
  </si>
  <si>
    <t>302-01-83388</t>
    <phoneticPr fontId="2" type="noConversion"/>
  </si>
  <si>
    <t>대신 : 청주우암, 경동 : 청주청원내덕648 영업소</t>
  </si>
  <si>
    <t>WDDZF6GB2HA193120</t>
  </si>
  <si>
    <t>DAS_AUTO(부산)_260801_113055.xlsx</t>
  </si>
  <si>
    <t>WAUZZZ4G1GN020003</t>
  </si>
  <si>
    <t>하나오토(청주)_260801_113151.xlsx</t>
  </si>
  <si>
    <t>9HP48체로키</t>
  </si>
  <si>
    <t>제욱오토(부산)_260801_113303.xlsx</t>
  </si>
  <si>
    <t>경남오토미션(창원)_260801_114158.xlsx</t>
  </si>
  <si>
    <t>광주서구매월948A</t>
    <phoneticPr fontId="2" type="noConversion"/>
  </si>
  <si>
    <t>WDDZF0FB9JA377930</t>
  </si>
  <si>
    <t>하정오토(광주)_260803_175244.xlsx</t>
  </si>
  <si>
    <t>현대오토(전주)_260803_175351.xlsx</t>
  </si>
  <si>
    <t>김해오토(김해)_260803_175408.xlsx</t>
  </si>
  <si>
    <t>WDD2211711A022181</t>
  </si>
  <si>
    <t>터빈속도센서 불량</t>
  </si>
  <si>
    <t>EHS 2202701306 221.171 0029028100 YE45</t>
  </si>
  <si>
    <t>엠팩토리(대구)_260803_175555.xlsx</t>
  </si>
  <si>
    <t>1번 수리후 2개월만에 2번 발생</t>
  </si>
  <si>
    <t>미르오토(대구)_260803_175816.xlsx</t>
  </si>
  <si>
    <t>TFK-1382</t>
  </si>
  <si>
    <t>MEISTER-K(울산)_260803_175920.xlsx</t>
  </si>
  <si>
    <t>MEISTER-K(울산)_260803_175934.xlsx</t>
  </si>
  <si>
    <t>써밋(현풍)_260803_175954.xlsx</t>
  </si>
  <si>
    <t>TFK-0177</t>
  </si>
  <si>
    <t>원주오토(원주)_260803_180156.xlsx</t>
  </si>
  <si>
    <t>054A</t>
  </si>
  <si>
    <t>SJ모터스(부산)_260803_180418.xlsx</t>
  </si>
  <si>
    <t>경남오토미션(창원)</t>
    <phoneticPr fontId="2" type="noConversion"/>
  </si>
  <si>
    <t>0B5_TCU</t>
    <phoneticPr fontId="2" type="noConversion"/>
  </si>
  <si>
    <t>927156K</t>
    <phoneticPr fontId="2" type="noConversion"/>
  </si>
  <si>
    <t>퀵버스</t>
    <phoneticPr fontId="2" type="noConversion"/>
  </si>
  <si>
    <t>조이오토(대구)_260804_104855.xlsx</t>
  </si>
  <si>
    <t>14.03.23</t>
  </si>
  <si>
    <t>휠 속도센서 고지 후 수리 완료</t>
  </si>
  <si>
    <t>마일레오토(군포)_260804_174832.xlsx</t>
  </si>
  <si>
    <t>6HP_Oilpan(907)</t>
  </si>
  <si>
    <t>대구오토(대구)_260804_175152.xlsx</t>
  </si>
  <si>
    <t>400635 L3</t>
  </si>
  <si>
    <t>현대오토(전주)_260804_175230.xlsx</t>
  </si>
  <si>
    <t>대구오토(대구)_260804_175314.xlsx</t>
  </si>
  <si>
    <t>TFK-1179</t>
  </si>
  <si>
    <t>마일레오토(군포)_260804_175423.xlsx</t>
  </si>
  <si>
    <t>TFK-0665</t>
  </si>
  <si>
    <t>한신오토미션(서울 송파)_260804_175509.xlsx</t>
  </si>
  <si>
    <t>한국오토(노원)_260804_175551.xlsx</t>
  </si>
  <si>
    <t>TFK-1035</t>
  </si>
  <si>
    <t>SJ모터스(부산)_260804_175636.xlsx</t>
  </si>
  <si>
    <t>대륙오토(대구)_260804_175850.xlsx</t>
  </si>
  <si>
    <t>o</t>
    <phoneticPr fontId="2" type="noConversion"/>
  </si>
  <si>
    <t>조흥연</t>
  </si>
  <si>
    <t>마일레오토(마포)</t>
    <phoneticPr fontId="2" type="noConversion"/>
  </si>
  <si>
    <t>PARK_PAWL</t>
    <phoneticPr fontId="2" type="noConversion"/>
  </si>
  <si>
    <t>A7259820003</t>
    <phoneticPr fontId="2" type="noConversion"/>
  </si>
  <si>
    <t>파크폴센서 A 전기 오류</t>
    <phoneticPr fontId="2" type="noConversion"/>
  </si>
  <si>
    <t>6F35_Rebuild</t>
  </si>
  <si>
    <t>YG모터스(대구)_260805_165016.xlsx</t>
  </si>
  <si>
    <t>조이오토(대구)_260805_165043.xlsx</t>
  </si>
  <si>
    <t>대구오토(대구)_260805_165202.xlsx</t>
  </si>
  <si>
    <t>O</t>
    <phoneticPr fontId="2" type="noConversion"/>
  </si>
  <si>
    <t>TG81_Solenoid</t>
  </si>
  <si>
    <t>TFK-0122</t>
  </si>
  <si>
    <t>하정오토(광주)_260806_180624.xlsx</t>
  </si>
  <si>
    <t>119모터스(화성)_260806_180650.xlsx</t>
  </si>
  <si>
    <t>터빈속도센서, 클러치 A,B 경고등 (8자오링)</t>
  </si>
  <si>
    <t>애니오토(경주)_260806_180807.xlsx</t>
  </si>
  <si>
    <t>알씨모터스(대구)_260806_180909.xlsx</t>
  </si>
  <si>
    <t>권효상</t>
  </si>
  <si>
    <t>WAUZZZ4G7GN</t>
    <phoneticPr fontId="2" type="noConversion"/>
  </si>
  <si>
    <t>유압센서 1- 타당성없는 신호 (P0841), 기능제한 - 불충한 압력 ( P189C)</t>
  </si>
  <si>
    <t>비앤비모터스(창원)_260807_180602.xlsx</t>
  </si>
  <si>
    <t>농협 3520106511413</t>
    <phoneticPr fontId="2" type="noConversion"/>
  </si>
  <si>
    <t>TFK-0446</t>
  </si>
  <si>
    <t>한국오토(일산)_260807_180649.xlsx</t>
  </si>
  <si>
    <t>경동오토(서울)_260807_180711.xlsx</t>
  </si>
  <si>
    <t>하이웨이(구미)_260807_180801.xlsx</t>
  </si>
  <si>
    <t>기어밸브 1 - 가압위치- PANAMERA</t>
    <phoneticPr fontId="2" type="noConversion"/>
  </si>
  <si>
    <t>주차로크 경고등 - BMW</t>
    <phoneticPr fontId="2" type="noConversion"/>
  </si>
  <si>
    <t>D&amp;N모터스(전주)_260807_180854.xlsx</t>
  </si>
  <si>
    <t>태성카오토(동대문)_260807_180927.xlsx</t>
  </si>
  <si>
    <t>0CK 300 047 E, 8W2 927 155 FB</t>
  </si>
  <si>
    <t>진홍오토(대구)_260807_181036.xlsx</t>
  </si>
  <si>
    <t>경원자동변속기(창원)_260807_181109.xlsx</t>
  </si>
  <si>
    <t>(유)조은산업</t>
  </si>
  <si>
    <t>055-224-6400</t>
  </si>
  <si>
    <t>136-88-01719</t>
  </si>
  <si>
    <t>경남 창원시 마산합포구 월영동 12길 18,2층</t>
  </si>
  <si>
    <t>Clone</t>
  </si>
  <si>
    <t>(유)조은산업_260807_181252.xlsx</t>
  </si>
  <si>
    <t>6058007112</t>
  </si>
  <si>
    <t>카이드모터스(동탄)</t>
  </si>
  <si>
    <t>경기도 용인시 기흥구 공세로 126-3</t>
  </si>
  <si>
    <t>최고윤우오토샵(부산)_260811_091729.xlsx</t>
  </si>
  <si>
    <t>엠모터스(구미)_260811_091800.xlsx</t>
  </si>
  <si>
    <t>미르오토(대구)_260811_091824.xlsx</t>
  </si>
  <si>
    <t>STC모터스(통영)_260811_091906.xlsx</t>
  </si>
  <si>
    <t>EHS 2202701906 , 221.171, 0029028100 , YE1A</t>
  </si>
  <si>
    <t>매드모터스(광주)_260811_091952.xlsx</t>
  </si>
  <si>
    <t>엔비모터스(인천)_260811_092034.xlsx</t>
  </si>
  <si>
    <t>TFK-1160</t>
  </si>
  <si>
    <t>대명오토(서울서초)_260811_092108.xlsx</t>
  </si>
  <si>
    <t>NEW_8HP_EGS</t>
  </si>
  <si>
    <t>6058012116</t>
  </si>
  <si>
    <t>경남오토미션(창원)_260811_092233.xlsx</t>
  </si>
  <si>
    <t>TFK-2260</t>
  </si>
  <si>
    <t>0CJ 300 043 S, 4K0 927 153 G</t>
  </si>
  <si>
    <t>SJ모터스(부산)_260811_092438.xlsx</t>
  </si>
  <si>
    <t>TFK-1627</t>
  </si>
  <si>
    <t>4K0 927 153 G , 0CJ 300 043 S</t>
  </si>
  <si>
    <t>카이드모터스(동탄)_260811_092547.xlsx</t>
  </si>
  <si>
    <t>8HP_Mecharonics</t>
  </si>
  <si>
    <t>로얄오토(대구)_260811_092632.xlsx</t>
  </si>
  <si>
    <t>경동오토(서울)_260811_092703.xlsx</t>
  </si>
  <si>
    <t>하나오토(진주)_260811_092729.xlsx</t>
  </si>
  <si>
    <t>P1736 2번 발생</t>
    <phoneticPr fontId="2" type="noConversion"/>
  </si>
  <si>
    <t>조이오토(대구)_260811_131434.xlsx</t>
  </si>
  <si>
    <t>TFK-1193</t>
  </si>
  <si>
    <t>WAUZZZ4G7JN068466</t>
  </si>
  <si>
    <t>조이오토(대구)_260811_131514.xlsx</t>
  </si>
  <si>
    <t>주문</t>
    <phoneticPr fontId="2" type="noConversion"/>
  </si>
  <si>
    <t>4F9910155A</t>
  </si>
  <si>
    <t>비앤비모터스(창원)_260811_131756.xlsx</t>
  </si>
  <si>
    <t>WAUZZZ4G7GN20717</t>
    <phoneticPr fontId="2" type="noConversion"/>
  </si>
  <si>
    <t>정비소정직(충북청주)_260814_100136.xlsx</t>
  </si>
  <si>
    <t>대명오토(서울서초)_260814_100155.xlsx</t>
  </si>
  <si>
    <t>스카이오토미션(천안)_260814_100232.xlsx</t>
  </si>
  <si>
    <t>MEISTER-K(울산)_260814_100309.xlsx</t>
  </si>
  <si>
    <t>개인_260814_100341.xlsx</t>
  </si>
  <si>
    <t>프로오토미션(광주)_260814_100415.xlsx</t>
  </si>
  <si>
    <t>212.056 EHS 2202700160, 0009023103 Y2VL</t>
  </si>
  <si>
    <t>제이오토(대구)_260814_100521.xlsx</t>
  </si>
  <si>
    <t>명차(대구)_260814_100611.xlsx</t>
  </si>
  <si>
    <t>24.05.2017 0392</t>
  </si>
  <si>
    <t>AZ제일오토미션(순천)_260814_100819.xlsx</t>
  </si>
  <si>
    <t>대명오토(서울서초)_260814_100842.xlsx</t>
  </si>
  <si>
    <t>진홍오토(대구)_260818_160132.xlsx</t>
  </si>
  <si>
    <t>미르오토(대구)_260818_191452.xlsx</t>
  </si>
  <si>
    <t>강수카클리닉(창원)</t>
  </si>
  <si>
    <t>010-9330-5608</t>
  </si>
  <si>
    <t>경남 창원시 마산합포구 해안대로 234-56번길</t>
  </si>
  <si>
    <t>강수카클리닉(창원)_260818_191559.xlsx</t>
  </si>
  <si>
    <t>미르오토(대구)</t>
    <phoneticPr fontId="2" type="noConversion"/>
  </si>
  <si>
    <t>VGSNAG3</t>
    <phoneticPr fontId="2" type="noConversion"/>
  </si>
  <si>
    <t>A7252709011-1</t>
    <phoneticPr fontId="2" type="noConversion"/>
  </si>
  <si>
    <t>최고윤우오토샵(부산)</t>
    <phoneticPr fontId="2" type="noConversion"/>
  </si>
  <si>
    <t>8HP45_Mechatronics</t>
    <phoneticPr fontId="2" type="noConversion"/>
  </si>
  <si>
    <t>엠모터스(구미)</t>
    <phoneticPr fontId="2" type="noConversion"/>
  </si>
  <si>
    <t>0CW300047E</t>
    <phoneticPr fontId="2" type="noConversion"/>
  </si>
  <si>
    <t>0CW_TCU</t>
    <phoneticPr fontId="2" type="noConversion"/>
  </si>
  <si>
    <t>0AM927769E</t>
    <phoneticPr fontId="2" type="noConversion"/>
  </si>
  <si>
    <t>0CK_Programming</t>
  </si>
  <si>
    <t>청주오토(청주)_260818_192408.xlsx</t>
  </si>
  <si>
    <t>새흰돌오토미션(전남순천)_260818_192439.xlsx</t>
  </si>
  <si>
    <t>한국오토(안양)_260818_192535.xlsx</t>
  </si>
  <si>
    <t>TFK -1068</t>
    <phoneticPr fontId="2" type="noConversion"/>
  </si>
  <si>
    <t>TFK - 1165</t>
  </si>
  <si>
    <t>미르오토(대구)_260818_192642.xlsx</t>
  </si>
  <si>
    <t>정비소정직(충북청주)_260818_192727.xlsx</t>
  </si>
  <si>
    <t>대명오토(서울서초)_260818_192806.xlsx</t>
  </si>
  <si>
    <t>스카이오토미션(천안)_260818_192915.xlsx</t>
  </si>
  <si>
    <t>MEISTER-K(울산)_260818_192958.xlsx</t>
  </si>
  <si>
    <t>개인_260818_193018.xlsx</t>
  </si>
  <si>
    <t>프로오토미션(광주)_260818_193106.xlsx</t>
  </si>
  <si>
    <t>제이오토(대구)_260818_193205.xlsx</t>
  </si>
  <si>
    <t>명차(대구)_260818_193238.xlsx</t>
  </si>
  <si>
    <t>MEISTER-K(울산)</t>
    <phoneticPr fontId="2" type="noConversion"/>
  </si>
  <si>
    <t>대명오토(서울서초)</t>
    <phoneticPr fontId="2" type="noConversion"/>
  </si>
  <si>
    <t>P07B7_FIX</t>
    <phoneticPr fontId="2" type="noConversion"/>
  </si>
  <si>
    <t>마이스터(대구)_260818_194348.xlsx</t>
  </si>
  <si>
    <t>WVWZZZ3CZAE523094</t>
  </si>
  <si>
    <t>한국오토(노원)_260818_194445.xlsx</t>
  </si>
  <si>
    <t>윤마스터(포항)_260818_194516.xlsx</t>
  </si>
  <si>
    <t>연화오토(대구)_260818_194552.xlsx</t>
  </si>
  <si>
    <t>웨스트모터스(대구)_260818_194626.xlsx</t>
  </si>
  <si>
    <t>연화오토(대구)_260818_194700.xlsx</t>
  </si>
  <si>
    <t>WBAKB410D9CY49126</t>
  </si>
  <si>
    <t>전자식 압력 제어밸브 2 접지 단락</t>
  </si>
  <si>
    <t>대구오토(대구)_260818_194817.xlsx</t>
  </si>
  <si>
    <t>진영오토(남양주)_260818_194906.xlsx</t>
  </si>
  <si>
    <t>WDDUG7JB4GA211119</t>
    <phoneticPr fontId="2" type="noConversion"/>
  </si>
  <si>
    <t>WBA5D3106GGV85613</t>
  </si>
  <si>
    <t>주차로크 , 6.5볼트 미만</t>
  </si>
  <si>
    <t>오토솔루션(천안)_260818_195023.xlsx</t>
  </si>
  <si>
    <t>한강오토(부천)_260818_195057.xlsx</t>
  </si>
  <si>
    <t>현진미션(남대구)_260818_195226.xlsx</t>
  </si>
  <si>
    <t>WDDFH3DB3AJ603798</t>
  </si>
  <si>
    <t>FCVT- 이차속도센서 0CK- 유압센서 보조오일펌프</t>
  </si>
  <si>
    <t>00403159A8</t>
  </si>
  <si>
    <t>미르오토(대구)_260818_195407.xlsx</t>
  </si>
  <si>
    <t>TFK-3424</t>
    <phoneticPr fontId="2" type="noConversion"/>
  </si>
  <si>
    <t>0CK- 유압센서 보조오일펌프</t>
    <phoneticPr fontId="2" type="noConversion"/>
  </si>
  <si>
    <t>마이스터(대구)_260818_195545.xlsx</t>
  </si>
  <si>
    <t>제일오토(대구)_260818_195637.xlsx</t>
  </si>
  <si>
    <t>한국오토(안양)_260818_195704.xlsx</t>
  </si>
  <si>
    <t>진영오토(남양주)_260818_195739.xlsx</t>
  </si>
  <si>
    <t>미르오토(대구)_260818_195805.xlsx</t>
  </si>
  <si>
    <t>WBA7C610XGG582985</t>
    <phoneticPr fontId="2" type="noConversion"/>
  </si>
  <si>
    <t>주차잠금장치 문제</t>
    <phoneticPr fontId="2" type="noConversion"/>
  </si>
  <si>
    <t>자동차이야기(대구)_260818_195912.xlsx</t>
  </si>
  <si>
    <t>진영오토(남양주)_260818_195951.xlsx</t>
  </si>
  <si>
    <t>한국오토(일산)</t>
    <phoneticPr fontId="2" type="noConversion"/>
  </si>
  <si>
    <t>다우수입차미션(경기)_260819_131830.xlsx</t>
  </si>
  <si>
    <t>비앤비모터스(창원)</t>
    <phoneticPr fontId="2" type="noConversion"/>
  </si>
  <si>
    <t>0AM_VALVEBODY</t>
    <phoneticPr fontId="2" type="noConversion"/>
  </si>
  <si>
    <t>유압센서 1- 타당성없는 신호 (P0841), 기능제한 - 불충한 압력 ( P189C)</t>
    <phoneticPr fontId="2" type="noConversion"/>
  </si>
  <si>
    <t>비앤비모터스(창원)_260819_132355.xlsx</t>
  </si>
  <si>
    <t>대명오토(서울서초)</t>
    <phoneticPr fontId="2" type="noConversion"/>
  </si>
  <si>
    <t>0AM_TCU</t>
    <phoneticPr fontId="2" type="noConversion"/>
  </si>
  <si>
    <t>927769DK</t>
    <phoneticPr fontId="2" type="noConversion"/>
  </si>
  <si>
    <t>새흰돌오토미션(전남순천)_260819_132847.xlsx</t>
  </si>
  <si>
    <t>대구광역시 달서구 호산동로151</t>
    <phoneticPr fontId="2" type="noConversion"/>
  </si>
  <si>
    <t>010-2512-8242</t>
    <phoneticPr fontId="2" type="noConversion"/>
  </si>
  <si>
    <t>0AM_TCU</t>
    <phoneticPr fontId="2" type="noConversion"/>
  </si>
  <si>
    <t>927769DK</t>
    <phoneticPr fontId="2" type="noConversion"/>
  </si>
  <si>
    <t>알씨모터스(대구)_260819_132938.xlsx</t>
  </si>
  <si>
    <t>알씨모터스(대구)_260819_132938.xlsx</t>
    <phoneticPr fontId="2" type="noConversion"/>
  </si>
  <si>
    <t>엔비모터스(인천)</t>
    <phoneticPr fontId="2" type="noConversion"/>
  </si>
  <si>
    <t>ISM</t>
    <phoneticPr fontId="2" type="noConversion"/>
  </si>
  <si>
    <t>A0002701852-1</t>
    <phoneticPr fontId="2" type="noConversion"/>
  </si>
  <si>
    <t>진영오토(남양주)</t>
    <phoneticPr fontId="2" type="noConversion"/>
  </si>
  <si>
    <t>TFK-4147</t>
    <phoneticPr fontId="2" type="noConversion"/>
  </si>
  <si>
    <t>0CK_TCU</t>
    <phoneticPr fontId="2" type="noConversion"/>
  </si>
  <si>
    <t>927156AA</t>
    <phoneticPr fontId="2" type="noConversion"/>
  </si>
  <si>
    <t>WAUZZZ4G4GN026152</t>
    <phoneticPr fontId="2" type="noConversion"/>
  </si>
  <si>
    <t>TC_Actuator</t>
    <phoneticPr fontId="2" type="noConversion"/>
  </si>
  <si>
    <t>68369691AD</t>
    <phoneticPr fontId="2" type="noConversion"/>
  </si>
  <si>
    <t>68369691AD, 68369691AE와 동일</t>
    <phoneticPr fontId="2" type="noConversion"/>
  </si>
  <si>
    <t>0CK_Filter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</si>
</sst>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3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0"/>
      <name val="Arial"/>
      <family val="2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9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32" fillId="0" borderId="0">
      <alignment vertical="center"/>
    </xf>
  </cellStyleXfs>
  <cellXfs count="5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0" fontId="0" fillId="10" borderId="125" xfId="0" applyFill="1" applyBorder="1">
      <alignment vertical="center"/>
    </xf>
    <xf numFmtId="0" fontId="0" fillId="10" borderId="126" xfId="0" applyFill="1" applyBorder="1">
      <alignment vertical="center"/>
    </xf>
    <xf numFmtId="0" fontId="0" fillId="10" borderId="127" xfId="0" applyFill="1" applyBorder="1">
      <alignment vertical="center"/>
    </xf>
    <xf numFmtId="0" fontId="0" fillId="10" borderId="5" xfId="0" applyFill="1" applyBorder="1">
      <alignment vertical="center"/>
    </xf>
    <xf numFmtId="181" fontId="0" fillId="0" borderId="57" xfId="1" applyNumberFormat="1" applyFont="1" applyFill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4" applyFont="1" applyBorder="1">
      <alignment vertical="center"/>
    </xf>
    <xf numFmtId="0" fontId="31" fillId="0" borderId="5" xfId="0" applyFont="1" applyBorder="1">
      <alignment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  <xf numFmtId="0" fontId="30" fillId="0" borderId="5" xfId="0" applyFont="1" applyBorder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0" fillId="0" borderId="0" xfId="1" applyNumberFormat="1" applyFont="1">
      <alignment vertical="center"/>
    </xf>
    <xf numFmtId="0" fontId="0" fillId="0" borderId="128" xfId="0" applyBorder="1">
      <alignment vertical="center"/>
    </xf>
    <xf numFmtId="3" fontId="12" fillId="0" borderId="67" xfId="0" applyNumberFormat="1" applyFont="1" applyBorder="1" applyAlignment="1">
      <alignment horizontal="left" vertical="center" shrinkToFit="1"/>
    </xf>
    <xf numFmtId="49" fontId="0" fillId="0" borderId="0" xfId="1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3" fontId="12" fillId="0" borderId="6" xfId="0" applyNumberFormat="1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5">
    <cellStyle name="쉼표 [0]" xfId="1" builtinId="6"/>
    <cellStyle name="표준" xfId="0" builtinId="0"/>
    <cellStyle name="표준 2" xfId="3" xr:uid="{93610B7F-A677-4762-8102-7E6D6EF28710}"/>
    <cellStyle name="표준 5" xfId="4" xr:uid="{8EF54AF6-AA59-403F-93B0-662A772C4E74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72800" cy="6076950"/>
          <a:chOff x="1543879" y="1600200"/>
          <a:chExt cx="10062981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9" y="1600200"/>
            <a:ext cx="10062981" cy="5823499"/>
            <a:chOff x="1058104" y="133350"/>
            <a:chExt cx="10062981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4" y="133350"/>
              <a:ext cx="10062981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371474</xdr:colOff>
      <xdr:row>23</xdr:row>
      <xdr:rowOff>190500</xdr:rowOff>
    </xdr:from>
    <xdr:to>
      <xdr:col>6</xdr:col>
      <xdr:colOff>276225</xdr:colOff>
      <xdr:row>26</xdr:row>
      <xdr:rowOff>19050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57274" y="4381500"/>
          <a:ext cx="1962151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485774</xdr:colOff>
      <xdr:row>24</xdr:row>
      <xdr:rowOff>47625</xdr:rowOff>
    </xdr:from>
    <xdr:to>
      <xdr:col>4</xdr:col>
      <xdr:colOff>106599</xdr:colOff>
      <xdr:row>25</xdr:row>
      <xdr:rowOff>158589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71574" y="444817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  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1:S68"/>
  <sheetViews>
    <sheetView topLeftCell="C4" workbookViewId="0">
      <selection activeCell="R32" sqref="R3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1" s="95" customFormat="1" hidden="1"/>
    <row r="2" s="95" customFormat="1" hidden="1"/>
    <row r="3" s="95" customFormat="1" hidden="1"/>
    <row r="4" s="95" customFormat="1"/>
    <row r="5" s="95" customFormat="1"/>
    <row r="6" s="95" customFormat="1"/>
    <row r="7" s="95" customFormat="1"/>
    <row r="8" s="95" customFormat="1"/>
    <row r="9" s="95" customFormat="1"/>
    <row r="10" s="95" customFormat="1"/>
    <row r="11" s="95" customFormat="1"/>
    <row r="12" s="95" customFormat="1"/>
    <row r="13" s="95" customFormat="1"/>
    <row r="14" s="95" customFormat="1"/>
    <row r="15" s="95" customFormat="1"/>
    <row r="16" s="95" customFormat="1"/>
    <row r="17" spans="17:19"/>
    <row r="18" spans="17:19"/>
    <row r="19" spans="17:19"/>
    <row r="20" spans="17:19"/>
    <row r="21" spans="17:19">
      <c r="Q21" s="224"/>
    </row>
    <row r="22" spans="17:19"/>
    <row r="23" spans="17:19"/>
    <row r="24" spans="17:19"/>
    <row r="25" spans="17:19"/>
    <row r="26" spans="17:19"/>
    <row r="27" spans="17:19"/>
    <row r="28" spans="17:19"/>
    <row r="29" spans="17:19"/>
    <row r="30" spans="17:19"/>
    <row r="31" spans="17:19">
      <c r="R31" s="323"/>
    </row>
    <row r="32" spans="17:19">
      <c r="Q32" s="224"/>
      <c r="R32" s="325" t="s">
        <v>2309</v>
      </c>
      <c r="S32" s="322"/>
    </row>
    <row r="33" spans="18:18" hidden="1">
      <c r="R33" s="324"/>
    </row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  <row r="63" s="95" customFormat="1" hidden="1"/>
    <row r="64" s="95" customFormat="1" hidden="1"/>
    <row r="65" s="95" customFormat="1" hidden="1"/>
    <row r="66" s="95" customFormat="1" hidden="1"/>
    <row r="67" s="95" customFormat="1" hidden="1"/>
    <row r="68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1590</v>
      </c>
      <c r="D1" s="179" t="s">
        <v>36</v>
      </c>
      <c r="E1" s="179" t="s">
        <v>1591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1957</v>
      </c>
      <c r="D2" t="s">
        <v>1951</v>
      </c>
      <c r="E2" s="223">
        <v>21000</v>
      </c>
    </row>
    <row r="3" spans="1:7">
      <c r="A3">
        <v>2</v>
      </c>
      <c r="B3" s="13">
        <v>45747</v>
      </c>
      <c r="C3" t="s">
        <v>1958</v>
      </c>
      <c r="D3" t="s">
        <v>1955</v>
      </c>
      <c r="E3" s="223">
        <v>48210</v>
      </c>
    </row>
    <row r="4" spans="1:7">
      <c r="A4">
        <v>3</v>
      </c>
      <c r="B4" s="13">
        <v>45749</v>
      </c>
      <c r="C4" t="s">
        <v>1954</v>
      </c>
      <c r="D4" t="s">
        <v>1954</v>
      </c>
      <c r="E4" s="223">
        <v>16600</v>
      </c>
      <c r="F4" t="s">
        <v>1959</v>
      </c>
    </row>
    <row r="5" spans="1:7">
      <c r="A5">
        <v>4</v>
      </c>
      <c r="B5" s="13">
        <v>45749</v>
      </c>
      <c r="C5" t="s">
        <v>1603</v>
      </c>
      <c r="D5" t="s">
        <v>1952</v>
      </c>
      <c r="E5">
        <v>19500</v>
      </c>
    </row>
    <row r="6" spans="1:7">
      <c r="A6">
        <v>5</v>
      </c>
      <c r="B6" s="13">
        <v>45749</v>
      </c>
      <c r="C6" t="s">
        <v>1954</v>
      </c>
      <c r="D6" t="s">
        <v>1600</v>
      </c>
      <c r="E6">
        <v>8000</v>
      </c>
      <c r="F6" t="s">
        <v>1960</v>
      </c>
    </row>
    <row r="7" spans="1:7">
      <c r="A7">
        <v>6</v>
      </c>
      <c r="B7" s="13">
        <v>45750</v>
      </c>
      <c r="C7" t="s">
        <v>1603</v>
      </c>
      <c r="D7" t="s">
        <v>1952</v>
      </c>
      <c r="E7">
        <v>22000</v>
      </c>
    </row>
    <row r="8" spans="1:7">
      <c r="A8">
        <v>7</v>
      </c>
      <c r="B8" s="13">
        <v>45751</v>
      </c>
      <c r="C8" t="s">
        <v>1653</v>
      </c>
      <c r="D8" t="s">
        <v>1952</v>
      </c>
      <c r="E8">
        <v>7900</v>
      </c>
    </row>
    <row r="9" spans="1:7">
      <c r="A9">
        <v>8</v>
      </c>
      <c r="B9" s="13">
        <v>45751</v>
      </c>
      <c r="C9" t="s">
        <v>1669</v>
      </c>
      <c r="D9" t="s">
        <v>1952</v>
      </c>
      <c r="E9">
        <v>5400</v>
      </c>
      <c r="F9" t="s">
        <v>1670</v>
      </c>
    </row>
    <row r="10" spans="1:7">
      <c r="A10">
        <v>9</v>
      </c>
      <c r="B10" s="13">
        <v>45754</v>
      </c>
      <c r="C10" t="s">
        <v>1490</v>
      </c>
      <c r="D10" t="s">
        <v>1954</v>
      </c>
      <c r="E10">
        <v>8000</v>
      </c>
      <c r="F10" t="s">
        <v>1709</v>
      </c>
    </row>
    <row r="11" spans="1:7">
      <c r="A11">
        <v>10</v>
      </c>
      <c r="B11" s="13">
        <v>45754</v>
      </c>
      <c r="C11" t="s">
        <v>1603</v>
      </c>
      <c r="D11" t="s">
        <v>1952</v>
      </c>
      <c r="E11">
        <v>11000</v>
      </c>
    </row>
    <row r="12" spans="1:7">
      <c r="A12">
        <v>11</v>
      </c>
      <c r="B12" s="13">
        <v>45754</v>
      </c>
      <c r="C12" t="s">
        <v>1589</v>
      </c>
      <c r="D12" t="s">
        <v>1956</v>
      </c>
      <c r="E12">
        <v>47970</v>
      </c>
    </row>
    <row r="13" spans="1:7">
      <c r="A13">
        <v>12</v>
      </c>
      <c r="B13" s="13">
        <v>45755</v>
      </c>
      <c r="C13" t="s">
        <v>1669</v>
      </c>
      <c r="D13" t="s">
        <v>1952</v>
      </c>
      <c r="E13">
        <v>5400</v>
      </c>
      <c r="F13" t="s">
        <v>1758</v>
      </c>
    </row>
    <row r="14" spans="1:7">
      <c r="A14">
        <v>13</v>
      </c>
      <c r="B14" s="13">
        <v>45756</v>
      </c>
      <c r="C14" t="s">
        <v>1781</v>
      </c>
      <c r="D14" t="s">
        <v>1953</v>
      </c>
      <c r="E14">
        <v>44600</v>
      </c>
    </row>
    <row r="15" spans="1:7">
      <c r="A15">
        <v>14</v>
      </c>
      <c r="B15" s="13">
        <v>45756</v>
      </c>
      <c r="C15" t="s">
        <v>1603</v>
      </c>
      <c r="D15" t="s">
        <v>1952</v>
      </c>
      <c r="E15">
        <v>11000</v>
      </c>
    </row>
    <row r="16" spans="1:7">
      <c r="A16">
        <v>15</v>
      </c>
      <c r="B16" s="13">
        <v>45758</v>
      </c>
      <c r="C16" t="s">
        <v>1653</v>
      </c>
      <c r="D16" t="s">
        <v>1952</v>
      </c>
      <c r="E16">
        <v>7900</v>
      </c>
    </row>
    <row r="17" spans="1:6">
      <c r="A17">
        <v>16</v>
      </c>
      <c r="B17" s="13">
        <v>45762</v>
      </c>
      <c r="C17" t="s">
        <v>1589</v>
      </c>
      <c r="D17" t="s">
        <v>1956</v>
      </c>
      <c r="E17">
        <v>47550</v>
      </c>
    </row>
    <row r="18" spans="1:6">
      <c r="A18">
        <v>17</v>
      </c>
      <c r="B18" s="13">
        <v>45762</v>
      </c>
      <c r="C18" t="s">
        <v>1589</v>
      </c>
      <c r="D18" t="s">
        <v>1956</v>
      </c>
      <c r="E18">
        <v>5000</v>
      </c>
      <c r="F18" t="s">
        <v>1836</v>
      </c>
    </row>
    <row r="19" spans="1:6">
      <c r="A19">
        <v>18</v>
      </c>
      <c r="B19" s="13">
        <v>45762</v>
      </c>
      <c r="C19" t="s">
        <v>1837</v>
      </c>
      <c r="D19" t="s">
        <v>1952</v>
      </c>
      <c r="E19">
        <v>40600</v>
      </c>
    </row>
    <row r="20" spans="1:6">
      <c r="A20">
        <v>19</v>
      </c>
      <c r="B20" s="13">
        <v>45771</v>
      </c>
      <c r="C20" t="s">
        <v>1589</v>
      </c>
      <c r="D20" t="s">
        <v>1956</v>
      </c>
      <c r="E20">
        <v>47550</v>
      </c>
    </row>
    <row r="21" spans="1:6">
      <c r="A21">
        <v>20</v>
      </c>
      <c r="B21" s="13">
        <v>45771</v>
      </c>
      <c r="C21" t="s">
        <v>1922</v>
      </c>
      <c r="D21" t="s">
        <v>1956</v>
      </c>
      <c r="E21">
        <v>5000</v>
      </c>
      <c r="F21" t="s">
        <v>1836</v>
      </c>
    </row>
    <row r="22" spans="1:6">
      <c r="A22">
        <v>21</v>
      </c>
      <c r="B22" s="13">
        <v>45772</v>
      </c>
      <c r="C22" t="s">
        <v>1490</v>
      </c>
      <c r="D22" t="s">
        <v>1954</v>
      </c>
      <c r="E22">
        <v>7000</v>
      </c>
      <c r="F22" t="s">
        <v>1939</v>
      </c>
    </row>
    <row r="23" spans="1:6">
      <c r="A23">
        <v>22</v>
      </c>
      <c r="B23" s="13">
        <v>45775</v>
      </c>
      <c r="C23" t="s">
        <v>1947</v>
      </c>
      <c r="D23" t="s">
        <v>1952</v>
      </c>
      <c r="E23">
        <v>8000</v>
      </c>
    </row>
    <row r="24" spans="1:6">
      <c r="A24">
        <v>23</v>
      </c>
      <c r="B24" s="13">
        <v>45775</v>
      </c>
      <c r="C24" t="s">
        <v>1490</v>
      </c>
      <c r="D24" t="s">
        <v>1954</v>
      </c>
      <c r="E24">
        <v>5000</v>
      </c>
      <c r="F24" t="s">
        <v>1131</v>
      </c>
    </row>
    <row r="25" spans="1:6">
      <c r="A25">
        <v>24</v>
      </c>
      <c r="B25" s="13">
        <v>45778</v>
      </c>
      <c r="C25" t="s">
        <v>2007</v>
      </c>
      <c r="D25" t="s">
        <v>1741</v>
      </c>
      <c r="E25">
        <v>2000</v>
      </c>
      <c r="F25" t="s">
        <v>2008</v>
      </c>
    </row>
    <row r="26" spans="1:6">
      <c r="A26">
        <v>25</v>
      </c>
      <c r="B26" s="13">
        <v>45778</v>
      </c>
      <c r="C26" t="s">
        <v>2007</v>
      </c>
      <c r="D26" t="s">
        <v>1741</v>
      </c>
      <c r="E26">
        <v>2000</v>
      </c>
      <c r="F26" t="s">
        <v>2008</v>
      </c>
    </row>
    <row r="27" spans="1:6">
      <c r="A27">
        <v>26</v>
      </c>
      <c r="B27" s="13">
        <v>45777</v>
      </c>
      <c r="C27" t="s">
        <v>2009</v>
      </c>
      <c r="D27" t="s">
        <v>1951</v>
      </c>
      <c r="E27">
        <v>32000</v>
      </c>
    </row>
    <row r="28" spans="1:6">
      <c r="A28">
        <v>27</v>
      </c>
      <c r="B28" s="13">
        <v>45778</v>
      </c>
      <c r="C28" t="s">
        <v>1947</v>
      </c>
      <c r="D28" t="s">
        <v>1951</v>
      </c>
      <c r="E28" s="223">
        <v>8000</v>
      </c>
    </row>
    <row r="29" spans="1:6">
      <c r="A29">
        <v>28</v>
      </c>
      <c r="B29" s="13">
        <v>45779</v>
      </c>
      <c r="C29" t="s">
        <v>2007</v>
      </c>
      <c r="D29" t="s">
        <v>1741</v>
      </c>
      <c r="E29">
        <v>6000</v>
      </c>
      <c r="F29" t="s">
        <v>2012</v>
      </c>
    </row>
    <row r="30" spans="1:6">
      <c r="A30">
        <v>29</v>
      </c>
      <c r="B30" s="13">
        <v>45779</v>
      </c>
      <c r="C30" t="s">
        <v>2022</v>
      </c>
      <c r="D30" t="s">
        <v>1950</v>
      </c>
      <c r="E30">
        <v>74100</v>
      </c>
      <c r="F30" t="s">
        <v>2023</v>
      </c>
    </row>
    <row r="31" spans="1:6">
      <c r="A31">
        <v>30</v>
      </c>
      <c r="B31" s="13">
        <v>45780</v>
      </c>
      <c r="C31" t="s">
        <v>2020</v>
      </c>
      <c r="D31" t="s">
        <v>1950</v>
      </c>
      <c r="E31">
        <v>7000</v>
      </c>
      <c r="F31" t="s">
        <v>2021</v>
      </c>
    </row>
    <row r="32" spans="1:6">
      <c r="A32">
        <v>31</v>
      </c>
      <c r="B32" s="13">
        <v>45780</v>
      </c>
      <c r="C32" t="s">
        <v>2007</v>
      </c>
      <c r="D32" t="s">
        <v>1741</v>
      </c>
      <c r="E32">
        <v>7000</v>
      </c>
      <c r="F32" t="s">
        <v>1844</v>
      </c>
    </row>
    <row r="33" spans="1:6">
      <c r="A33">
        <v>32</v>
      </c>
      <c r="B33" s="13">
        <v>45784</v>
      </c>
      <c r="C33" t="s">
        <v>1603</v>
      </c>
      <c r="D33" t="s">
        <v>1951</v>
      </c>
      <c r="E33">
        <v>9500</v>
      </c>
    </row>
    <row r="34" spans="1:6">
      <c r="A34">
        <v>33</v>
      </c>
      <c r="B34" s="13">
        <v>45785</v>
      </c>
      <c r="C34" t="s">
        <v>2065</v>
      </c>
      <c r="D34" t="s">
        <v>1951</v>
      </c>
      <c r="E34">
        <v>14000</v>
      </c>
    </row>
    <row r="35" spans="1:6">
      <c r="A35">
        <v>34</v>
      </c>
      <c r="B35" s="13">
        <v>45786</v>
      </c>
      <c r="C35" t="s">
        <v>2065</v>
      </c>
      <c r="D35" t="s">
        <v>1951</v>
      </c>
      <c r="E35">
        <v>14000</v>
      </c>
    </row>
    <row r="36" spans="1:6">
      <c r="A36">
        <v>35</v>
      </c>
      <c r="B36" s="13">
        <v>45789</v>
      </c>
      <c r="C36" t="s">
        <v>2007</v>
      </c>
      <c r="D36" t="s">
        <v>1741</v>
      </c>
      <c r="E36">
        <v>2000</v>
      </c>
      <c r="F36" t="s">
        <v>2067</v>
      </c>
    </row>
    <row r="37" spans="1:6">
      <c r="A37">
        <v>36</v>
      </c>
      <c r="B37" s="13">
        <v>45789</v>
      </c>
      <c r="C37" t="s">
        <v>2007</v>
      </c>
      <c r="D37" t="s">
        <v>1741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2065</v>
      </c>
      <c r="D39" t="s">
        <v>1951</v>
      </c>
      <c r="E39">
        <v>14000</v>
      </c>
    </row>
    <row r="40" spans="1:6">
      <c r="A40">
        <v>39</v>
      </c>
      <c r="B40" s="13">
        <v>45790</v>
      </c>
      <c r="C40" t="s">
        <v>1669</v>
      </c>
      <c r="D40" t="s">
        <v>1951</v>
      </c>
      <c r="E40">
        <v>9600</v>
      </c>
    </row>
    <row r="41" spans="1:6">
      <c r="A41">
        <v>40</v>
      </c>
      <c r="B41" s="13">
        <v>45790</v>
      </c>
      <c r="C41" t="s">
        <v>2117</v>
      </c>
      <c r="D41" t="s">
        <v>1954</v>
      </c>
      <c r="E41">
        <v>7000</v>
      </c>
      <c r="F41" t="s">
        <v>2118</v>
      </c>
    </row>
    <row r="42" spans="1:6">
      <c r="A42">
        <v>41</v>
      </c>
      <c r="B42" s="13">
        <v>45790</v>
      </c>
      <c r="C42" t="s">
        <v>2115</v>
      </c>
      <c r="D42" t="s">
        <v>1741</v>
      </c>
      <c r="E42">
        <v>14000</v>
      </c>
      <c r="F42" t="s">
        <v>2116</v>
      </c>
    </row>
    <row r="43" spans="1:6">
      <c r="A43">
        <v>42</v>
      </c>
      <c r="B43" s="13">
        <v>45791</v>
      </c>
      <c r="C43" t="s">
        <v>2007</v>
      </c>
      <c r="D43" t="s">
        <v>1741</v>
      </c>
      <c r="E43">
        <v>6000</v>
      </c>
      <c r="F43" t="s">
        <v>2119</v>
      </c>
    </row>
    <row r="44" spans="1:6">
      <c r="A44">
        <v>43</v>
      </c>
      <c r="B44" s="13">
        <v>45791</v>
      </c>
      <c r="C44" t="s">
        <v>2007</v>
      </c>
      <c r="D44" t="s">
        <v>1741</v>
      </c>
      <c r="E44">
        <v>6000</v>
      </c>
      <c r="F44" t="s">
        <v>2120</v>
      </c>
    </row>
    <row r="45" spans="1:6">
      <c r="A45">
        <v>44</v>
      </c>
      <c r="B45" s="13">
        <v>45791</v>
      </c>
      <c r="C45" t="s">
        <v>2123</v>
      </c>
      <c r="D45" t="s">
        <v>1955</v>
      </c>
      <c r="E45">
        <v>46590</v>
      </c>
    </row>
    <row r="46" spans="1:6">
      <c r="A46">
        <v>45</v>
      </c>
      <c r="B46" s="13">
        <v>45791</v>
      </c>
      <c r="C46" t="s">
        <v>1490</v>
      </c>
      <c r="D46" t="s">
        <v>1600</v>
      </c>
      <c r="E46">
        <v>7000</v>
      </c>
      <c r="F46" t="s">
        <v>2114</v>
      </c>
    </row>
    <row r="47" spans="1:6">
      <c r="A47">
        <v>46</v>
      </c>
      <c r="B47" s="13">
        <v>45791</v>
      </c>
      <c r="C47" t="s">
        <v>2007</v>
      </c>
      <c r="D47" t="s">
        <v>1741</v>
      </c>
      <c r="E47">
        <v>4100</v>
      </c>
      <c r="F47" t="s">
        <v>2119</v>
      </c>
    </row>
    <row r="48" spans="1:6">
      <c r="A48">
        <v>47</v>
      </c>
      <c r="B48" s="13">
        <v>45792</v>
      </c>
      <c r="C48" t="s">
        <v>2007</v>
      </c>
      <c r="D48" t="s">
        <v>1741</v>
      </c>
      <c r="E48">
        <v>6000</v>
      </c>
      <c r="F48" t="s">
        <v>2155</v>
      </c>
    </row>
    <row r="49" spans="1:6">
      <c r="A49">
        <v>48</v>
      </c>
      <c r="B49" s="13">
        <v>45793</v>
      </c>
      <c r="C49" t="s">
        <v>1669</v>
      </c>
      <c r="D49" t="s">
        <v>1951</v>
      </c>
      <c r="E49">
        <v>5400</v>
      </c>
    </row>
    <row r="50" spans="1:6">
      <c r="A50">
        <v>49</v>
      </c>
      <c r="B50" s="13">
        <v>45794</v>
      </c>
      <c r="C50" t="s">
        <v>2179</v>
      </c>
      <c r="D50" t="s">
        <v>1741</v>
      </c>
      <c r="E50">
        <v>8000</v>
      </c>
      <c r="F50" t="s">
        <v>2180</v>
      </c>
    </row>
    <row r="51" spans="1:6">
      <c r="A51">
        <v>50</v>
      </c>
      <c r="B51" s="13">
        <v>45796</v>
      </c>
      <c r="C51" t="s">
        <v>1947</v>
      </c>
      <c r="D51" t="s">
        <v>1951</v>
      </c>
      <c r="E51">
        <v>8000</v>
      </c>
    </row>
    <row r="52" spans="1:6">
      <c r="A52">
        <v>51</v>
      </c>
      <c r="B52" s="13">
        <v>45796</v>
      </c>
      <c r="C52" t="s">
        <v>2123</v>
      </c>
      <c r="D52" t="s">
        <v>1955</v>
      </c>
      <c r="E52">
        <v>46300</v>
      </c>
    </row>
    <row r="53" spans="1:6">
      <c r="A53">
        <v>52</v>
      </c>
      <c r="B53" s="13">
        <v>45796</v>
      </c>
      <c r="C53" t="s">
        <v>2193</v>
      </c>
      <c r="D53" t="s">
        <v>1951</v>
      </c>
      <c r="E53">
        <v>1800</v>
      </c>
    </row>
    <row r="54" spans="1:6">
      <c r="A54">
        <v>53</v>
      </c>
      <c r="B54" s="13">
        <v>45797</v>
      </c>
      <c r="C54" t="s">
        <v>1947</v>
      </c>
      <c r="D54" t="s">
        <v>1951</v>
      </c>
      <c r="E54" s="223">
        <v>8000</v>
      </c>
    </row>
    <row r="55" spans="1:6">
      <c r="A55">
        <v>54</v>
      </c>
      <c r="B55" s="13">
        <v>45798</v>
      </c>
      <c r="C55" t="s">
        <v>1947</v>
      </c>
      <c r="D55" t="s">
        <v>1951</v>
      </c>
      <c r="E55">
        <v>8000</v>
      </c>
    </row>
    <row r="56" spans="1:6">
      <c r="A56">
        <v>55</v>
      </c>
      <c r="B56" s="13">
        <v>45798</v>
      </c>
      <c r="C56" t="s">
        <v>2007</v>
      </c>
      <c r="D56" t="s">
        <v>1741</v>
      </c>
      <c r="E56">
        <v>6500</v>
      </c>
    </row>
    <row r="57" spans="1:6">
      <c r="A57">
        <v>56</v>
      </c>
      <c r="B57" s="13">
        <v>45799</v>
      </c>
      <c r="C57" t="s">
        <v>2246</v>
      </c>
      <c r="D57" t="s">
        <v>1952</v>
      </c>
      <c r="E57">
        <v>9500</v>
      </c>
    </row>
    <row r="58" spans="1:6">
      <c r="A58">
        <v>57</v>
      </c>
      <c r="B58" s="13">
        <v>45800</v>
      </c>
      <c r="C58" t="s">
        <v>1947</v>
      </c>
      <c r="D58" t="s">
        <v>1951</v>
      </c>
      <c r="E58">
        <v>8000</v>
      </c>
    </row>
    <row r="59" spans="1:6">
      <c r="A59">
        <v>58</v>
      </c>
      <c r="B59" s="13">
        <v>45803</v>
      </c>
      <c r="C59" t="s">
        <v>2247</v>
      </c>
      <c r="D59" t="s">
        <v>1951</v>
      </c>
      <c r="E59">
        <v>7500</v>
      </c>
    </row>
    <row r="60" spans="1:6">
      <c r="A60">
        <v>59</v>
      </c>
      <c r="B60" s="13">
        <v>45804</v>
      </c>
      <c r="C60" t="s">
        <v>1603</v>
      </c>
      <c r="D60" t="s">
        <v>1951</v>
      </c>
      <c r="E60">
        <v>10000</v>
      </c>
    </row>
    <row r="61" spans="1:6">
      <c r="A61">
        <v>60</v>
      </c>
      <c r="B61" s="13">
        <v>45805</v>
      </c>
      <c r="C61" t="s">
        <v>1947</v>
      </c>
      <c r="D61" t="s">
        <v>1951</v>
      </c>
      <c r="E61">
        <v>8000</v>
      </c>
    </row>
    <row r="62" spans="1:6">
      <c r="A62">
        <v>61</v>
      </c>
      <c r="B62" s="13">
        <v>45806</v>
      </c>
      <c r="C62" t="s">
        <v>2007</v>
      </c>
      <c r="D62" t="s">
        <v>1741</v>
      </c>
      <c r="E62">
        <v>11000</v>
      </c>
    </row>
    <row r="63" spans="1:6">
      <c r="A63">
        <v>62</v>
      </c>
      <c r="B63" s="13">
        <v>45806</v>
      </c>
      <c r="C63" t="s">
        <v>1947</v>
      </c>
      <c r="D63" t="s">
        <v>1951</v>
      </c>
      <c r="E63">
        <v>8000</v>
      </c>
    </row>
    <row r="64" spans="1:6">
      <c r="A64">
        <v>63</v>
      </c>
      <c r="B64" s="13">
        <v>45807</v>
      </c>
      <c r="C64" t="s">
        <v>1589</v>
      </c>
      <c r="D64" t="s">
        <v>1955</v>
      </c>
      <c r="E64">
        <v>46950</v>
      </c>
    </row>
    <row r="65" spans="1:6">
      <c r="A65">
        <v>64</v>
      </c>
      <c r="B65" s="13">
        <v>45807</v>
      </c>
      <c r="C65" t="s">
        <v>2273</v>
      </c>
      <c r="D65" t="s">
        <v>1741</v>
      </c>
      <c r="E65">
        <v>6000</v>
      </c>
      <c r="F65" t="s">
        <v>2120</v>
      </c>
    </row>
    <row r="66" spans="1:6">
      <c r="A66">
        <v>65</v>
      </c>
      <c r="B66" s="13">
        <v>45807</v>
      </c>
      <c r="C66" t="s">
        <v>2007</v>
      </c>
      <c r="D66" t="s">
        <v>1741</v>
      </c>
      <c r="E66">
        <v>6000</v>
      </c>
      <c r="F66" t="s">
        <v>1906</v>
      </c>
    </row>
    <row r="67" spans="1:6">
      <c r="A67">
        <v>66</v>
      </c>
      <c r="B67" s="13">
        <v>45812</v>
      </c>
      <c r="C67" t="s">
        <v>2007</v>
      </c>
      <c r="D67" t="s">
        <v>1741</v>
      </c>
      <c r="E67">
        <v>6000</v>
      </c>
    </row>
    <row r="68" spans="1:6">
      <c r="A68">
        <v>67</v>
      </c>
      <c r="B68" s="13">
        <v>45811</v>
      </c>
      <c r="C68" t="s">
        <v>1947</v>
      </c>
      <c r="D68" t="s">
        <v>1951</v>
      </c>
      <c r="E68">
        <v>8000</v>
      </c>
    </row>
    <row r="69" spans="1:6">
      <c r="A69">
        <v>68</v>
      </c>
      <c r="B69" s="13">
        <v>45817</v>
      </c>
      <c r="C69" t="s">
        <v>2007</v>
      </c>
      <c r="D69" t="s">
        <v>1741</v>
      </c>
      <c r="E69">
        <v>6000</v>
      </c>
      <c r="F69" t="s">
        <v>2347</v>
      </c>
    </row>
    <row r="70" spans="1:6">
      <c r="A70">
        <v>69</v>
      </c>
      <c r="B70" s="13">
        <v>45815</v>
      </c>
      <c r="C70" t="s">
        <v>2007</v>
      </c>
      <c r="D70" t="s">
        <v>1741</v>
      </c>
      <c r="E70">
        <v>6000</v>
      </c>
      <c r="F70" t="s">
        <v>2347</v>
      </c>
    </row>
    <row r="71" spans="1:6">
      <c r="A71">
        <v>70</v>
      </c>
      <c r="B71" s="13">
        <v>45813</v>
      </c>
      <c r="C71" t="s">
        <v>2007</v>
      </c>
      <c r="D71" t="s">
        <v>1741</v>
      </c>
      <c r="E71">
        <v>4000</v>
      </c>
      <c r="F71" t="s">
        <v>2120</v>
      </c>
    </row>
    <row r="72" spans="1:6">
      <c r="A72">
        <v>71</v>
      </c>
      <c r="B72" s="13">
        <v>45817</v>
      </c>
      <c r="C72" t="s">
        <v>2007</v>
      </c>
      <c r="D72" t="s">
        <v>1741</v>
      </c>
      <c r="E72">
        <v>4600</v>
      </c>
      <c r="F72" t="s">
        <v>2382</v>
      </c>
    </row>
    <row r="73" spans="1:6">
      <c r="A73">
        <v>72</v>
      </c>
      <c r="B73" s="13">
        <v>45817</v>
      </c>
      <c r="C73" t="s">
        <v>2007</v>
      </c>
      <c r="D73" t="s">
        <v>1741</v>
      </c>
      <c r="E73">
        <v>9600</v>
      </c>
      <c r="F73" t="s">
        <v>2383</v>
      </c>
    </row>
    <row r="74" spans="1:6">
      <c r="A74">
        <v>73</v>
      </c>
      <c r="B74" s="13">
        <v>45818</v>
      </c>
      <c r="C74" t="s">
        <v>2007</v>
      </c>
      <c r="D74" t="s">
        <v>1741</v>
      </c>
      <c r="E74">
        <v>6000</v>
      </c>
      <c r="F74" t="s">
        <v>2384</v>
      </c>
    </row>
    <row r="75" spans="1:6">
      <c r="A75">
        <v>74</v>
      </c>
      <c r="B75" s="13">
        <v>45818</v>
      </c>
      <c r="C75" t="s">
        <v>2193</v>
      </c>
      <c r="D75" t="s">
        <v>1951</v>
      </c>
      <c r="E75">
        <v>2200</v>
      </c>
    </row>
    <row r="76" spans="1:6">
      <c r="A76">
        <v>75</v>
      </c>
      <c r="B76" s="13">
        <v>45818</v>
      </c>
      <c r="C76" t="s">
        <v>2179</v>
      </c>
      <c r="D76" t="s">
        <v>1600</v>
      </c>
      <c r="E76">
        <v>10000</v>
      </c>
      <c r="F76" t="s">
        <v>2385</v>
      </c>
    </row>
    <row r="77" spans="1:6">
      <c r="A77">
        <v>76</v>
      </c>
      <c r="B77" s="13">
        <v>45818</v>
      </c>
      <c r="C77" t="s">
        <v>2007</v>
      </c>
      <c r="D77" t="s">
        <v>1741</v>
      </c>
      <c r="E77" s="223">
        <v>6000</v>
      </c>
      <c r="F77" t="s">
        <v>981</v>
      </c>
    </row>
    <row r="78" spans="1:6">
      <c r="A78">
        <v>77</v>
      </c>
      <c r="B78" s="13">
        <v>45819</v>
      </c>
      <c r="C78" t="s">
        <v>2115</v>
      </c>
      <c r="D78" t="s">
        <v>1741</v>
      </c>
      <c r="E78">
        <v>6000</v>
      </c>
      <c r="F78" t="s">
        <v>2413</v>
      </c>
    </row>
    <row r="79" spans="1:6">
      <c r="A79">
        <v>78</v>
      </c>
      <c r="B79" s="13">
        <v>45820</v>
      </c>
      <c r="C79" t="s">
        <v>2007</v>
      </c>
      <c r="D79" t="s">
        <v>1741</v>
      </c>
      <c r="E79" s="223">
        <v>6000</v>
      </c>
      <c r="F79" t="s">
        <v>1777</v>
      </c>
    </row>
    <row r="80" spans="1:6">
      <c r="A80">
        <v>79</v>
      </c>
      <c r="B80" s="13">
        <v>45820</v>
      </c>
      <c r="C80" t="s">
        <v>2007</v>
      </c>
      <c r="D80" t="s">
        <v>1741</v>
      </c>
      <c r="E80">
        <v>7600</v>
      </c>
      <c r="F80" t="s">
        <v>2348</v>
      </c>
    </row>
    <row r="81" spans="1:6">
      <c r="A81">
        <v>80</v>
      </c>
      <c r="B81" s="13">
        <v>45824</v>
      </c>
      <c r="C81" t="s">
        <v>2123</v>
      </c>
      <c r="D81" t="s">
        <v>1955</v>
      </c>
      <c r="E81">
        <v>47970</v>
      </c>
    </row>
    <row r="82" spans="1:6">
      <c r="A82">
        <v>81</v>
      </c>
      <c r="B82" s="13">
        <v>45824</v>
      </c>
      <c r="C82" t="s">
        <v>1947</v>
      </c>
      <c r="D82" t="s">
        <v>1951</v>
      </c>
      <c r="E82">
        <v>8000</v>
      </c>
    </row>
    <row r="83" spans="1:6">
      <c r="A83">
        <v>82</v>
      </c>
      <c r="B83" s="13">
        <v>45824</v>
      </c>
      <c r="C83" t="s">
        <v>2007</v>
      </c>
      <c r="D83" t="s">
        <v>1741</v>
      </c>
      <c r="E83">
        <v>4600</v>
      </c>
      <c r="F83" t="s">
        <v>2445</v>
      </c>
    </row>
    <row r="84" spans="1:6">
      <c r="A84">
        <v>83</v>
      </c>
      <c r="B84" s="13">
        <v>45825</v>
      </c>
      <c r="C84" t="s">
        <v>1349</v>
      </c>
      <c r="D84" t="s">
        <v>1741</v>
      </c>
      <c r="E84">
        <v>7000</v>
      </c>
      <c r="F84" t="s">
        <v>2452</v>
      </c>
    </row>
    <row r="85" spans="1:6">
      <c r="A85">
        <v>84</v>
      </c>
      <c r="B85" s="13">
        <v>45825</v>
      </c>
      <c r="C85" t="s">
        <v>2179</v>
      </c>
      <c r="D85" t="s">
        <v>1600</v>
      </c>
      <c r="E85">
        <v>9000</v>
      </c>
      <c r="F85" t="s">
        <v>2452</v>
      </c>
    </row>
    <row r="86" spans="1:6">
      <c r="A86">
        <v>85</v>
      </c>
      <c r="B86" s="13">
        <v>45825</v>
      </c>
      <c r="C86" t="s">
        <v>1653</v>
      </c>
      <c r="D86" t="s">
        <v>1951</v>
      </c>
      <c r="E86">
        <v>7000</v>
      </c>
    </row>
    <row r="87" spans="1:6">
      <c r="A87">
        <v>86</v>
      </c>
      <c r="B87" s="13">
        <v>45826</v>
      </c>
      <c r="C87" t="s">
        <v>2007</v>
      </c>
      <c r="D87" t="s">
        <v>1741</v>
      </c>
      <c r="E87">
        <v>2000</v>
      </c>
      <c r="F87" t="s">
        <v>2348</v>
      </c>
    </row>
    <row r="88" spans="1:6">
      <c r="A88">
        <v>87</v>
      </c>
      <c r="B88" s="13">
        <v>45826</v>
      </c>
      <c r="C88" t="s">
        <v>2007</v>
      </c>
      <c r="D88" t="s">
        <v>1741</v>
      </c>
      <c r="E88">
        <v>2000</v>
      </c>
      <c r="F88" t="s">
        <v>2348</v>
      </c>
    </row>
    <row r="89" spans="1:6">
      <c r="A89">
        <v>88</v>
      </c>
      <c r="B89" s="13">
        <v>45826</v>
      </c>
      <c r="C89" t="s">
        <v>2007</v>
      </c>
      <c r="D89" t="s">
        <v>1741</v>
      </c>
      <c r="E89">
        <v>7500</v>
      </c>
      <c r="F89" t="s">
        <v>2498</v>
      </c>
    </row>
    <row r="90" spans="1:6">
      <c r="A90">
        <v>89</v>
      </c>
      <c r="B90" s="13">
        <v>45826</v>
      </c>
      <c r="C90" t="s">
        <v>1603</v>
      </c>
      <c r="D90" t="s">
        <v>1951</v>
      </c>
      <c r="E90">
        <v>9500</v>
      </c>
    </row>
    <row r="91" spans="1:6">
      <c r="A91">
        <v>90</v>
      </c>
      <c r="B91" s="13">
        <v>45827</v>
      </c>
      <c r="C91" t="s">
        <v>2007</v>
      </c>
      <c r="D91" t="s">
        <v>1741</v>
      </c>
      <c r="E91">
        <v>6000</v>
      </c>
      <c r="F91" t="s">
        <v>2384</v>
      </c>
    </row>
    <row r="92" spans="1:6">
      <c r="A92">
        <v>91</v>
      </c>
      <c r="B92" s="13">
        <v>45827</v>
      </c>
      <c r="C92" t="s">
        <v>2007</v>
      </c>
      <c r="D92" t="s">
        <v>1741</v>
      </c>
      <c r="E92">
        <v>2000</v>
      </c>
      <c r="F92" t="s">
        <v>2508</v>
      </c>
    </row>
    <row r="93" spans="1:6">
      <c r="A93">
        <v>92</v>
      </c>
      <c r="B93" s="13">
        <v>45827</v>
      </c>
      <c r="C93" t="s">
        <v>2007</v>
      </c>
      <c r="D93" t="s">
        <v>1741</v>
      </c>
      <c r="E93">
        <v>4600</v>
      </c>
      <c r="F93" t="s">
        <v>2526</v>
      </c>
    </row>
    <row r="94" spans="1:6">
      <c r="A94">
        <v>93</v>
      </c>
      <c r="B94" s="13">
        <v>45828</v>
      </c>
      <c r="C94" t="s">
        <v>2007</v>
      </c>
      <c r="D94" t="s">
        <v>1741</v>
      </c>
      <c r="E94">
        <v>4500</v>
      </c>
      <c r="F94" t="s">
        <v>2543</v>
      </c>
    </row>
    <row r="95" spans="1:6">
      <c r="A95">
        <v>94</v>
      </c>
      <c r="B95" s="13">
        <v>45829</v>
      </c>
      <c r="C95" t="s">
        <v>2123</v>
      </c>
      <c r="D95" t="s">
        <v>1955</v>
      </c>
      <c r="E95">
        <v>48750</v>
      </c>
    </row>
    <row r="96" spans="1:6">
      <c r="A96">
        <v>95</v>
      </c>
      <c r="B96" s="13">
        <v>45829</v>
      </c>
      <c r="C96" t="s">
        <v>2007</v>
      </c>
      <c r="D96" t="s">
        <v>1741</v>
      </c>
      <c r="E96">
        <v>7600</v>
      </c>
      <c r="F96" t="s">
        <v>2437</v>
      </c>
    </row>
    <row r="97" spans="1:6">
      <c r="A97">
        <v>96</v>
      </c>
      <c r="B97" s="13">
        <v>45829</v>
      </c>
      <c r="C97" t="s">
        <v>2007</v>
      </c>
      <c r="D97" t="s">
        <v>1741</v>
      </c>
      <c r="E97">
        <v>6100</v>
      </c>
      <c r="F97" t="s">
        <v>2437</v>
      </c>
    </row>
    <row r="98" spans="1:6">
      <c r="A98">
        <v>97</v>
      </c>
      <c r="B98" s="13">
        <v>45831</v>
      </c>
      <c r="C98" t="s">
        <v>1490</v>
      </c>
      <c r="D98" t="s">
        <v>1600</v>
      </c>
      <c r="E98">
        <v>12000</v>
      </c>
      <c r="F98" t="s">
        <v>1007</v>
      </c>
    </row>
    <row r="99" spans="1:6">
      <c r="A99">
        <v>98</v>
      </c>
      <c r="B99" s="13">
        <v>45832</v>
      </c>
      <c r="C99" t="s">
        <v>2020</v>
      </c>
      <c r="D99" t="s">
        <v>1950</v>
      </c>
      <c r="E99">
        <v>2200</v>
      </c>
      <c r="F99" t="s">
        <v>2562</v>
      </c>
    </row>
    <row r="100" spans="1:6">
      <c r="A100">
        <v>99</v>
      </c>
      <c r="B100" s="13">
        <v>45832</v>
      </c>
      <c r="C100" t="s">
        <v>2007</v>
      </c>
      <c r="D100" t="s">
        <v>1741</v>
      </c>
      <c r="E100">
        <v>7700</v>
      </c>
      <c r="F100" t="s">
        <v>1007</v>
      </c>
    </row>
    <row r="101" spans="1:6">
      <c r="A101">
        <v>100</v>
      </c>
      <c r="B101" s="13">
        <v>45833</v>
      </c>
      <c r="C101" t="s">
        <v>2007</v>
      </c>
      <c r="D101" t="s">
        <v>1741</v>
      </c>
      <c r="E101">
        <v>6600</v>
      </c>
      <c r="F101" t="s">
        <v>1777</v>
      </c>
    </row>
    <row r="102" spans="1:6">
      <c r="A102">
        <v>101</v>
      </c>
      <c r="B102" s="13">
        <v>45833</v>
      </c>
      <c r="C102" t="s">
        <v>2007</v>
      </c>
      <c r="D102" t="s">
        <v>1741</v>
      </c>
      <c r="E102">
        <v>2200</v>
      </c>
      <c r="F102" t="s">
        <v>2577</v>
      </c>
    </row>
    <row r="103" spans="1:6">
      <c r="A103">
        <v>102</v>
      </c>
      <c r="B103" s="13">
        <v>45833</v>
      </c>
      <c r="C103" t="s">
        <v>2007</v>
      </c>
      <c r="D103" t="s">
        <v>1741</v>
      </c>
      <c r="E103">
        <v>2200</v>
      </c>
      <c r="F103" t="s">
        <v>973</v>
      </c>
    </row>
    <row r="104" spans="1:6">
      <c r="A104">
        <v>103</v>
      </c>
      <c r="B104" s="13">
        <v>45833</v>
      </c>
      <c r="C104" t="s">
        <v>2007</v>
      </c>
      <c r="D104" t="s">
        <v>1741</v>
      </c>
      <c r="E104">
        <v>4400</v>
      </c>
      <c r="F104" t="s">
        <v>2581</v>
      </c>
    </row>
    <row r="105" spans="1:6">
      <c r="A105">
        <v>104</v>
      </c>
      <c r="B105" s="13">
        <v>45833</v>
      </c>
      <c r="C105" t="s">
        <v>2007</v>
      </c>
      <c r="D105" t="s">
        <v>1741</v>
      </c>
      <c r="E105">
        <v>4400</v>
      </c>
      <c r="F105" t="s">
        <v>2581</v>
      </c>
    </row>
    <row r="106" spans="1:6">
      <c r="A106">
        <v>105</v>
      </c>
      <c r="B106" s="13">
        <v>45833</v>
      </c>
      <c r="C106" t="s">
        <v>2592</v>
      </c>
      <c r="D106" t="s">
        <v>2593</v>
      </c>
      <c r="E106">
        <v>24800</v>
      </c>
      <c r="F106" t="s">
        <v>2594</v>
      </c>
    </row>
    <row r="107" spans="1:6">
      <c r="A107">
        <v>106</v>
      </c>
      <c r="B107" s="13">
        <v>45833</v>
      </c>
      <c r="C107" t="s">
        <v>1603</v>
      </c>
      <c r="D107" t="s">
        <v>1951</v>
      </c>
      <c r="E107">
        <v>10000</v>
      </c>
    </row>
    <row r="108" spans="1:6">
      <c r="A108">
        <v>107</v>
      </c>
      <c r="B108" s="13">
        <v>45835</v>
      </c>
      <c r="C108" t="s">
        <v>2625</v>
      </c>
      <c r="D108" t="s">
        <v>1951</v>
      </c>
      <c r="E108">
        <v>22000</v>
      </c>
    </row>
    <row r="109" spans="1:6">
      <c r="A109">
        <v>108</v>
      </c>
      <c r="B109" s="13">
        <v>45839</v>
      </c>
      <c r="C109" t="s">
        <v>2007</v>
      </c>
      <c r="D109" t="s">
        <v>1741</v>
      </c>
      <c r="E109">
        <v>2200</v>
      </c>
      <c r="F109" t="s">
        <v>2661</v>
      </c>
    </row>
    <row r="110" spans="1:6">
      <c r="A110">
        <v>109</v>
      </c>
      <c r="B110" s="13">
        <v>45840</v>
      </c>
      <c r="C110" t="s">
        <v>2007</v>
      </c>
      <c r="D110" t="s">
        <v>1741</v>
      </c>
      <c r="E110">
        <v>6600</v>
      </c>
      <c r="F110" t="s">
        <v>2671</v>
      </c>
    </row>
    <row r="111" spans="1:6">
      <c r="A111">
        <v>110</v>
      </c>
      <c r="B111" s="13">
        <v>45840</v>
      </c>
      <c r="C111" t="s">
        <v>2007</v>
      </c>
      <c r="D111" t="s">
        <v>1741</v>
      </c>
      <c r="E111">
        <v>2200</v>
      </c>
      <c r="F111" t="s">
        <v>1045</v>
      </c>
    </row>
    <row r="112" spans="1:6">
      <c r="A112">
        <v>111</v>
      </c>
      <c r="B112" s="13">
        <v>45840</v>
      </c>
      <c r="C112" t="s">
        <v>2007</v>
      </c>
      <c r="D112" t="s">
        <v>1741</v>
      </c>
      <c r="E112">
        <v>7150</v>
      </c>
      <c r="F112" t="s">
        <v>2672</v>
      </c>
    </row>
    <row r="113" spans="1:6">
      <c r="A113">
        <v>112</v>
      </c>
      <c r="B113" s="13">
        <v>45840</v>
      </c>
      <c r="C113" t="s">
        <v>2007</v>
      </c>
      <c r="D113" t="s">
        <v>1741</v>
      </c>
      <c r="E113">
        <v>2200</v>
      </c>
      <c r="F113" t="s">
        <v>1349</v>
      </c>
    </row>
    <row r="114" spans="1:6">
      <c r="A114">
        <v>113</v>
      </c>
      <c r="B114" s="13">
        <v>45842</v>
      </c>
      <c r="C114" t="s">
        <v>2065</v>
      </c>
      <c r="D114" t="s">
        <v>1951</v>
      </c>
      <c r="E114">
        <v>24000</v>
      </c>
    </row>
    <row r="115" spans="1:6">
      <c r="A115">
        <v>114</v>
      </c>
      <c r="B115" s="13">
        <v>45845</v>
      </c>
      <c r="C115" t="s">
        <v>1589</v>
      </c>
      <c r="D115" t="s">
        <v>1955</v>
      </c>
      <c r="E115">
        <v>47800</v>
      </c>
    </row>
    <row r="116" spans="1:6">
      <c r="A116">
        <v>115</v>
      </c>
      <c r="B116" s="13">
        <v>45846</v>
      </c>
      <c r="C116" t="s">
        <v>2007</v>
      </c>
      <c r="D116" t="s">
        <v>1741</v>
      </c>
      <c r="E116">
        <v>6000</v>
      </c>
      <c r="F116" t="s">
        <v>1557</v>
      </c>
    </row>
    <row r="117" spans="1:6">
      <c r="A117">
        <v>116</v>
      </c>
      <c r="B117" s="13">
        <v>45846</v>
      </c>
      <c r="C117" t="s">
        <v>2007</v>
      </c>
      <c r="D117" t="s">
        <v>1741</v>
      </c>
      <c r="E117">
        <v>6500</v>
      </c>
      <c r="F117" t="s">
        <v>1777</v>
      </c>
    </row>
    <row r="118" spans="1:6">
      <c r="A118">
        <v>117</v>
      </c>
      <c r="B118" s="13">
        <v>45846</v>
      </c>
      <c r="C118" t="s">
        <v>2007</v>
      </c>
      <c r="D118" t="s">
        <v>1741</v>
      </c>
      <c r="E118">
        <v>6000</v>
      </c>
      <c r="F118" t="s">
        <v>2384</v>
      </c>
    </row>
    <row r="119" spans="1:6">
      <c r="A119">
        <v>118</v>
      </c>
      <c r="B119" s="13">
        <v>45846</v>
      </c>
      <c r="C119" t="s">
        <v>2007</v>
      </c>
      <c r="D119" t="s">
        <v>1741</v>
      </c>
      <c r="E119">
        <v>2000</v>
      </c>
      <c r="F119" t="s">
        <v>2732</v>
      </c>
    </row>
    <row r="120" spans="1:6">
      <c r="A120">
        <v>119</v>
      </c>
      <c r="B120" s="13">
        <v>45847</v>
      </c>
      <c r="C120" t="s">
        <v>2007</v>
      </c>
      <c r="D120" t="s">
        <v>1741</v>
      </c>
      <c r="E120">
        <v>2000</v>
      </c>
      <c r="F120" t="s">
        <v>1705</v>
      </c>
    </row>
    <row r="121" spans="1:6">
      <c r="A121">
        <v>120</v>
      </c>
      <c r="B121" s="13">
        <v>45847</v>
      </c>
      <c r="C121" t="s">
        <v>2007</v>
      </c>
      <c r="D121" t="s">
        <v>1741</v>
      </c>
      <c r="E121">
        <v>6000</v>
      </c>
      <c r="F121" t="s">
        <v>2750</v>
      </c>
    </row>
    <row r="122" spans="1:6">
      <c r="A122">
        <v>121</v>
      </c>
      <c r="B122" s="13">
        <v>45847</v>
      </c>
      <c r="C122" t="s">
        <v>1490</v>
      </c>
      <c r="D122" t="s">
        <v>1741</v>
      </c>
      <c r="E122">
        <v>8000</v>
      </c>
      <c r="F122" t="s">
        <v>1705</v>
      </c>
    </row>
    <row r="123" spans="1:6">
      <c r="A123">
        <v>122</v>
      </c>
      <c r="B123" s="13">
        <v>45849</v>
      </c>
      <c r="C123" t="s">
        <v>2007</v>
      </c>
      <c r="D123" t="s">
        <v>1741</v>
      </c>
      <c r="E123">
        <v>6000</v>
      </c>
      <c r="F123" t="s">
        <v>1557</v>
      </c>
    </row>
    <row r="124" spans="1:6">
      <c r="A124">
        <v>123</v>
      </c>
      <c r="B124" s="13">
        <v>45852</v>
      </c>
      <c r="C124" t="s">
        <v>1490</v>
      </c>
      <c r="D124" t="s">
        <v>1741</v>
      </c>
      <c r="E124">
        <v>12000</v>
      </c>
      <c r="F124" t="s">
        <v>2798</v>
      </c>
    </row>
    <row r="125" spans="1:6">
      <c r="A125">
        <v>124</v>
      </c>
      <c r="B125" s="13">
        <v>45852</v>
      </c>
      <c r="C125" t="s">
        <v>1653</v>
      </c>
      <c r="D125" t="s">
        <v>1951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199" customWidth="1"/>
    <col min="6" max="6" width="8.75" style="131" customWidth="1"/>
    <col min="7" max="7" width="13.25" style="199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0"/>
      <c r="F1" s="132"/>
      <c r="G1" s="200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0"/>
      <c r="F2" s="132"/>
      <c r="G2" s="200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1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39" t="s">
        <v>48</v>
      </c>
      <c r="C4" s="340"/>
      <c r="D4" s="167" t="s">
        <v>52</v>
      </c>
      <c r="E4" s="202"/>
      <c r="F4" s="210"/>
      <c r="H4" s="172"/>
      <c r="I4" s="167" t="s">
        <v>54</v>
      </c>
      <c r="J4" s="217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8">
        <v>0</v>
      </c>
      <c r="D5" s="168" t="s">
        <v>1</v>
      </c>
      <c r="E5" s="203"/>
      <c r="F5" s="210"/>
      <c r="H5" s="162"/>
      <c r="I5" s="175" t="s">
        <v>957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1926</v>
      </c>
      <c r="B6" s="168" t="s">
        <v>48</v>
      </c>
      <c r="C6" s="169" t="s">
        <v>1304</v>
      </c>
      <c r="D6" s="168" t="s">
        <v>0</v>
      </c>
      <c r="E6" s="204"/>
      <c r="F6" s="210"/>
      <c r="H6" s="162"/>
      <c r="I6" s="176" t="s">
        <v>958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2258</v>
      </c>
      <c r="B7" s="168" t="s">
        <v>29</v>
      </c>
      <c r="C7" s="169"/>
      <c r="D7" s="168" t="s">
        <v>53</v>
      </c>
      <c r="E7" s="205"/>
      <c r="F7" s="210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2255</v>
      </c>
      <c r="D8" s="168" t="s">
        <v>41</v>
      </c>
      <c r="E8" s="206"/>
      <c r="F8" s="210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86</v>
      </c>
      <c r="C9" s="170" t="s">
        <v>2256</v>
      </c>
      <c r="D9" s="168" t="s">
        <v>49</v>
      </c>
      <c r="E9" s="205"/>
      <c r="F9" s="210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1109</v>
      </c>
      <c r="E10" s="207"/>
      <c r="F10" s="210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1151</v>
      </c>
      <c r="C11" s="170"/>
      <c r="D11" s="168" t="s">
        <v>87</v>
      </c>
      <c r="E11" s="207"/>
      <c r="F11" s="210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1175</v>
      </c>
      <c r="C12" s="191"/>
      <c r="D12" s="168" t="s">
        <v>57</v>
      </c>
      <c r="E12" s="206">
        <f>(E8*E9)+E11</f>
        <v>0</v>
      </c>
      <c r="F12" s="210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8"/>
      <c r="F13" s="210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09"/>
      <c r="F14" s="211"/>
      <c r="G14" s="213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84</v>
      </c>
      <c r="B15" s="153" t="s">
        <v>81</v>
      </c>
      <c r="C15" s="154" t="s">
        <v>82</v>
      </c>
      <c r="D15" s="154" t="s">
        <v>83</v>
      </c>
      <c r="E15" s="154" t="s">
        <v>955</v>
      </c>
      <c r="F15" s="155" t="s">
        <v>49</v>
      </c>
      <c r="G15" s="155" t="s">
        <v>41</v>
      </c>
      <c r="H15" s="155" t="s">
        <v>1109</v>
      </c>
      <c r="I15" s="155" t="s">
        <v>79</v>
      </c>
      <c r="J15" s="156" t="s">
        <v>80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1117</v>
      </c>
      <c r="E16" s="193"/>
      <c r="F16" s="216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4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4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4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4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4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4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4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4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4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7"/>
      <c r="F27" s="212"/>
      <c r="G27" s="215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41" t="s">
        <v>85</v>
      </c>
      <c r="C28" s="342"/>
      <c r="D28" s="342"/>
      <c r="E28" s="343"/>
      <c r="F28" s="342"/>
      <c r="G28" s="342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8"/>
      <c r="F29" s="196"/>
      <c r="G29" s="198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47" t="s">
        <v>1529</v>
      </c>
      <c r="F6" s="347"/>
      <c r="G6" s="347"/>
      <c r="H6" s="347"/>
      <c r="I6" s="347"/>
      <c r="J6" s="347"/>
      <c r="K6" s="347"/>
    </row>
    <row r="7" spans="5:11"/>
    <row r="8" spans="5:11"/>
    <row r="9" spans="5:11">
      <c r="G9" s="344"/>
      <c r="H9" s="344"/>
      <c r="I9" s="344"/>
      <c r="J9" s="344"/>
    </row>
    <row r="10" spans="5:11" ht="33" customHeight="1">
      <c r="F10" s="116"/>
      <c r="G10" s="345"/>
      <c r="H10" s="346"/>
      <c r="I10" s="346"/>
      <c r="J10" s="346"/>
    </row>
    <row r="11" spans="5:11"/>
    <row r="12" spans="5:11" ht="32.25" customHeight="1">
      <c r="F12" s="117"/>
      <c r="G12" s="345" t="s">
        <v>1530</v>
      </c>
      <c r="H12" s="346"/>
      <c r="I12" s="346"/>
      <c r="J12" s="34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20" sqref="F20:I2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6474</v>
      </c>
      <c r="D2" s="356"/>
      <c r="E2" s="356"/>
      <c r="F2" s="356"/>
      <c r="G2" s="357"/>
      <c r="H2" s="355" t="s">
        <v>75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46252</v>
      </c>
      <c r="U2" s="361"/>
    </row>
    <row r="3" spans="1:21" ht="24.95" customHeight="1">
      <c r="A3" s="372" t="s">
        <v>1148</v>
      </c>
      <c r="B3" s="37" t="s">
        <v>58</v>
      </c>
      <c r="C3" s="375" t="s">
        <v>1286</v>
      </c>
      <c r="D3" s="376"/>
      <c r="E3" s="376"/>
      <c r="F3" s="376"/>
      <c r="G3" s="376"/>
      <c r="H3" s="376"/>
      <c r="I3" s="376"/>
      <c r="J3" s="377"/>
      <c r="K3" s="378" t="s">
        <v>1149</v>
      </c>
      <c r="L3" s="37" t="s">
        <v>58</v>
      </c>
      <c r="M3" s="381" t="s">
        <v>961</v>
      </c>
      <c r="N3" s="382"/>
      <c r="O3" s="382"/>
      <c r="P3" s="382"/>
      <c r="Q3" s="382"/>
      <c r="R3" s="382"/>
      <c r="S3" s="382"/>
      <c r="T3" s="382"/>
      <c r="U3" s="383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362" t="s">
        <v>71</v>
      </c>
      <c r="U4" s="366"/>
    </row>
    <row r="5" spans="1:21" ht="24.95" customHeight="1">
      <c r="A5" s="373"/>
      <c r="B5" s="38" t="s">
        <v>10</v>
      </c>
      <c r="C5" s="362" t="s">
        <v>6613</v>
      </c>
      <c r="D5" s="363"/>
      <c r="E5" s="363"/>
      <c r="F5" s="363"/>
      <c r="G5" s="363"/>
      <c r="H5" s="363"/>
      <c r="I5" s="363"/>
      <c r="J5" s="364"/>
      <c r="K5" s="379"/>
      <c r="L5" s="38" t="s">
        <v>10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24.95" customHeight="1">
      <c r="A6" s="374"/>
      <c r="B6" s="38" t="s">
        <v>73</v>
      </c>
      <c r="C6" s="362" t="s">
        <v>6614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5"/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43</v>
      </c>
      <c r="G7" s="368"/>
      <c r="H7" s="368"/>
      <c r="I7" s="369"/>
      <c r="J7" s="370" t="s">
        <v>41</v>
      </c>
      <c r="K7" s="368"/>
      <c r="L7" s="368"/>
      <c r="M7" s="368"/>
      <c r="N7" s="369"/>
      <c r="O7" s="368" t="s">
        <v>49</v>
      </c>
      <c r="P7" s="369"/>
      <c r="Q7" s="370" t="s">
        <v>68</v>
      </c>
      <c r="R7" s="368"/>
      <c r="S7" s="369"/>
      <c r="T7" s="370" t="s">
        <v>67</v>
      </c>
      <c r="U7" s="371"/>
    </row>
    <row r="8" spans="1:21" ht="15.6" customHeight="1">
      <c r="A8" s="396" t="s">
        <v>6615</v>
      </c>
      <c r="B8" s="397"/>
      <c r="C8" s="397"/>
      <c r="D8" s="397"/>
      <c r="E8" s="398"/>
      <c r="F8" s="399" t="s">
        <v>6616</v>
      </c>
      <c r="G8" s="400"/>
      <c r="H8" s="400"/>
      <c r="I8" s="401"/>
      <c r="J8" s="407">
        <v>1100000</v>
      </c>
      <c r="K8" s="407"/>
      <c r="L8" s="407"/>
      <c r="M8" s="407"/>
      <c r="N8" s="407"/>
      <c r="O8" s="408">
        <v>1</v>
      </c>
      <c r="P8" s="408"/>
      <c r="Q8" s="402"/>
      <c r="R8" s="403"/>
      <c r="S8" s="404"/>
      <c r="T8" s="405">
        <v>1100000</v>
      </c>
      <c r="U8" s="406"/>
    </row>
    <row r="9" spans="1:21" ht="15.6" customHeight="1">
      <c r="A9" s="387"/>
      <c r="B9" s="388"/>
      <c r="C9" s="388"/>
      <c r="D9" s="388"/>
      <c r="E9" s="389"/>
      <c r="F9" s="390"/>
      <c r="G9" s="388"/>
      <c r="H9" s="388"/>
      <c r="I9" s="389"/>
      <c r="J9" s="409"/>
      <c r="K9" s="409"/>
      <c r="L9" s="409"/>
      <c r="M9" s="409"/>
      <c r="N9" s="409"/>
      <c r="O9" s="410"/>
      <c r="P9" s="410"/>
      <c r="Q9" s="391"/>
      <c r="R9" s="392"/>
      <c r="S9" s="393"/>
      <c r="T9" s="394"/>
      <c r="U9" s="395"/>
    </row>
    <row r="10" spans="1:21" ht="15.6" customHeight="1">
      <c r="A10" s="387"/>
      <c r="B10" s="388"/>
      <c r="C10" s="388"/>
      <c r="D10" s="388"/>
      <c r="E10" s="389"/>
      <c r="F10" s="390"/>
      <c r="G10" s="388"/>
      <c r="H10" s="388"/>
      <c r="I10" s="389"/>
      <c r="J10" s="409"/>
      <c r="K10" s="409"/>
      <c r="L10" s="409"/>
      <c r="M10" s="409"/>
      <c r="N10" s="409"/>
      <c r="O10" s="410"/>
      <c r="P10" s="410"/>
      <c r="Q10" s="391"/>
      <c r="R10" s="392"/>
      <c r="S10" s="393"/>
      <c r="T10" s="394"/>
      <c r="U10" s="395"/>
    </row>
    <row r="11" spans="1:21" ht="15.6" customHeight="1">
      <c r="A11" s="387"/>
      <c r="B11" s="388"/>
      <c r="C11" s="388"/>
      <c r="D11" s="388"/>
      <c r="E11" s="389"/>
      <c r="F11" s="390"/>
      <c r="G11" s="388"/>
      <c r="H11" s="388"/>
      <c r="I11" s="389"/>
      <c r="J11" s="409"/>
      <c r="K11" s="409"/>
      <c r="L11" s="409"/>
      <c r="M11" s="409"/>
      <c r="N11" s="409"/>
      <c r="O11" s="410"/>
      <c r="P11" s="410"/>
      <c r="Q11" s="391"/>
      <c r="R11" s="392"/>
      <c r="S11" s="393"/>
      <c r="T11" s="394"/>
      <c r="U11" s="395"/>
    </row>
    <row r="12" spans="1:21" ht="15.6" customHeight="1">
      <c r="A12" s="387"/>
      <c r="B12" s="388"/>
      <c r="C12" s="388"/>
      <c r="D12" s="388"/>
      <c r="E12" s="389"/>
      <c r="F12" s="390"/>
      <c r="G12" s="388"/>
      <c r="H12" s="388"/>
      <c r="I12" s="389"/>
      <c r="J12" s="409"/>
      <c r="K12" s="409"/>
      <c r="L12" s="409"/>
      <c r="M12" s="409"/>
      <c r="N12" s="409"/>
      <c r="O12" s="410"/>
      <c r="P12" s="410"/>
      <c r="Q12" s="391"/>
      <c r="R12" s="392"/>
      <c r="S12" s="393"/>
      <c r="T12" s="394"/>
      <c r="U12" s="395"/>
    </row>
    <row r="13" spans="1:21" ht="15.6" customHeight="1">
      <c r="A13" s="387"/>
      <c r="B13" s="388"/>
      <c r="C13" s="388"/>
      <c r="D13" s="388"/>
      <c r="E13" s="389"/>
      <c r="F13" s="390"/>
      <c r="G13" s="388"/>
      <c r="H13" s="388"/>
      <c r="I13" s="389"/>
      <c r="J13" s="409"/>
      <c r="K13" s="409"/>
      <c r="L13" s="409"/>
      <c r="M13" s="409"/>
      <c r="N13" s="409"/>
      <c r="O13" s="410"/>
      <c r="P13" s="410"/>
      <c r="Q13" s="391"/>
      <c r="R13" s="392"/>
      <c r="S13" s="393"/>
      <c r="T13" s="394"/>
      <c r="U13" s="395"/>
    </row>
    <row r="14" spans="1:21" ht="15.6" customHeight="1">
      <c r="A14" s="387"/>
      <c r="B14" s="388"/>
      <c r="C14" s="388"/>
      <c r="D14" s="388"/>
      <c r="E14" s="389"/>
      <c r="F14" s="390"/>
      <c r="G14" s="388"/>
      <c r="H14" s="388"/>
      <c r="I14" s="389"/>
      <c r="J14" s="409"/>
      <c r="K14" s="409"/>
      <c r="L14" s="409"/>
      <c r="M14" s="409"/>
      <c r="N14" s="409"/>
      <c r="O14" s="410"/>
      <c r="P14" s="410"/>
      <c r="Q14" s="391"/>
      <c r="R14" s="392"/>
      <c r="S14" s="393"/>
      <c r="T14" s="394"/>
      <c r="U14" s="395"/>
    </row>
    <row r="15" spans="1:21" ht="15.6" customHeight="1" thickBot="1">
      <c r="A15" s="411"/>
      <c r="B15" s="412"/>
      <c r="C15" s="412"/>
      <c r="D15" s="412"/>
      <c r="E15" s="413"/>
      <c r="F15" s="414"/>
      <c r="G15" s="412"/>
      <c r="H15" s="412"/>
      <c r="I15" s="413"/>
      <c r="J15" s="420"/>
      <c r="K15" s="420"/>
      <c r="L15" s="420"/>
      <c r="M15" s="420"/>
      <c r="N15" s="420"/>
      <c r="O15" s="421"/>
      <c r="P15" s="421"/>
      <c r="Q15" s="415"/>
      <c r="R15" s="416"/>
      <c r="S15" s="417"/>
      <c r="T15" s="418"/>
      <c r="U15" s="419"/>
    </row>
    <row r="16" spans="1:21" ht="15" customHeight="1" thickTop="1">
      <c r="A16" s="422" t="s">
        <v>2260</v>
      </c>
      <c r="B16" s="423"/>
      <c r="C16" s="423"/>
      <c r="D16" s="423"/>
      <c r="E16" s="424"/>
      <c r="F16" s="431"/>
      <c r="G16" s="432"/>
      <c r="H16" s="432"/>
      <c r="I16" s="432"/>
      <c r="J16" s="432"/>
      <c r="K16" s="432"/>
      <c r="L16" s="432"/>
      <c r="M16" s="432"/>
      <c r="N16" s="432"/>
      <c r="O16" s="432"/>
      <c r="P16" s="432"/>
      <c r="Q16" s="432"/>
      <c r="R16" s="432"/>
      <c r="S16" s="432"/>
      <c r="T16" s="432"/>
      <c r="U16" s="433"/>
    </row>
    <row r="17" spans="1:21" ht="15" customHeight="1">
      <c r="A17" s="425"/>
      <c r="B17" s="426"/>
      <c r="C17" s="426"/>
      <c r="D17" s="426"/>
      <c r="E17" s="427"/>
      <c r="F17" s="434"/>
      <c r="G17" s="435"/>
      <c r="H17" s="435"/>
      <c r="I17" s="435"/>
      <c r="J17" s="435"/>
      <c r="K17" s="435"/>
      <c r="L17" s="435"/>
      <c r="M17" s="435"/>
      <c r="N17" s="435"/>
      <c r="O17" s="435"/>
      <c r="P17" s="435"/>
      <c r="Q17" s="435"/>
      <c r="R17" s="435"/>
      <c r="S17" s="435"/>
      <c r="T17" s="435"/>
      <c r="U17" s="436"/>
    </row>
    <row r="18" spans="1:21" ht="15" customHeight="1">
      <c r="A18" s="425"/>
      <c r="B18" s="426"/>
      <c r="C18" s="426"/>
      <c r="D18" s="426"/>
      <c r="E18" s="427"/>
      <c r="F18" s="434"/>
      <c r="G18" s="435"/>
      <c r="H18" s="435"/>
      <c r="I18" s="435"/>
      <c r="J18" s="435"/>
      <c r="K18" s="435"/>
      <c r="L18" s="435"/>
      <c r="M18" s="435"/>
      <c r="N18" s="435"/>
      <c r="O18" s="435"/>
      <c r="P18" s="435"/>
      <c r="Q18" s="435"/>
      <c r="R18" s="435"/>
      <c r="S18" s="435"/>
      <c r="T18" s="435"/>
      <c r="U18" s="436"/>
    </row>
    <row r="19" spans="1:21" ht="15" customHeight="1">
      <c r="A19" s="428"/>
      <c r="B19" s="429"/>
      <c r="C19" s="429"/>
      <c r="D19" s="429"/>
      <c r="E19" s="430"/>
      <c r="F19" s="437"/>
      <c r="G19" s="438"/>
      <c r="H19" s="438"/>
      <c r="I19" s="438"/>
      <c r="J19" s="438"/>
      <c r="K19" s="438"/>
      <c r="L19" s="438"/>
      <c r="M19" s="438"/>
      <c r="N19" s="438"/>
      <c r="O19" s="438"/>
      <c r="P19" s="438"/>
      <c r="Q19" s="438"/>
      <c r="R19" s="438"/>
      <c r="S19" s="438"/>
      <c r="T19" s="438"/>
      <c r="U19" s="439"/>
    </row>
    <row r="20" spans="1:21" ht="20.100000000000001" customHeight="1">
      <c r="A20" s="367" t="s">
        <v>78</v>
      </c>
      <c r="B20" s="368"/>
      <c r="C20" s="368"/>
      <c r="D20" s="368"/>
      <c r="E20" s="368"/>
      <c r="F20" s="446">
        <v>-9.9999999627470998E-2</v>
      </c>
      <c r="G20" s="446"/>
      <c r="H20" s="446"/>
      <c r="I20" s="447"/>
      <c r="J20" s="442">
        <f>SUM(J8:N19)</f>
        <v>1100000</v>
      </c>
      <c r="K20" s="443"/>
      <c r="L20" s="443"/>
      <c r="M20" s="443"/>
      <c r="N20" s="444"/>
      <c r="O20" s="480">
        <f>SUM(O8:P19)</f>
        <v>1</v>
      </c>
      <c r="P20" s="480"/>
      <c r="Q20" s="445">
        <f>SUM(Q8:S19)</f>
        <v>0</v>
      </c>
      <c r="R20" s="446"/>
      <c r="S20" s="447"/>
      <c r="T20" s="446">
        <f>SUM(T8:U15)</f>
        <v>1100000</v>
      </c>
      <c r="U20" s="448"/>
    </row>
    <row r="21" spans="1:21" ht="20.100000000000001" customHeight="1" thickBot="1">
      <c r="A21" s="470" t="s">
        <v>88</v>
      </c>
      <c r="B21" s="471"/>
      <c r="C21" s="471"/>
      <c r="D21" s="471"/>
      <c r="E21" s="471"/>
      <c r="F21" s="472">
        <f>F20+T20</f>
        <v>1099999.9000000004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1"/>
      <c r="Q21" s="440" t="str">
        <f>C3</f>
        <v>알씨모터스(대구)</v>
      </c>
      <c r="R21" s="440"/>
      <c r="S21" s="440"/>
      <c r="T21" s="440"/>
      <c r="U21" s="441"/>
    </row>
    <row r="22" spans="1:21" ht="20.100000000000001" customHeight="1">
      <c r="A22" s="481" t="s">
        <v>6618</v>
      </c>
      <c r="B22" s="481"/>
      <c r="C22" s="481"/>
      <c r="D22" s="481"/>
      <c r="E22" s="481"/>
      <c r="F22" s="481"/>
      <c r="G22" s="481"/>
      <c r="H22" s="481"/>
      <c r="I22" s="481"/>
      <c r="J22" s="481"/>
      <c r="K22" s="481"/>
      <c r="L22" s="481"/>
      <c r="M22" s="481"/>
      <c r="N22" s="481"/>
      <c r="O22" s="481"/>
      <c r="P22" s="481"/>
      <c r="Q22" s="481"/>
      <c r="R22" s="481"/>
      <c r="S22" s="481"/>
      <c r="T22" s="481"/>
      <c r="U22" s="481"/>
    </row>
    <row r="23" spans="1:21" ht="20.100000000000001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348"/>
      <c r="B24" s="349"/>
      <c r="C24" s="349"/>
      <c r="D24" s="349"/>
      <c r="E24" s="349"/>
      <c r="F24" s="349"/>
      <c r="G24" s="349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0" t="s">
        <v>1176</v>
      </c>
      <c r="R24" s="350"/>
      <c r="S24" s="483">
        <f>S1</f>
        <v>0</v>
      </c>
      <c r="T24" s="483"/>
      <c r="U24" s="484"/>
    </row>
    <row r="25" spans="1:21">
      <c r="A25" s="353" t="s">
        <v>64</v>
      </c>
      <c r="B25" s="354"/>
      <c r="C25" s="355" t="str">
        <f>C2</f>
        <v>농협 3520106511413</v>
      </c>
      <c r="D25" s="356"/>
      <c r="E25" s="356"/>
      <c r="F25" s="356"/>
      <c r="G25" s="357"/>
      <c r="H25" s="355" t="s">
        <v>74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46252</v>
      </c>
      <c r="U25" s="361"/>
    </row>
    <row r="26" spans="1:21" ht="24.95" customHeight="1">
      <c r="A26" s="372" t="s">
        <v>1148</v>
      </c>
      <c r="B26" s="37" t="s">
        <v>58</v>
      </c>
      <c r="C26" s="375" t="str">
        <f>C3</f>
        <v>알씨모터스(대구)</v>
      </c>
      <c r="D26" s="376"/>
      <c r="E26" s="376"/>
      <c r="F26" s="376"/>
      <c r="G26" s="376"/>
      <c r="H26" s="376"/>
      <c r="I26" s="376"/>
      <c r="J26" s="377"/>
      <c r="K26" s="378" t="s">
        <v>1149</v>
      </c>
      <c r="L26" s="37" t="s">
        <v>58</v>
      </c>
      <c r="M26" s="381" t="s">
        <v>961</v>
      </c>
      <c r="N26" s="382"/>
      <c r="O26" s="382"/>
      <c r="P26" s="382"/>
      <c r="Q26" s="382"/>
      <c r="R26" s="382"/>
      <c r="S26" s="382"/>
      <c r="T26" s="382"/>
      <c r="U26" s="383"/>
    </row>
    <row r="27" spans="1:21" ht="24.95" customHeight="1">
      <c r="A27" s="373"/>
      <c r="B27" s="37" t="s">
        <v>60</v>
      </c>
      <c r="C27" s="449">
        <f>C4</f>
        <v>0</v>
      </c>
      <c r="D27" s="450"/>
      <c r="E27" s="450"/>
      <c r="F27" s="450"/>
      <c r="G27" s="450"/>
      <c r="H27" s="450"/>
      <c r="I27" s="450"/>
      <c r="J27" s="451"/>
      <c r="K27" s="379"/>
      <c r="L27" s="37" t="s">
        <v>60</v>
      </c>
      <c r="M27" s="362" t="s">
        <v>959</v>
      </c>
      <c r="N27" s="363"/>
      <c r="O27" s="363"/>
      <c r="P27" s="363"/>
      <c r="Q27" s="363"/>
      <c r="R27" s="364"/>
      <c r="S27" s="38" t="s">
        <v>61</v>
      </c>
      <c r="T27" s="362" t="s">
        <v>71</v>
      </c>
      <c r="U27" s="366"/>
    </row>
    <row r="28" spans="1:21" ht="24.95" customHeight="1">
      <c r="A28" s="373"/>
      <c r="B28" s="38" t="s">
        <v>10</v>
      </c>
      <c r="C28" s="362" t="str">
        <f>C5</f>
        <v>대구광역시 달서구 호산동로151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">
        <v>72</v>
      </c>
      <c r="N28" s="363"/>
      <c r="O28" s="363"/>
      <c r="P28" s="363"/>
      <c r="Q28" s="363"/>
      <c r="R28" s="363"/>
      <c r="S28" s="363"/>
      <c r="T28" s="363"/>
      <c r="U28" s="366"/>
    </row>
    <row r="29" spans="1:21" ht="24.95" customHeight="1">
      <c r="A29" s="374"/>
      <c r="B29" s="38" t="s">
        <v>73</v>
      </c>
      <c r="C29" s="362" t="str">
        <f>C6</f>
        <v>010-2512-8242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">
        <v>65</v>
      </c>
      <c r="N29" s="363"/>
      <c r="O29" s="363"/>
      <c r="P29" s="363"/>
      <c r="Q29" s="363"/>
      <c r="R29" s="364"/>
      <c r="S29" s="38" t="s">
        <v>22</v>
      </c>
      <c r="T29" s="362">
        <f>T6</f>
        <v>0</v>
      </c>
      <c r="U29" s="366"/>
    </row>
    <row r="30" spans="1:21" ht="15.6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41</v>
      </c>
      <c r="K30" s="368"/>
      <c r="L30" s="368"/>
      <c r="M30" s="368"/>
      <c r="N30" s="369"/>
      <c r="O30" s="368" t="s">
        <v>49</v>
      </c>
      <c r="P30" s="369"/>
      <c r="Q30" s="370" t="s">
        <v>68</v>
      </c>
      <c r="R30" s="368"/>
      <c r="S30" s="369"/>
      <c r="T30" s="370" t="s">
        <v>67</v>
      </c>
      <c r="U30" s="371"/>
    </row>
    <row r="31" spans="1:21" ht="15.6" customHeight="1">
      <c r="A31" s="457" t="str">
        <f>A8</f>
        <v>0AM_TCU</v>
      </c>
      <c r="B31" s="458"/>
      <c r="C31" s="458"/>
      <c r="D31" s="458"/>
      <c r="E31" s="458"/>
      <c r="F31" s="458" t="str">
        <f>F8</f>
        <v>927769DK</v>
      </c>
      <c r="G31" s="458"/>
      <c r="H31" s="458"/>
      <c r="I31" s="458"/>
      <c r="J31" s="462">
        <f>J8</f>
        <v>1100000</v>
      </c>
      <c r="K31" s="462"/>
      <c r="L31" s="462"/>
      <c r="M31" s="462"/>
      <c r="N31" s="462"/>
      <c r="O31" s="462">
        <f>O8</f>
        <v>1</v>
      </c>
      <c r="P31" s="462"/>
      <c r="Q31" s="459">
        <f>Q8</f>
        <v>0</v>
      </c>
      <c r="R31" s="459"/>
      <c r="S31" s="459"/>
      <c r="T31" s="460">
        <f>T8</f>
        <v>1100000</v>
      </c>
      <c r="U31" s="461"/>
    </row>
    <row r="32" spans="1:21" ht="15.6" customHeight="1">
      <c r="A32" s="452">
        <f t="shared" ref="A32:A38" si="0">A9</f>
        <v>0</v>
      </c>
      <c r="B32" s="453"/>
      <c r="C32" s="453"/>
      <c r="D32" s="453"/>
      <c r="E32" s="453"/>
      <c r="F32" s="453">
        <f t="shared" ref="F32:F38" si="1">F9</f>
        <v>0</v>
      </c>
      <c r="G32" s="453"/>
      <c r="H32" s="453"/>
      <c r="I32" s="453"/>
      <c r="J32" s="463">
        <f t="shared" ref="J32:J38" si="2">J9</f>
        <v>0</v>
      </c>
      <c r="K32" s="463"/>
      <c r="L32" s="463"/>
      <c r="M32" s="463"/>
      <c r="N32" s="463"/>
      <c r="O32" s="463">
        <f t="shared" ref="O32:O38" si="3">O9</f>
        <v>0</v>
      </c>
      <c r="P32" s="463"/>
      <c r="Q32" s="454">
        <f t="shared" ref="Q32:Q38" si="4">Q9</f>
        <v>0</v>
      </c>
      <c r="R32" s="454"/>
      <c r="S32" s="454"/>
      <c r="T32" s="455">
        <f t="shared" ref="T32:T38" si="5">T9</f>
        <v>0</v>
      </c>
      <c r="U32" s="456"/>
    </row>
    <row r="33" spans="1:21" ht="15.6" customHeight="1">
      <c r="A33" s="452">
        <f t="shared" si="0"/>
        <v>0</v>
      </c>
      <c r="B33" s="453"/>
      <c r="C33" s="453"/>
      <c r="D33" s="453"/>
      <c r="E33" s="453"/>
      <c r="F33" s="453">
        <f t="shared" si="1"/>
        <v>0</v>
      </c>
      <c r="G33" s="453"/>
      <c r="H33" s="453"/>
      <c r="I33" s="453"/>
      <c r="J33" s="463">
        <f t="shared" si="2"/>
        <v>0</v>
      </c>
      <c r="K33" s="463"/>
      <c r="L33" s="463"/>
      <c r="M33" s="463"/>
      <c r="N33" s="463"/>
      <c r="O33" s="463">
        <f t="shared" si="3"/>
        <v>0</v>
      </c>
      <c r="P33" s="463"/>
      <c r="Q33" s="454">
        <f t="shared" si="4"/>
        <v>0</v>
      </c>
      <c r="R33" s="454"/>
      <c r="S33" s="454"/>
      <c r="T33" s="455">
        <f t="shared" si="5"/>
        <v>0</v>
      </c>
      <c r="U33" s="456"/>
    </row>
    <row r="34" spans="1:21" ht="15.6" customHeight="1">
      <c r="A34" s="452">
        <f t="shared" si="0"/>
        <v>0</v>
      </c>
      <c r="B34" s="453"/>
      <c r="C34" s="453"/>
      <c r="D34" s="453"/>
      <c r="E34" s="453"/>
      <c r="F34" s="453">
        <f t="shared" si="1"/>
        <v>0</v>
      </c>
      <c r="G34" s="453"/>
      <c r="H34" s="453"/>
      <c r="I34" s="453"/>
      <c r="J34" s="463">
        <f t="shared" si="2"/>
        <v>0</v>
      </c>
      <c r="K34" s="463"/>
      <c r="L34" s="463"/>
      <c r="M34" s="463"/>
      <c r="N34" s="463"/>
      <c r="O34" s="463">
        <f t="shared" si="3"/>
        <v>0</v>
      </c>
      <c r="P34" s="463"/>
      <c r="Q34" s="454">
        <f t="shared" si="4"/>
        <v>0</v>
      </c>
      <c r="R34" s="454"/>
      <c r="S34" s="454"/>
      <c r="T34" s="455">
        <f t="shared" si="5"/>
        <v>0</v>
      </c>
      <c r="U34" s="456"/>
    </row>
    <row r="35" spans="1:21" ht="15.6" customHeight="1">
      <c r="A35" s="452">
        <f t="shared" si="0"/>
        <v>0</v>
      </c>
      <c r="B35" s="453"/>
      <c r="C35" s="453"/>
      <c r="D35" s="453"/>
      <c r="E35" s="453"/>
      <c r="F35" s="453">
        <f t="shared" si="1"/>
        <v>0</v>
      </c>
      <c r="G35" s="453"/>
      <c r="H35" s="453"/>
      <c r="I35" s="453"/>
      <c r="J35" s="463">
        <f t="shared" si="2"/>
        <v>0</v>
      </c>
      <c r="K35" s="463"/>
      <c r="L35" s="463"/>
      <c r="M35" s="463"/>
      <c r="N35" s="463"/>
      <c r="O35" s="463">
        <f t="shared" si="3"/>
        <v>0</v>
      </c>
      <c r="P35" s="463"/>
      <c r="Q35" s="454">
        <f t="shared" si="4"/>
        <v>0</v>
      </c>
      <c r="R35" s="454"/>
      <c r="S35" s="454"/>
      <c r="T35" s="455">
        <f t="shared" si="5"/>
        <v>0</v>
      </c>
      <c r="U35" s="456"/>
    </row>
    <row r="36" spans="1:21" ht="15.6" customHeight="1">
      <c r="A36" s="452">
        <f t="shared" si="0"/>
        <v>0</v>
      </c>
      <c r="B36" s="453"/>
      <c r="C36" s="453"/>
      <c r="D36" s="453"/>
      <c r="E36" s="453"/>
      <c r="F36" s="453">
        <f t="shared" si="1"/>
        <v>0</v>
      </c>
      <c r="G36" s="453"/>
      <c r="H36" s="453"/>
      <c r="I36" s="453"/>
      <c r="J36" s="463">
        <f t="shared" si="2"/>
        <v>0</v>
      </c>
      <c r="K36" s="463"/>
      <c r="L36" s="463"/>
      <c r="M36" s="463"/>
      <c r="N36" s="463"/>
      <c r="O36" s="463">
        <f t="shared" si="3"/>
        <v>0</v>
      </c>
      <c r="P36" s="463"/>
      <c r="Q36" s="454">
        <f t="shared" si="4"/>
        <v>0</v>
      </c>
      <c r="R36" s="454"/>
      <c r="S36" s="454"/>
      <c r="T36" s="455">
        <f t="shared" si="5"/>
        <v>0</v>
      </c>
      <c r="U36" s="456"/>
    </row>
    <row r="37" spans="1:21" ht="15.6" customHeight="1">
      <c r="A37" s="452">
        <f t="shared" si="0"/>
        <v>0</v>
      </c>
      <c r="B37" s="453"/>
      <c r="C37" s="453"/>
      <c r="D37" s="453"/>
      <c r="E37" s="453"/>
      <c r="F37" s="453">
        <f t="shared" si="1"/>
        <v>0</v>
      </c>
      <c r="G37" s="453"/>
      <c r="H37" s="453"/>
      <c r="I37" s="453"/>
      <c r="J37" s="463">
        <f t="shared" si="2"/>
        <v>0</v>
      </c>
      <c r="K37" s="463"/>
      <c r="L37" s="463"/>
      <c r="M37" s="463"/>
      <c r="N37" s="463"/>
      <c r="O37" s="463">
        <f t="shared" si="3"/>
        <v>0</v>
      </c>
      <c r="P37" s="463"/>
      <c r="Q37" s="454">
        <f t="shared" si="4"/>
        <v>0</v>
      </c>
      <c r="R37" s="454"/>
      <c r="S37" s="454"/>
      <c r="T37" s="455">
        <f t="shared" si="5"/>
        <v>0</v>
      </c>
      <c r="U37" s="456"/>
    </row>
    <row r="38" spans="1:21" ht="15.6" customHeight="1" thickBot="1">
      <c r="A38" s="464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9">
        <f t="shared" si="2"/>
        <v>0</v>
      </c>
      <c r="K38" s="469"/>
      <c r="L38" s="469"/>
      <c r="M38" s="469"/>
      <c r="N38" s="469"/>
      <c r="O38" s="469">
        <f t="shared" si="3"/>
        <v>0</v>
      </c>
      <c r="P38" s="469"/>
      <c r="Q38" s="466">
        <f t="shared" si="4"/>
        <v>0</v>
      </c>
      <c r="R38" s="466"/>
      <c r="S38" s="466"/>
      <c r="T38" s="467">
        <f t="shared" si="5"/>
        <v>0</v>
      </c>
      <c r="U38" s="468"/>
    </row>
    <row r="39" spans="1:21" ht="15" customHeight="1" thickTop="1">
      <c r="A39" s="422" t="s">
        <v>2260</v>
      </c>
      <c r="B39" s="423"/>
      <c r="C39" s="423"/>
      <c r="D39" s="423"/>
      <c r="E39" s="424"/>
      <c r="F39" s="431">
        <f>F16</f>
        <v>0</v>
      </c>
      <c r="G39" s="432"/>
      <c r="H39" s="432"/>
      <c r="I39" s="432"/>
      <c r="J39" s="432"/>
      <c r="K39" s="432"/>
      <c r="L39" s="432"/>
      <c r="M39" s="432"/>
      <c r="N39" s="432"/>
      <c r="O39" s="432"/>
      <c r="P39" s="432"/>
      <c r="Q39" s="432"/>
      <c r="R39" s="432"/>
      <c r="S39" s="432"/>
      <c r="T39" s="432"/>
      <c r="U39" s="433"/>
    </row>
    <row r="40" spans="1:21" ht="15" customHeight="1">
      <c r="A40" s="425"/>
      <c r="B40" s="426"/>
      <c r="C40" s="426"/>
      <c r="D40" s="426"/>
      <c r="E40" s="427"/>
      <c r="F40" s="434"/>
      <c r="G40" s="435"/>
      <c r="H40" s="435"/>
      <c r="I40" s="435"/>
      <c r="J40" s="435"/>
      <c r="K40" s="435"/>
      <c r="L40" s="435"/>
      <c r="M40" s="435"/>
      <c r="N40" s="435"/>
      <c r="O40" s="435"/>
      <c r="P40" s="435"/>
      <c r="Q40" s="435"/>
      <c r="R40" s="435"/>
      <c r="S40" s="435"/>
      <c r="T40" s="435"/>
      <c r="U40" s="436"/>
    </row>
    <row r="41" spans="1:21" ht="15" customHeight="1">
      <c r="A41" s="425"/>
      <c r="B41" s="426"/>
      <c r="C41" s="426"/>
      <c r="D41" s="426"/>
      <c r="E41" s="427"/>
      <c r="F41" s="434"/>
      <c r="G41" s="435"/>
      <c r="H41" s="435"/>
      <c r="I41" s="435"/>
      <c r="J41" s="435"/>
      <c r="K41" s="435"/>
      <c r="L41" s="435"/>
      <c r="M41" s="435"/>
      <c r="N41" s="435"/>
      <c r="O41" s="435"/>
      <c r="P41" s="435"/>
      <c r="Q41" s="435"/>
      <c r="R41" s="435"/>
      <c r="S41" s="435"/>
      <c r="T41" s="435"/>
      <c r="U41" s="436"/>
    </row>
    <row r="42" spans="1:21" ht="15" customHeight="1">
      <c r="A42" s="428"/>
      <c r="B42" s="429"/>
      <c r="C42" s="429"/>
      <c r="D42" s="429"/>
      <c r="E42" s="430"/>
      <c r="F42" s="437"/>
      <c r="G42" s="438"/>
      <c r="H42" s="438"/>
      <c r="I42" s="438"/>
      <c r="J42" s="438"/>
      <c r="K42" s="438"/>
      <c r="L42" s="438"/>
      <c r="M42" s="438"/>
      <c r="N42" s="438"/>
      <c r="O42" s="438"/>
      <c r="P42" s="438"/>
      <c r="Q42" s="438"/>
      <c r="R42" s="438"/>
      <c r="S42" s="438"/>
      <c r="T42" s="438"/>
      <c r="U42" s="439"/>
    </row>
    <row r="43" spans="1:21" ht="20.100000000000001" customHeight="1">
      <c r="A43" s="367" t="s">
        <v>78</v>
      </c>
      <c r="B43" s="368"/>
      <c r="C43" s="368"/>
      <c r="D43" s="368"/>
      <c r="E43" s="368"/>
      <c r="F43" s="446">
        <f>F20</f>
        <v>-9.9999999627470998E-2</v>
      </c>
      <c r="G43" s="446"/>
      <c r="H43" s="446"/>
      <c r="I43" s="447"/>
      <c r="J43" s="442">
        <f>J20</f>
        <v>1100000</v>
      </c>
      <c r="K43" s="443"/>
      <c r="L43" s="443"/>
      <c r="M43" s="443"/>
      <c r="N43" s="444"/>
      <c r="O43" s="480">
        <f>O20</f>
        <v>1</v>
      </c>
      <c r="P43" s="480"/>
      <c r="Q43" s="445">
        <f>Q20</f>
        <v>0</v>
      </c>
      <c r="R43" s="446"/>
      <c r="S43" s="446"/>
      <c r="T43" s="446">
        <f>T20</f>
        <v>1100000</v>
      </c>
      <c r="U43" s="448"/>
    </row>
    <row r="44" spans="1:21" ht="20.100000000000001" customHeight="1" thickBot="1">
      <c r="A44" s="470" t="s">
        <v>88</v>
      </c>
      <c r="B44" s="471"/>
      <c r="C44" s="471"/>
      <c r="D44" s="471"/>
      <c r="E44" s="471"/>
      <c r="F44" s="472">
        <f>F21</f>
        <v>1099999.9000000004</v>
      </c>
      <c r="G44" s="472"/>
      <c r="H44" s="472"/>
      <c r="I44" s="473"/>
      <c r="J44" s="474" t="s">
        <v>962</v>
      </c>
      <c r="K44" s="471"/>
      <c r="L44" s="475" t="str">
        <f>T27</f>
        <v>장효주</v>
      </c>
      <c r="M44" s="475"/>
      <c r="N44" s="475"/>
      <c r="O44" s="474" t="s">
        <v>63</v>
      </c>
      <c r="P44" s="476"/>
      <c r="Q44" s="477" t="str">
        <f>Q21</f>
        <v>알씨모터스(대구)</v>
      </c>
      <c r="R44" s="478"/>
      <c r="S44" s="478"/>
      <c r="T44" s="478"/>
      <c r="U44" s="479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8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1" bestFit="1" customWidth="1"/>
    <col min="8" max="8" width="15" style="297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299" t="s">
        <v>2</v>
      </c>
      <c r="B1" s="300" t="s">
        <v>4149</v>
      </c>
      <c r="C1" s="300" t="s">
        <v>2265</v>
      </c>
      <c r="D1" s="300" t="s">
        <v>48</v>
      </c>
      <c r="E1" s="300" t="s">
        <v>36</v>
      </c>
      <c r="F1" s="301" t="s">
        <v>1</v>
      </c>
      <c r="G1" s="302" t="s">
        <v>0</v>
      </c>
      <c r="H1" s="303" t="s">
        <v>46</v>
      </c>
      <c r="I1" s="304" t="s">
        <v>41</v>
      </c>
      <c r="J1" s="304" t="s">
        <v>49</v>
      </c>
      <c r="K1" s="301" t="s">
        <v>79</v>
      </c>
      <c r="L1" s="305" t="s">
        <v>3824</v>
      </c>
      <c r="M1" s="306" t="s">
        <v>3831</v>
      </c>
      <c r="N1" s="306" t="s">
        <v>3837</v>
      </c>
      <c r="O1" s="306" t="s">
        <v>4</v>
      </c>
      <c r="P1" s="96">
        <v>1</v>
      </c>
    </row>
    <row r="2" spans="1:16">
      <c r="C2" s="298"/>
      <c r="J2" s="223"/>
      <c r="K2" s="223"/>
      <c r="L2" s="223"/>
      <c r="N2" s="223"/>
    </row>
    <row r="3" spans="1:16">
      <c r="C3" s="298"/>
      <c r="J3" s="223"/>
      <c r="K3" s="223"/>
      <c r="L3" s="223"/>
    </row>
    <row r="4" spans="1:16">
      <c r="C4" s="298"/>
      <c r="J4" s="223"/>
      <c r="K4" s="223"/>
      <c r="L4" s="223"/>
    </row>
    <row r="5" spans="1:16">
      <c r="C5" s="298"/>
      <c r="K5" s="223"/>
      <c r="L5" s="223"/>
      <c r="O5" s="338"/>
    </row>
    <row r="6" spans="1:16">
      <c r="C6" s="298"/>
      <c r="K6" s="223"/>
      <c r="L6" s="223"/>
    </row>
    <row r="7" spans="1:16">
      <c r="C7" s="298"/>
      <c r="K7" s="223"/>
      <c r="L7" s="223"/>
    </row>
    <row r="8" spans="1:16">
      <c r="C8" s="298"/>
      <c r="L8" s="223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X4941"/>
  <sheetViews>
    <sheetView tabSelected="1" workbookViewId="0">
      <pane xSplit="1" ySplit="1" topLeftCell="B4933" activePane="bottomRight" state="frozen"/>
      <selection activeCell="N26" sqref="N26"/>
      <selection pane="topRight" activeCell="N26" sqref="N26"/>
      <selection pane="bottomLeft" activeCell="N26" sqref="N26"/>
      <selection pane="bottomRight" activeCell="I4942" sqref="I4942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6" customWidth="1"/>
    <col min="4" max="4" width="24.875" style="282" bestFit="1" customWidth="1"/>
    <col min="5" max="5" width="14" style="282" customWidth="1"/>
    <col min="6" max="6" width="27.625" style="284" customWidth="1"/>
    <col min="7" max="7" width="30.875" style="282" customWidth="1"/>
    <col min="8" max="8" width="15.25" style="261" customWidth="1"/>
    <col min="9" max="9" width="10" style="257" bestFit="1" customWidth="1"/>
    <col min="10" max="10" width="5.75" style="261" customWidth="1"/>
    <col min="11" max="11" width="13.25" style="258" customWidth="1"/>
    <col min="12" max="12" width="8.75" style="258" customWidth="1"/>
    <col min="13" max="13" width="13.25" style="257" customWidth="1"/>
    <col min="14" max="14" width="11.125" style="257" customWidth="1"/>
    <col min="15" max="15" width="23.125" style="257" customWidth="1"/>
    <col min="16" max="16" width="24.25" style="282" customWidth="1"/>
    <col min="17" max="17" width="19.625" style="282" customWidth="1"/>
    <col min="18" max="19" width="11.125" bestFit="1" customWidth="1"/>
    <col min="20" max="20" width="15.25" bestFit="1" customWidth="1"/>
  </cols>
  <sheetData>
    <row r="1" spans="1:18" s="59" customFormat="1">
      <c r="A1" s="251" t="s">
        <v>2</v>
      </c>
      <c r="B1" s="251" t="s">
        <v>4149</v>
      </c>
      <c r="C1" s="252" t="s">
        <v>14</v>
      </c>
      <c r="D1" s="283" t="s">
        <v>8</v>
      </c>
      <c r="E1" s="283" t="s">
        <v>36</v>
      </c>
      <c r="F1" s="283" t="s">
        <v>1</v>
      </c>
      <c r="G1" s="283" t="s">
        <v>0</v>
      </c>
      <c r="H1" s="251" t="s">
        <v>46</v>
      </c>
      <c r="I1" s="253" t="s">
        <v>41</v>
      </c>
      <c r="J1" s="251" t="s">
        <v>49</v>
      </c>
      <c r="K1" s="254" t="s">
        <v>1109</v>
      </c>
      <c r="L1" s="254" t="s">
        <v>79</v>
      </c>
      <c r="M1" s="253" t="s">
        <v>57</v>
      </c>
      <c r="N1" s="253" t="s">
        <v>1632</v>
      </c>
      <c r="O1" s="253" t="s">
        <v>3831</v>
      </c>
      <c r="P1" s="253" t="s">
        <v>1151</v>
      </c>
      <c r="Q1" s="253" t="s">
        <v>4</v>
      </c>
      <c r="R1" s="97">
        <v>4949</v>
      </c>
    </row>
    <row r="2" spans="1:18">
      <c r="A2" s="263">
        <v>1</v>
      </c>
      <c r="B2" s="263">
        <v>45723</v>
      </c>
      <c r="C2" s="256">
        <v>45723</v>
      </c>
      <c r="D2" s="282" t="s">
        <v>1273</v>
      </c>
      <c r="F2" s="284">
        <v>2821402</v>
      </c>
      <c r="G2" s="282" t="s">
        <v>4159</v>
      </c>
      <c r="H2" s="255">
        <v>2821402</v>
      </c>
      <c r="I2" s="257">
        <v>30000</v>
      </c>
      <c r="J2" s="255">
        <v>3</v>
      </c>
      <c r="L2" s="258">
        <v>90000</v>
      </c>
      <c r="M2" s="257">
        <v>90000</v>
      </c>
      <c r="P2" s="261"/>
      <c r="Q2" s="261"/>
    </row>
    <row r="3" spans="1:18">
      <c r="A3" s="263">
        <v>2</v>
      </c>
      <c r="B3" s="263"/>
      <c r="C3" s="256">
        <v>45723</v>
      </c>
      <c r="D3" s="282" t="s">
        <v>1408</v>
      </c>
      <c r="F3" s="284" t="s">
        <v>1332</v>
      </c>
      <c r="G3" s="282" t="s">
        <v>1182</v>
      </c>
      <c r="H3" s="255" t="s">
        <v>1332</v>
      </c>
      <c r="I3" s="257">
        <v>1300000</v>
      </c>
      <c r="J3" s="255">
        <v>1</v>
      </c>
      <c r="M3" s="257">
        <v>1300000</v>
      </c>
      <c r="P3" s="255"/>
      <c r="Q3" s="255"/>
      <c r="R3" s="49"/>
    </row>
    <row r="4" spans="1:18">
      <c r="A4" s="263">
        <v>3</v>
      </c>
      <c r="B4" s="263"/>
      <c r="C4" s="256">
        <v>45723</v>
      </c>
      <c r="D4" s="282" t="s">
        <v>1408</v>
      </c>
      <c r="G4" s="282" t="s">
        <v>1129</v>
      </c>
      <c r="H4" s="255"/>
      <c r="I4" s="257">
        <v>800000</v>
      </c>
      <c r="J4" s="255">
        <v>1</v>
      </c>
      <c r="M4" s="257">
        <v>800000</v>
      </c>
      <c r="P4" s="255"/>
      <c r="Q4" s="255"/>
      <c r="R4" s="49"/>
    </row>
    <row r="5" spans="1:18">
      <c r="A5" s="263">
        <v>4</v>
      </c>
      <c r="B5" s="263"/>
      <c r="C5" s="256">
        <v>45723</v>
      </c>
      <c r="D5" s="282" t="s">
        <v>1362</v>
      </c>
      <c r="G5" s="282" t="s">
        <v>4160</v>
      </c>
      <c r="H5" s="255"/>
      <c r="I5" s="257">
        <v>1000000</v>
      </c>
      <c r="J5" s="255">
        <v>1</v>
      </c>
      <c r="M5" s="257">
        <v>1000000</v>
      </c>
      <c r="P5" s="255"/>
      <c r="Q5" s="255"/>
      <c r="R5" s="49"/>
    </row>
    <row r="6" spans="1:18">
      <c r="A6" s="263">
        <v>5</v>
      </c>
      <c r="B6" s="263"/>
      <c r="C6" s="256">
        <v>45722</v>
      </c>
      <c r="D6" s="282" t="s">
        <v>1370</v>
      </c>
      <c r="G6" s="282" t="s">
        <v>1122</v>
      </c>
      <c r="H6" s="255"/>
      <c r="I6" s="257">
        <v>198000</v>
      </c>
      <c r="J6" s="255">
        <v>1</v>
      </c>
      <c r="M6" s="257">
        <v>198000</v>
      </c>
      <c r="P6" s="255"/>
      <c r="Q6" s="255"/>
      <c r="R6" s="49"/>
    </row>
    <row r="7" spans="1:18">
      <c r="A7" s="263">
        <v>6</v>
      </c>
      <c r="B7" s="263"/>
      <c r="C7" s="256">
        <v>45722</v>
      </c>
      <c r="D7" s="282" t="s">
        <v>1370</v>
      </c>
      <c r="G7" s="282" t="s">
        <v>1123</v>
      </c>
      <c r="H7" s="255"/>
      <c r="I7" s="257">
        <v>12000</v>
      </c>
      <c r="J7" s="255">
        <v>1</v>
      </c>
      <c r="M7" s="257">
        <v>12000</v>
      </c>
      <c r="P7" s="255"/>
      <c r="Q7" s="255"/>
      <c r="R7" s="49"/>
    </row>
    <row r="8" spans="1:18">
      <c r="A8" s="263">
        <v>7</v>
      </c>
      <c r="B8" s="263"/>
      <c r="C8" s="256">
        <v>45722</v>
      </c>
      <c r="D8" s="282" t="s">
        <v>1370</v>
      </c>
      <c r="G8" s="282" t="s">
        <v>1128</v>
      </c>
      <c r="H8" s="255"/>
      <c r="I8" s="257">
        <v>25000</v>
      </c>
      <c r="J8" s="255">
        <v>1</v>
      </c>
      <c r="M8" s="257">
        <v>25000</v>
      </c>
      <c r="P8" s="255"/>
      <c r="Q8" s="255"/>
      <c r="R8" s="49"/>
    </row>
    <row r="9" spans="1:18">
      <c r="A9" s="263">
        <v>8</v>
      </c>
      <c r="B9" s="263"/>
      <c r="C9" s="256">
        <v>45722</v>
      </c>
      <c r="D9" s="282" t="s">
        <v>1131</v>
      </c>
      <c r="G9" s="282" t="s">
        <v>1124</v>
      </c>
      <c r="H9" s="255"/>
      <c r="I9" s="257">
        <v>1100000</v>
      </c>
      <c r="J9" s="255">
        <v>1</v>
      </c>
      <c r="M9" s="257">
        <v>1100000</v>
      </c>
      <c r="P9" s="255"/>
      <c r="Q9" s="255"/>
      <c r="R9" s="49"/>
    </row>
    <row r="10" spans="1:18">
      <c r="A10" s="263">
        <v>9</v>
      </c>
      <c r="B10" s="263"/>
      <c r="C10" s="256">
        <v>45722</v>
      </c>
      <c r="D10" s="282" t="s">
        <v>1413</v>
      </c>
      <c r="F10" s="284" t="s">
        <v>1332</v>
      </c>
      <c r="G10" s="282" t="s">
        <v>1182</v>
      </c>
      <c r="H10" s="255" t="s">
        <v>1332</v>
      </c>
      <c r="I10" s="257">
        <v>1200000</v>
      </c>
      <c r="J10" s="255">
        <v>1</v>
      </c>
      <c r="M10" s="257">
        <v>1200000</v>
      </c>
      <c r="P10" s="255"/>
      <c r="Q10" s="255"/>
      <c r="R10" s="49"/>
    </row>
    <row r="11" spans="1:18">
      <c r="A11" s="263">
        <v>10</v>
      </c>
      <c r="B11" s="263"/>
      <c r="C11" s="256">
        <v>45721</v>
      </c>
      <c r="D11" s="282" t="s">
        <v>1415</v>
      </c>
      <c r="G11" s="282">
        <v>415054509</v>
      </c>
      <c r="H11" s="255"/>
      <c r="I11" s="257">
        <v>330000</v>
      </c>
      <c r="J11" s="255">
        <v>1</v>
      </c>
      <c r="M11" s="257">
        <v>330000</v>
      </c>
      <c r="P11" s="255"/>
      <c r="Q11" s="255"/>
      <c r="R11" s="49"/>
    </row>
    <row r="12" spans="1:18">
      <c r="A12" s="263">
        <v>11</v>
      </c>
      <c r="B12" s="263"/>
      <c r="C12" s="256">
        <v>45720</v>
      </c>
      <c r="D12" s="282" t="s">
        <v>1370</v>
      </c>
      <c r="G12" s="282" t="s">
        <v>1125</v>
      </c>
      <c r="H12" s="255"/>
      <c r="I12" s="257">
        <v>1000000</v>
      </c>
      <c r="J12" s="255">
        <v>1</v>
      </c>
      <c r="M12" s="257">
        <v>1000000</v>
      </c>
      <c r="P12" s="255"/>
      <c r="Q12" s="255"/>
      <c r="R12" s="49"/>
    </row>
    <row r="13" spans="1:18">
      <c r="A13" s="263">
        <v>12</v>
      </c>
      <c r="B13" s="263"/>
      <c r="C13" s="256">
        <v>45720</v>
      </c>
      <c r="D13" s="282" t="s">
        <v>1415</v>
      </c>
      <c r="G13" s="282">
        <v>602000700</v>
      </c>
      <c r="H13" s="255">
        <v>602000700</v>
      </c>
      <c r="I13" s="257">
        <v>350000</v>
      </c>
      <c r="J13" s="255">
        <v>1</v>
      </c>
      <c r="M13" s="257">
        <v>350000</v>
      </c>
      <c r="P13" s="255"/>
      <c r="Q13" s="255"/>
      <c r="R13" s="49"/>
    </row>
    <row r="14" spans="1:18">
      <c r="A14" s="263">
        <v>13</v>
      </c>
      <c r="B14" s="263"/>
      <c r="C14" s="256">
        <v>45720</v>
      </c>
      <c r="D14" s="282" t="s">
        <v>1415</v>
      </c>
      <c r="F14" s="284" t="s">
        <v>1111</v>
      </c>
      <c r="G14" s="282" t="s">
        <v>1111</v>
      </c>
      <c r="H14" s="255"/>
      <c r="I14" s="257">
        <v>-300000</v>
      </c>
      <c r="J14" s="255">
        <v>1</v>
      </c>
      <c r="M14" s="257">
        <v>-300000</v>
      </c>
      <c r="P14" s="255"/>
      <c r="Q14" s="255"/>
      <c r="R14" s="49"/>
    </row>
    <row r="15" spans="1:18">
      <c r="A15" s="263">
        <v>14</v>
      </c>
      <c r="B15" s="263"/>
      <c r="C15" s="256">
        <v>45720</v>
      </c>
      <c r="D15" s="282" t="s">
        <v>1131</v>
      </c>
      <c r="G15" s="282" t="s">
        <v>3889</v>
      </c>
      <c r="H15" s="255"/>
      <c r="I15" s="257">
        <v>610000</v>
      </c>
      <c r="J15" s="255">
        <v>1</v>
      </c>
      <c r="M15" s="257">
        <v>610000</v>
      </c>
      <c r="P15" s="255"/>
      <c r="Q15" s="255"/>
      <c r="R15" s="49"/>
    </row>
    <row r="16" spans="1:18">
      <c r="A16" s="263">
        <v>15</v>
      </c>
      <c r="B16" s="263"/>
      <c r="C16" s="256">
        <v>45720</v>
      </c>
      <c r="D16" s="282" t="s">
        <v>1131</v>
      </c>
      <c r="F16" s="284">
        <v>2821402</v>
      </c>
      <c r="G16" s="282" t="s">
        <v>1121</v>
      </c>
      <c r="H16" s="255">
        <v>2821402</v>
      </c>
      <c r="I16" s="257">
        <v>55000</v>
      </c>
      <c r="J16" s="255">
        <v>1</v>
      </c>
      <c r="M16" s="257">
        <v>55000</v>
      </c>
      <c r="P16" s="255"/>
      <c r="Q16" s="255"/>
      <c r="R16" s="49"/>
    </row>
    <row r="17" spans="1:18">
      <c r="A17" s="263">
        <v>16</v>
      </c>
      <c r="B17" s="263"/>
      <c r="C17" s="256">
        <v>45720</v>
      </c>
      <c r="D17" s="282" t="s">
        <v>4968</v>
      </c>
      <c r="G17" s="282" t="s">
        <v>4969</v>
      </c>
      <c r="H17" s="255"/>
      <c r="I17" s="257">
        <v>600000</v>
      </c>
      <c r="J17" s="255">
        <v>1</v>
      </c>
      <c r="M17" s="257">
        <v>600000</v>
      </c>
      <c r="P17" s="255"/>
      <c r="Q17" s="255"/>
      <c r="R17" s="49"/>
    </row>
    <row r="18" spans="1:18">
      <c r="A18" s="263">
        <v>17</v>
      </c>
      <c r="B18" s="263"/>
      <c r="C18" s="256">
        <v>45720</v>
      </c>
      <c r="D18" s="282" t="s">
        <v>1420</v>
      </c>
      <c r="G18" s="282" t="s">
        <v>1133</v>
      </c>
      <c r="H18" s="255"/>
      <c r="I18" s="257">
        <v>1100000</v>
      </c>
      <c r="J18" s="255">
        <v>1</v>
      </c>
      <c r="M18" s="257">
        <v>1100000</v>
      </c>
      <c r="P18" s="255"/>
      <c r="Q18" s="255"/>
      <c r="R18" s="49"/>
    </row>
    <row r="19" spans="1:18">
      <c r="A19" s="263">
        <v>18</v>
      </c>
      <c r="B19" s="263"/>
      <c r="C19" s="256">
        <v>45717</v>
      </c>
      <c r="D19" s="282" t="s">
        <v>5022</v>
      </c>
      <c r="G19" s="282" t="s">
        <v>5023</v>
      </c>
      <c r="H19" s="255"/>
      <c r="I19" s="257">
        <v>650000</v>
      </c>
      <c r="J19" s="255">
        <v>1</v>
      </c>
      <c r="M19" s="257">
        <v>650000</v>
      </c>
      <c r="P19" s="255"/>
      <c r="Q19" s="255"/>
    </row>
    <row r="20" spans="1:18">
      <c r="A20" s="263">
        <v>19</v>
      </c>
      <c r="B20" s="263"/>
      <c r="C20" s="256">
        <v>45717</v>
      </c>
      <c r="D20" s="282" t="s">
        <v>1423</v>
      </c>
      <c r="G20" s="282" t="s">
        <v>1134</v>
      </c>
      <c r="H20" s="255"/>
      <c r="I20" s="257">
        <v>1650000</v>
      </c>
      <c r="J20" s="255">
        <v>1</v>
      </c>
      <c r="M20" s="257">
        <v>1650000</v>
      </c>
      <c r="P20" s="255"/>
      <c r="Q20" s="255"/>
    </row>
    <row r="21" spans="1:18">
      <c r="A21" s="263">
        <v>20</v>
      </c>
      <c r="B21" s="263"/>
      <c r="C21" s="259">
        <v>45723</v>
      </c>
      <c r="D21" s="285" t="s">
        <v>1425</v>
      </c>
      <c r="E21" s="285"/>
      <c r="F21" s="286"/>
      <c r="G21" s="285" t="s">
        <v>1124</v>
      </c>
      <c r="H21" s="260"/>
      <c r="I21" s="257">
        <v>650000</v>
      </c>
      <c r="J21" s="260">
        <v>1</v>
      </c>
      <c r="K21" s="260"/>
      <c r="L21" s="260"/>
      <c r="M21" s="257">
        <v>650000</v>
      </c>
      <c r="P21" s="255"/>
      <c r="Q21" s="255"/>
    </row>
    <row r="22" spans="1:18">
      <c r="A22" s="263">
        <v>21</v>
      </c>
      <c r="B22" s="263"/>
      <c r="C22" s="256">
        <v>45723</v>
      </c>
      <c r="D22" s="282" t="s">
        <v>1427</v>
      </c>
      <c r="G22" s="282" t="s">
        <v>1137</v>
      </c>
      <c r="H22" s="255"/>
      <c r="I22" s="257">
        <v>700000</v>
      </c>
      <c r="J22" s="255">
        <v>1</v>
      </c>
      <c r="M22" s="257">
        <v>700000</v>
      </c>
      <c r="P22" s="255"/>
      <c r="Q22" s="255"/>
    </row>
    <row r="23" spans="1:18">
      <c r="A23" s="263">
        <v>22</v>
      </c>
      <c r="B23" s="263"/>
      <c r="C23" s="256">
        <v>45723</v>
      </c>
      <c r="D23" s="282" t="s">
        <v>1429</v>
      </c>
      <c r="G23" s="282" t="s">
        <v>1116</v>
      </c>
      <c r="H23" s="255"/>
      <c r="I23" s="257">
        <v>1500000</v>
      </c>
      <c r="J23" s="255">
        <v>1</v>
      </c>
      <c r="M23" s="257">
        <v>1500000</v>
      </c>
      <c r="P23" s="255"/>
      <c r="Q23" s="255"/>
    </row>
    <row r="24" spans="1:18">
      <c r="A24" s="263">
        <v>23</v>
      </c>
      <c r="B24" s="263"/>
      <c r="C24" s="256">
        <v>45724</v>
      </c>
      <c r="D24" s="282" t="s">
        <v>1370</v>
      </c>
      <c r="F24" s="284" t="s">
        <v>1332</v>
      </c>
      <c r="G24" s="282" t="s">
        <v>1182</v>
      </c>
      <c r="H24" s="255" t="s">
        <v>1332</v>
      </c>
      <c r="I24" s="257">
        <v>1200000</v>
      </c>
      <c r="J24" s="255">
        <v>1</v>
      </c>
      <c r="M24" s="257">
        <v>1200000</v>
      </c>
      <c r="P24" s="255"/>
      <c r="Q24" s="255"/>
    </row>
    <row r="25" spans="1:18">
      <c r="A25" s="263">
        <v>24</v>
      </c>
      <c r="B25" s="263"/>
      <c r="C25" s="256">
        <v>45724</v>
      </c>
      <c r="D25" s="282" t="s">
        <v>1370</v>
      </c>
      <c r="G25" s="282" t="s">
        <v>1122</v>
      </c>
      <c r="H25" s="255"/>
      <c r="I25" s="257">
        <v>198000</v>
      </c>
      <c r="J25" s="255">
        <v>1</v>
      </c>
      <c r="M25" s="257">
        <v>198000</v>
      </c>
      <c r="P25" s="255"/>
      <c r="Q25" s="255"/>
    </row>
    <row r="26" spans="1:18">
      <c r="A26" s="263">
        <v>25</v>
      </c>
      <c r="B26" s="263"/>
      <c r="C26" s="256">
        <v>45726</v>
      </c>
      <c r="D26" s="282" t="s">
        <v>1415</v>
      </c>
      <c r="G26" s="282" t="s">
        <v>1118</v>
      </c>
      <c r="H26" s="255"/>
      <c r="I26" s="257">
        <v>300000</v>
      </c>
      <c r="J26" s="255">
        <v>1</v>
      </c>
      <c r="M26" s="257">
        <v>300000</v>
      </c>
      <c r="P26" s="255"/>
      <c r="Q26" s="255"/>
    </row>
    <row r="27" spans="1:18">
      <c r="A27" s="263">
        <v>26</v>
      </c>
      <c r="B27" s="263"/>
      <c r="C27" s="256">
        <v>45726</v>
      </c>
      <c r="D27" s="282" t="s">
        <v>1045</v>
      </c>
      <c r="G27" s="282" t="s">
        <v>1117</v>
      </c>
      <c r="H27" s="255"/>
      <c r="I27" s="257">
        <v>1000000</v>
      </c>
      <c r="J27" s="255">
        <v>1</v>
      </c>
      <c r="M27" s="257">
        <v>1000000</v>
      </c>
      <c r="P27" s="255"/>
      <c r="Q27" s="255"/>
    </row>
    <row r="28" spans="1:18">
      <c r="A28" s="263">
        <v>27</v>
      </c>
      <c r="B28" s="263"/>
      <c r="C28" s="256">
        <v>45727</v>
      </c>
      <c r="D28" s="282" t="s">
        <v>1074</v>
      </c>
      <c r="G28" s="282" t="s">
        <v>1116</v>
      </c>
      <c r="H28" s="255"/>
      <c r="I28" s="257">
        <v>1500000</v>
      </c>
      <c r="J28" s="255">
        <v>1</v>
      </c>
      <c r="M28" s="257">
        <v>1500000</v>
      </c>
      <c r="P28" s="255"/>
      <c r="Q28" s="255"/>
    </row>
    <row r="29" spans="1:18">
      <c r="A29" s="263">
        <v>28</v>
      </c>
      <c r="B29" s="263"/>
      <c r="C29" s="256">
        <v>45727</v>
      </c>
      <c r="D29" s="282" t="s">
        <v>1370</v>
      </c>
      <c r="G29" s="282" t="s">
        <v>1124</v>
      </c>
      <c r="H29" s="255"/>
      <c r="I29" s="257">
        <v>650000</v>
      </c>
      <c r="J29" s="255">
        <v>1</v>
      </c>
      <c r="M29" s="257">
        <v>650000</v>
      </c>
      <c r="P29" s="255"/>
      <c r="Q29" s="255"/>
    </row>
    <row r="30" spans="1:18">
      <c r="A30" s="263">
        <v>29</v>
      </c>
      <c r="B30" s="263"/>
      <c r="C30" s="256">
        <v>45727</v>
      </c>
      <c r="D30" s="282" t="s">
        <v>1370</v>
      </c>
      <c r="F30" s="284" t="s">
        <v>1190</v>
      </c>
      <c r="G30" s="282" t="s">
        <v>1115</v>
      </c>
      <c r="H30" s="261" t="s">
        <v>1435</v>
      </c>
      <c r="I30" s="257">
        <v>1500000</v>
      </c>
      <c r="J30" s="261">
        <v>1</v>
      </c>
      <c r="M30" s="257">
        <v>1500000</v>
      </c>
      <c r="P30" s="261"/>
      <c r="Q30" s="261"/>
    </row>
    <row r="31" spans="1:18">
      <c r="A31" s="263">
        <v>30</v>
      </c>
      <c r="B31" s="263"/>
      <c r="C31" s="256">
        <v>45727</v>
      </c>
      <c r="D31" s="282" t="s">
        <v>1139</v>
      </c>
      <c r="F31" s="284" t="s">
        <v>1332</v>
      </c>
      <c r="G31" s="282" t="s">
        <v>1182</v>
      </c>
      <c r="H31" s="261" t="s">
        <v>1332</v>
      </c>
      <c r="I31" s="257">
        <v>1200000</v>
      </c>
      <c r="J31" s="261">
        <v>1</v>
      </c>
      <c r="M31" s="257">
        <v>1200000</v>
      </c>
      <c r="P31" s="261"/>
      <c r="Q31" s="261"/>
    </row>
    <row r="32" spans="1:18">
      <c r="A32" s="263">
        <v>31</v>
      </c>
      <c r="B32" s="263"/>
      <c r="C32" s="256">
        <v>45727</v>
      </c>
      <c r="D32" s="282" t="s">
        <v>1438</v>
      </c>
      <c r="G32" s="282" t="s">
        <v>1144</v>
      </c>
      <c r="I32" s="257">
        <v>150000</v>
      </c>
      <c r="J32" s="261">
        <v>1</v>
      </c>
      <c r="M32" s="257">
        <v>150000</v>
      </c>
      <c r="P32" s="261"/>
      <c r="Q32" s="261"/>
    </row>
    <row r="33" spans="1:17">
      <c r="A33" s="263">
        <v>32</v>
      </c>
      <c r="B33" s="263"/>
      <c r="C33" s="256">
        <v>45727</v>
      </c>
      <c r="D33" s="282" t="s">
        <v>1438</v>
      </c>
      <c r="G33" s="282" t="s">
        <v>1144</v>
      </c>
      <c r="I33" s="257">
        <v>150000</v>
      </c>
      <c r="J33" s="261">
        <v>2</v>
      </c>
      <c r="M33" s="257">
        <v>300000</v>
      </c>
      <c r="P33" s="261"/>
      <c r="Q33" s="261"/>
    </row>
    <row r="34" spans="1:17">
      <c r="A34" s="263">
        <v>33</v>
      </c>
      <c r="B34" s="263"/>
      <c r="C34" s="256">
        <v>45727</v>
      </c>
      <c r="D34" s="282" t="s">
        <v>1438</v>
      </c>
      <c r="G34" s="282" t="s">
        <v>1145</v>
      </c>
      <c r="I34" s="257">
        <v>100000</v>
      </c>
      <c r="J34" s="261">
        <v>1</v>
      </c>
      <c r="M34" s="257">
        <v>100000</v>
      </c>
      <c r="P34" s="261"/>
      <c r="Q34" s="261"/>
    </row>
    <row r="35" spans="1:17">
      <c r="A35" s="263">
        <v>34</v>
      </c>
      <c r="B35" s="263"/>
      <c r="C35" s="256">
        <v>45727</v>
      </c>
      <c r="D35" s="282" t="s">
        <v>1438</v>
      </c>
      <c r="G35" s="282" t="s">
        <v>1146</v>
      </c>
      <c r="I35" s="257">
        <v>230000</v>
      </c>
      <c r="J35" s="261">
        <v>1</v>
      </c>
      <c r="M35" s="257">
        <v>230000</v>
      </c>
      <c r="P35" s="261"/>
      <c r="Q35" s="261"/>
    </row>
    <row r="36" spans="1:17">
      <c r="A36" s="263">
        <v>35</v>
      </c>
      <c r="B36" s="263"/>
      <c r="C36" s="256">
        <v>45729</v>
      </c>
      <c r="D36" s="282" t="s">
        <v>1440</v>
      </c>
      <c r="F36" s="284" t="s">
        <v>1230</v>
      </c>
      <c r="G36" s="282" t="s">
        <v>1231</v>
      </c>
      <c r="H36" s="261" t="s">
        <v>1230</v>
      </c>
      <c r="I36" s="257">
        <v>130000</v>
      </c>
      <c r="J36" s="261">
        <v>1</v>
      </c>
      <c r="M36" s="257">
        <v>130000</v>
      </c>
      <c r="P36" s="261"/>
      <c r="Q36" s="261"/>
    </row>
    <row r="37" spans="1:17">
      <c r="A37" s="263">
        <v>36</v>
      </c>
      <c r="B37" s="263"/>
      <c r="C37" s="256">
        <v>45729</v>
      </c>
      <c r="D37" s="282" t="s">
        <v>1440</v>
      </c>
      <c r="G37" s="282" t="s">
        <v>1441</v>
      </c>
      <c r="I37" s="257">
        <v>10000</v>
      </c>
      <c r="J37" s="261">
        <v>1</v>
      </c>
      <c r="M37" s="257">
        <v>10000</v>
      </c>
      <c r="P37" s="261"/>
      <c r="Q37" s="261"/>
    </row>
    <row r="38" spans="1:17">
      <c r="A38" s="263">
        <v>37</v>
      </c>
      <c r="B38" s="263"/>
      <c r="C38" s="256">
        <v>45729</v>
      </c>
      <c r="D38" s="282" t="s">
        <v>999</v>
      </c>
      <c r="F38" s="284" t="s">
        <v>1236</v>
      </c>
      <c r="G38" s="282" t="s">
        <v>1237</v>
      </c>
      <c r="H38" s="261" t="s">
        <v>1236</v>
      </c>
      <c r="I38" s="257">
        <v>50000</v>
      </c>
      <c r="J38" s="261">
        <v>1</v>
      </c>
      <c r="M38" s="257">
        <v>50000</v>
      </c>
      <c r="P38" s="261"/>
      <c r="Q38" s="261"/>
    </row>
    <row r="39" spans="1:17">
      <c r="A39" s="263">
        <v>38</v>
      </c>
      <c r="B39" s="263"/>
      <c r="C39" s="256">
        <v>45730</v>
      </c>
      <c r="D39" s="282" t="s">
        <v>1444</v>
      </c>
      <c r="F39" s="284" t="s">
        <v>1332</v>
      </c>
      <c r="G39" s="282" t="s">
        <v>1182</v>
      </c>
      <c r="H39" s="261" t="s">
        <v>1332</v>
      </c>
      <c r="I39" s="257">
        <v>1100000</v>
      </c>
      <c r="J39" s="261">
        <v>1</v>
      </c>
      <c r="M39" s="257">
        <v>1100000</v>
      </c>
      <c r="P39" s="261"/>
      <c r="Q39" s="261"/>
    </row>
    <row r="40" spans="1:17">
      <c r="A40" s="263">
        <v>39</v>
      </c>
      <c r="B40" s="263"/>
      <c r="C40" s="256">
        <v>45730</v>
      </c>
      <c r="D40" s="282" t="s">
        <v>1370</v>
      </c>
      <c r="G40" s="282" t="s">
        <v>1446</v>
      </c>
      <c r="I40" s="257">
        <v>13000</v>
      </c>
      <c r="J40" s="261">
        <v>1</v>
      </c>
      <c r="M40" s="257">
        <v>13000</v>
      </c>
      <c r="P40" s="261"/>
      <c r="Q40" s="261"/>
    </row>
    <row r="41" spans="1:17">
      <c r="A41" s="263">
        <v>40</v>
      </c>
      <c r="B41" s="263"/>
      <c r="C41" s="256">
        <v>45730</v>
      </c>
      <c r="D41" s="282" t="s">
        <v>1370</v>
      </c>
      <c r="G41" s="282" t="s">
        <v>1447</v>
      </c>
      <c r="I41" s="257">
        <v>50000</v>
      </c>
      <c r="J41" s="261">
        <v>1</v>
      </c>
      <c r="M41" s="257">
        <v>50000</v>
      </c>
      <c r="P41" s="261"/>
      <c r="Q41" s="261"/>
    </row>
    <row r="42" spans="1:17">
      <c r="A42" s="263">
        <v>41</v>
      </c>
      <c r="B42" s="263"/>
      <c r="C42" s="256">
        <v>45731</v>
      </c>
      <c r="D42" s="282" t="s">
        <v>1154</v>
      </c>
      <c r="G42" s="282" t="s">
        <v>1124</v>
      </c>
      <c r="I42" s="257">
        <v>1100000</v>
      </c>
      <c r="J42" s="261">
        <v>1</v>
      </c>
      <c r="M42" s="257">
        <v>1100000</v>
      </c>
      <c r="P42" s="261"/>
      <c r="Q42" s="261"/>
    </row>
    <row r="43" spans="1:17">
      <c r="A43" s="263">
        <v>42</v>
      </c>
      <c r="B43" s="263"/>
      <c r="C43" s="256">
        <v>45731</v>
      </c>
      <c r="D43" s="282" t="s">
        <v>1450</v>
      </c>
      <c r="G43" s="282" t="s">
        <v>1451</v>
      </c>
      <c r="I43" s="257">
        <v>140000</v>
      </c>
      <c r="J43" s="261">
        <v>3</v>
      </c>
      <c r="M43" s="257">
        <v>420000</v>
      </c>
      <c r="P43" s="261"/>
      <c r="Q43" s="261"/>
    </row>
    <row r="44" spans="1:17">
      <c r="A44" s="263">
        <v>43</v>
      </c>
      <c r="B44" s="263"/>
      <c r="C44" s="256">
        <v>45731</v>
      </c>
      <c r="D44" s="282" t="s">
        <v>1018</v>
      </c>
      <c r="G44" s="282" t="s">
        <v>1453</v>
      </c>
      <c r="I44" s="257">
        <v>450000</v>
      </c>
      <c r="J44" s="261">
        <v>1</v>
      </c>
      <c r="M44" s="257">
        <v>450000</v>
      </c>
      <c r="P44" s="261"/>
      <c r="Q44" s="261"/>
    </row>
    <row r="45" spans="1:17">
      <c r="A45" s="263">
        <v>44</v>
      </c>
      <c r="B45" s="263"/>
      <c r="C45" s="256">
        <v>45733</v>
      </c>
      <c r="D45" s="282" t="s">
        <v>1131</v>
      </c>
      <c r="G45" s="282" t="s">
        <v>1453</v>
      </c>
      <c r="I45" s="257">
        <v>450000</v>
      </c>
      <c r="J45" s="261">
        <v>1</v>
      </c>
      <c r="M45" s="257">
        <v>450000</v>
      </c>
      <c r="P45" s="261"/>
      <c r="Q45" s="261"/>
    </row>
    <row r="46" spans="1:17">
      <c r="A46" s="263">
        <v>45</v>
      </c>
      <c r="B46" s="263"/>
      <c r="C46" s="256">
        <v>45733</v>
      </c>
      <c r="D46" s="282" t="s">
        <v>1456</v>
      </c>
      <c r="G46" s="282" t="s">
        <v>1457</v>
      </c>
      <c r="I46" s="257">
        <v>1600000</v>
      </c>
      <c r="J46" s="261">
        <v>1</v>
      </c>
      <c r="M46" s="257">
        <v>1600000</v>
      </c>
      <c r="P46" s="261"/>
      <c r="Q46" s="261"/>
    </row>
    <row r="47" spans="1:17">
      <c r="A47" s="263">
        <v>46</v>
      </c>
      <c r="B47" s="263"/>
      <c r="C47" s="256">
        <v>45733</v>
      </c>
      <c r="D47" s="282" t="s">
        <v>1038</v>
      </c>
      <c r="G47" s="282" t="s">
        <v>1461</v>
      </c>
      <c r="I47" s="257">
        <v>1600000</v>
      </c>
      <c r="J47" s="261">
        <v>1</v>
      </c>
      <c r="M47" s="257">
        <v>1600000</v>
      </c>
      <c r="P47" s="261"/>
      <c r="Q47" s="261"/>
    </row>
    <row r="48" spans="1:17">
      <c r="A48" s="263">
        <v>47</v>
      </c>
      <c r="B48" s="263"/>
      <c r="C48" s="256">
        <v>45733</v>
      </c>
      <c r="D48" s="282" t="s">
        <v>1440</v>
      </c>
      <c r="G48" s="282" t="s">
        <v>1463</v>
      </c>
      <c r="I48" s="257">
        <v>100000</v>
      </c>
      <c r="J48" s="261">
        <v>1</v>
      </c>
      <c r="M48" s="257">
        <v>100000</v>
      </c>
      <c r="P48" s="261"/>
      <c r="Q48" s="261"/>
    </row>
    <row r="49" spans="1:17">
      <c r="A49" s="263">
        <v>48</v>
      </c>
      <c r="B49" s="263"/>
      <c r="C49" s="256">
        <v>45733</v>
      </c>
      <c r="D49" s="282" t="s">
        <v>1465</v>
      </c>
      <c r="F49" s="284" t="s">
        <v>1332</v>
      </c>
      <c r="G49" s="282" t="s">
        <v>1466</v>
      </c>
      <c r="H49" s="261" t="s">
        <v>1332</v>
      </c>
      <c r="I49" s="257">
        <v>650000</v>
      </c>
      <c r="J49" s="261">
        <v>1</v>
      </c>
      <c r="M49" s="257">
        <v>650000</v>
      </c>
      <c r="P49" s="261"/>
      <c r="Q49" s="261"/>
    </row>
    <row r="50" spans="1:17">
      <c r="A50" s="263">
        <v>49</v>
      </c>
      <c r="B50" s="263"/>
      <c r="C50" s="256">
        <v>45733</v>
      </c>
      <c r="D50" s="282" t="s">
        <v>1465</v>
      </c>
      <c r="G50" s="282" t="s">
        <v>1467</v>
      </c>
      <c r="I50" s="257">
        <v>350000</v>
      </c>
      <c r="J50" s="261">
        <v>1</v>
      </c>
      <c r="M50" s="257">
        <v>350000</v>
      </c>
      <c r="P50" s="261"/>
      <c r="Q50" s="261"/>
    </row>
    <row r="51" spans="1:17">
      <c r="A51" s="263">
        <v>50</v>
      </c>
      <c r="B51" s="263"/>
      <c r="C51" s="256">
        <v>45734</v>
      </c>
      <c r="D51" s="282" t="s">
        <v>1469</v>
      </c>
      <c r="F51" s="284" t="s">
        <v>1332</v>
      </c>
      <c r="G51" s="282" t="s">
        <v>1182</v>
      </c>
      <c r="H51" s="261" t="s">
        <v>1332</v>
      </c>
      <c r="I51" s="257">
        <v>1200000</v>
      </c>
      <c r="J51" s="261">
        <v>1</v>
      </c>
      <c r="M51" s="257">
        <v>1200000</v>
      </c>
      <c r="P51" s="261"/>
      <c r="Q51" s="261"/>
    </row>
    <row r="52" spans="1:17">
      <c r="A52" s="263">
        <v>51</v>
      </c>
      <c r="B52" s="263"/>
      <c r="C52" s="256">
        <v>45735</v>
      </c>
      <c r="D52" s="282" t="s">
        <v>1370</v>
      </c>
      <c r="F52" s="284" t="s">
        <v>1193</v>
      </c>
      <c r="G52" s="282" t="s">
        <v>1194</v>
      </c>
      <c r="H52" s="261" t="s">
        <v>1193</v>
      </c>
      <c r="I52" s="257">
        <v>1500000</v>
      </c>
      <c r="J52" s="261">
        <v>1</v>
      </c>
      <c r="M52" s="257">
        <v>1500000</v>
      </c>
      <c r="P52" s="261"/>
      <c r="Q52" s="261"/>
    </row>
    <row r="53" spans="1:17">
      <c r="A53" s="263">
        <v>52</v>
      </c>
      <c r="B53" s="263"/>
      <c r="C53" s="256">
        <v>45735</v>
      </c>
      <c r="D53" s="282" t="s">
        <v>1370</v>
      </c>
      <c r="G53" s="282" t="s">
        <v>1472</v>
      </c>
      <c r="I53" s="257">
        <v>-500000</v>
      </c>
      <c r="J53" s="261">
        <v>1</v>
      </c>
      <c r="M53" s="257">
        <v>-500000</v>
      </c>
      <c r="P53" s="261"/>
      <c r="Q53" s="261"/>
    </row>
    <row r="54" spans="1:17">
      <c r="A54" s="263">
        <v>53</v>
      </c>
      <c r="B54" s="263"/>
      <c r="C54" s="256">
        <v>45735</v>
      </c>
      <c r="D54" s="282" t="s">
        <v>1045</v>
      </c>
      <c r="G54" s="282" t="s">
        <v>1474</v>
      </c>
      <c r="I54" s="257">
        <v>1600000</v>
      </c>
      <c r="J54" s="261">
        <v>1</v>
      </c>
      <c r="M54" s="257">
        <v>1600000</v>
      </c>
      <c r="P54" s="261"/>
      <c r="Q54" s="261"/>
    </row>
    <row r="55" spans="1:17">
      <c r="A55" s="263">
        <v>54</v>
      </c>
      <c r="B55" s="263"/>
      <c r="C55" s="256">
        <v>45735</v>
      </c>
      <c r="D55" s="282" t="s">
        <v>1349</v>
      </c>
      <c r="G55" s="282" t="s">
        <v>1476</v>
      </c>
      <c r="I55" s="257">
        <v>1000000</v>
      </c>
      <c r="J55" s="261">
        <v>1</v>
      </c>
      <c r="M55" s="257">
        <v>1000000</v>
      </c>
      <c r="P55" s="261"/>
      <c r="Q55" s="261"/>
    </row>
    <row r="56" spans="1:17">
      <c r="A56" s="263">
        <v>55</v>
      </c>
      <c r="B56" s="263"/>
      <c r="C56" s="256">
        <v>45735</v>
      </c>
      <c r="D56" s="282" t="s">
        <v>1349</v>
      </c>
      <c r="G56" s="282" t="s">
        <v>1477</v>
      </c>
      <c r="I56" s="257">
        <v>200000</v>
      </c>
      <c r="J56" s="261">
        <v>1</v>
      </c>
      <c r="M56" s="257">
        <v>200000</v>
      </c>
      <c r="P56" s="261"/>
      <c r="Q56" s="261"/>
    </row>
    <row r="57" spans="1:17">
      <c r="A57" s="263">
        <v>56</v>
      </c>
      <c r="B57" s="263"/>
      <c r="C57" s="256">
        <v>45736</v>
      </c>
      <c r="D57" s="282" t="s">
        <v>1415</v>
      </c>
      <c r="G57" s="282" t="s">
        <v>1479</v>
      </c>
      <c r="I57" s="257">
        <v>-1270000</v>
      </c>
      <c r="J57" s="261">
        <v>1</v>
      </c>
      <c r="M57" s="257">
        <v>-1270000</v>
      </c>
      <c r="P57" s="261"/>
      <c r="Q57" s="261"/>
    </row>
    <row r="58" spans="1:17">
      <c r="A58" s="263">
        <v>57</v>
      </c>
      <c r="B58" s="263"/>
      <c r="C58" s="256">
        <v>45736</v>
      </c>
      <c r="D58" s="282" t="s">
        <v>1415</v>
      </c>
      <c r="G58" s="282" t="s">
        <v>1480</v>
      </c>
      <c r="I58" s="257">
        <v>-300000</v>
      </c>
      <c r="J58" s="261">
        <v>1</v>
      </c>
      <c r="M58" s="257">
        <v>-300000</v>
      </c>
      <c r="P58" s="261"/>
      <c r="Q58" s="261"/>
    </row>
    <row r="59" spans="1:17">
      <c r="A59" s="263">
        <v>58</v>
      </c>
      <c r="B59" s="263"/>
      <c r="C59" s="256">
        <v>45736</v>
      </c>
      <c r="D59" s="282" t="s">
        <v>1415</v>
      </c>
      <c r="G59" s="282" t="s">
        <v>1481</v>
      </c>
      <c r="I59" s="257">
        <v>-200000</v>
      </c>
      <c r="J59" s="261">
        <v>1</v>
      </c>
      <c r="M59" s="257">
        <v>-200000</v>
      </c>
      <c r="P59" s="261"/>
      <c r="Q59" s="261"/>
    </row>
    <row r="60" spans="1:17">
      <c r="A60" s="263">
        <v>59</v>
      </c>
      <c r="B60" s="263"/>
      <c r="C60" s="256">
        <v>45736</v>
      </c>
      <c r="D60" s="282" t="s">
        <v>1209</v>
      </c>
      <c r="F60" s="284" t="s">
        <v>1183</v>
      </c>
      <c r="G60" s="282" t="s">
        <v>1184</v>
      </c>
      <c r="H60" s="261" t="s">
        <v>1183</v>
      </c>
      <c r="I60" s="257">
        <v>150000</v>
      </c>
      <c r="J60" s="261">
        <v>1</v>
      </c>
      <c r="M60" s="257">
        <v>150000</v>
      </c>
      <c r="P60" s="261"/>
      <c r="Q60" s="261"/>
    </row>
    <row r="61" spans="1:17">
      <c r="A61" s="263">
        <v>60</v>
      </c>
      <c r="B61" s="263"/>
      <c r="C61" s="256">
        <v>45736</v>
      </c>
      <c r="D61" s="282" t="s">
        <v>1440</v>
      </c>
      <c r="F61" s="284" t="s">
        <v>1332</v>
      </c>
      <c r="G61" s="282" t="s">
        <v>1182</v>
      </c>
      <c r="H61" s="261" t="s">
        <v>1332</v>
      </c>
      <c r="I61" s="257">
        <v>1300000</v>
      </c>
      <c r="J61" s="261">
        <v>1</v>
      </c>
      <c r="M61" s="257">
        <v>1300000</v>
      </c>
      <c r="P61" s="261"/>
      <c r="Q61" s="261"/>
    </row>
    <row r="62" spans="1:17">
      <c r="A62" s="263">
        <v>61</v>
      </c>
      <c r="B62" s="263"/>
      <c r="C62" s="256">
        <v>45736</v>
      </c>
      <c r="D62" s="282" t="s">
        <v>1204</v>
      </c>
      <c r="G62" s="282" t="s">
        <v>1474</v>
      </c>
      <c r="I62" s="257">
        <v>1600000</v>
      </c>
      <c r="J62" s="261">
        <v>1</v>
      </c>
      <c r="M62" s="257">
        <v>1600000</v>
      </c>
      <c r="P62" s="261"/>
      <c r="Q62" s="261"/>
    </row>
    <row r="63" spans="1:17">
      <c r="A63" s="263">
        <v>62</v>
      </c>
      <c r="B63" s="263"/>
      <c r="C63" s="256">
        <v>45736</v>
      </c>
      <c r="D63" s="282" t="s">
        <v>1486</v>
      </c>
      <c r="G63" s="282" t="s">
        <v>1124</v>
      </c>
      <c r="I63" s="257">
        <v>650000</v>
      </c>
      <c r="J63" s="261">
        <v>1</v>
      </c>
      <c r="M63" s="257">
        <v>650000</v>
      </c>
      <c r="P63" s="261"/>
      <c r="Q63" s="261"/>
    </row>
    <row r="64" spans="1:17">
      <c r="A64" s="263">
        <v>63</v>
      </c>
      <c r="B64" s="263"/>
      <c r="C64" s="256">
        <v>45741</v>
      </c>
      <c r="D64" s="282" t="s">
        <v>1488</v>
      </c>
      <c r="G64" s="282" t="s">
        <v>1489</v>
      </c>
      <c r="I64" s="257">
        <v>150000</v>
      </c>
      <c r="J64" s="261">
        <v>2</v>
      </c>
      <c r="M64" s="257">
        <v>300000</v>
      </c>
      <c r="P64" s="261"/>
      <c r="Q64" s="261"/>
    </row>
    <row r="65" spans="1:17">
      <c r="A65" s="263">
        <v>64</v>
      </c>
      <c r="B65" s="263"/>
      <c r="C65" s="256">
        <v>45741</v>
      </c>
      <c r="D65" s="282" t="s">
        <v>1488</v>
      </c>
      <c r="G65" s="282" t="s">
        <v>1490</v>
      </c>
      <c r="I65" s="257">
        <v>20000</v>
      </c>
      <c r="J65" s="261">
        <v>1</v>
      </c>
      <c r="M65" s="257">
        <v>20000</v>
      </c>
      <c r="P65" s="261"/>
      <c r="Q65" s="261"/>
    </row>
    <row r="66" spans="1:17">
      <c r="A66" s="263">
        <v>65</v>
      </c>
      <c r="B66" s="263"/>
      <c r="C66" s="256">
        <v>45737</v>
      </c>
      <c r="D66" s="282" t="s">
        <v>1492</v>
      </c>
      <c r="G66" s="282" t="s">
        <v>1495</v>
      </c>
      <c r="I66" s="257">
        <v>250000</v>
      </c>
      <c r="J66" s="261">
        <v>1</v>
      </c>
      <c r="M66" s="257">
        <v>250000</v>
      </c>
      <c r="P66" s="261"/>
      <c r="Q66" s="261"/>
    </row>
    <row r="67" spans="1:17">
      <c r="A67" s="263">
        <v>66</v>
      </c>
      <c r="B67" s="263"/>
      <c r="C67" s="256">
        <v>45737</v>
      </c>
      <c r="D67" s="282" t="s">
        <v>1415</v>
      </c>
      <c r="F67" s="284" t="s">
        <v>1186</v>
      </c>
      <c r="G67" s="282" t="s">
        <v>3890</v>
      </c>
      <c r="H67" s="261" t="s">
        <v>1186</v>
      </c>
      <c r="I67" s="257">
        <v>570000</v>
      </c>
      <c r="J67" s="261">
        <v>2</v>
      </c>
      <c r="M67" s="257">
        <v>1140000</v>
      </c>
      <c r="P67" s="261"/>
      <c r="Q67" s="261"/>
    </row>
    <row r="68" spans="1:17">
      <c r="A68" s="263">
        <v>67</v>
      </c>
      <c r="B68" s="263"/>
      <c r="C68" s="256">
        <v>45737</v>
      </c>
      <c r="D68" s="282" t="s">
        <v>1415</v>
      </c>
      <c r="G68" s="282" t="s">
        <v>1379</v>
      </c>
      <c r="J68" s="261">
        <v>2</v>
      </c>
      <c r="M68" s="257">
        <v>0</v>
      </c>
      <c r="P68" s="261"/>
      <c r="Q68" s="261"/>
    </row>
    <row r="69" spans="1:17">
      <c r="A69" s="263">
        <v>68</v>
      </c>
      <c r="B69" s="263"/>
      <c r="C69" s="256">
        <v>45740</v>
      </c>
      <c r="D69" s="282" t="s">
        <v>1277</v>
      </c>
      <c r="G69" s="282">
        <v>2703900</v>
      </c>
      <c r="I69" s="257">
        <v>1600000</v>
      </c>
      <c r="J69" s="261">
        <v>1</v>
      </c>
      <c r="M69" s="257">
        <v>1600000</v>
      </c>
      <c r="P69" s="261"/>
      <c r="Q69" s="261"/>
    </row>
    <row r="70" spans="1:17">
      <c r="A70" s="263">
        <v>69</v>
      </c>
      <c r="B70" s="263"/>
      <c r="C70" s="256">
        <v>45740</v>
      </c>
      <c r="D70" s="282" t="s">
        <v>1209</v>
      </c>
      <c r="F70" s="284" t="s">
        <v>1332</v>
      </c>
      <c r="G70" s="282" t="s">
        <v>1182</v>
      </c>
      <c r="H70" s="261" t="s">
        <v>1332</v>
      </c>
      <c r="I70" s="257">
        <v>1300000</v>
      </c>
      <c r="J70" s="261">
        <v>1</v>
      </c>
      <c r="M70" s="257">
        <v>1300000</v>
      </c>
      <c r="P70" s="261"/>
      <c r="Q70" s="261"/>
    </row>
    <row r="71" spans="1:17">
      <c r="A71" s="263">
        <v>70</v>
      </c>
      <c r="B71" s="263"/>
      <c r="C71" s="256">
        <v>45740</v>
      </c>
      <c r="D71" s="282" t="s">
        <v>1344</v>
      </c>
      <c r="G71" s="282" t="s">
        <v>1138</v>
      </c>
      <c r="I71" s="257">
        <v>1500000</v>
      </c>
      <c r="J71" s="261">
        <v>1</v>
      </c>
      <c r="M71" s="257">
        <v>1500000</v>
      </c>
      <c r="P71" s="261"/>
      <c r="Q71" s="261"/>
    </row>
    <row r="72" spans="1:17">
      <c r="A72" s="263">
        <v>71</v>
      </c>
      <c r="B72" s="263"/>
      <c r="C72" s="256">
        <v>45740</v>
      </c>
      <c r="D72" s="282" t="s">
        <v>1154</v>
      </c>
      <c r="F72" s="284" t="s">
        <v>1332</v>
      </c>
      <c r="G72" s="282" t="s">
        <v>1182</v>
      </c>
      <c r="H72" s="261" t="s">
        <v>1332</v>
      </c>
      <c r="I72" s="257">
        <v>1200000</v>
      </c>
      <c r="J72" s="261">
        <v>1</v>
      </c>
      <c r="M72" s="257">
        <v>1200000</v>
      </c>
      <c r="P72" s="261"/>
      <c r="Q72" s="261"/>
    </row>
    <row r="73" spans="1:17">
      <c r="A73" s="263">
        <v>72</v>
      </c>
      <c r="B73" s="263"/>
      <c r="C73" s="256">
        <v>45740</v>
      </c>
      <c r="D73" s="282" t="s">
        <v>999</v>
      </c>
      <c r="G73" s="282" t="s">
        <v>1133</v>
      </c>
      <c r="I73" s="257">
        <v>1100000</v>
      </c>
      <c r="J73" s="261">
        <v>1</v>
      </c>
      <c r="M73" s="257">
        <v>1100000</v>
      </c>
      <c r="P73" s="261"/>
      <c r="Q73" s="261"/>
    </row>
    <row r="74" spans="1:17">
      <c r="A74" s="263">
        <v>73</v>
      </c>
      <c r="B74" s="263"/>
      <c r="C74" s="256">
        <v>45740</v>
      </c>
      <c r="D74" s="282" t="s">
        <v>1503</v>
      </c>
      <c r="F74" s="284" t="s">
        <v>1180</v>
      </c>
      <c r="G74" s="282" t="s">
        <v>1181</v>
      </c>
      <c r="H74" s="261" t="s">
        <v>1180</v>
      </c>
      <c r="I74" s="257">
        <v>1500000</v>
      </c>
      <c r="J74" s="261">
        <v>1</v>
      </c>
      <c r="M74" s="257">
        <v>1500000</v>
      </c>
      <c r="P74" s="261"/>
      <c r="Q74" s="261"/>
    </row>
    <row r="75" spans="1:17">
      <c r="A75" s="263">
        <v>74</v>
      </c>
      <c r="B75" s="263"/>
      <c r="C75" s="256">
        <v>45741</v>
      </c>
      <c r="D75" s="282" t="s">
        <v>1420</v>
      </c>
      <c r="G75" s="282" t="s">
        <v>1506</v>
      </c>
      <c r="I75" s="257">
        <v>450000</v>
      </c>
      <c r="J75" s="261">
        <v>1</v>
      </c>
      <c r="M75" s="257">
        <v>450000</v>
      </c>
      <c r="P75" s="261"/>
      <c r="Q75" s="261"/>
    </row>
    <row r="76" spans="1:17">
      <c r="A76" s="263">
        <v>75</v>
      </c>
      <c r="B76" s="263"/>
      <c r="C76" s="256">
        <v>45741</v>
      </c>
      <c r="D76" s="282" t="s">
        <v>1131</v>
      </c>
      <c r="F76" s="284" t="s">
        <v>1332</v>
      </c>
      <c r="G76" s="282" t="s">
        <v>1182</v>
      </c>
      <c r="H76" s="261" t="s">
        <v>1332</v>
      </c>
      <c r="I76" s="257">
        <v>1200000</v>
      </c>
      <c r="J76" s="261">
        <v>1</v>
      </c>
      <c r="M76" s="257">
        <v>1200000</v>
      </c>
      <c r="P76" s="261"/>
      <c r="Q76" s="261"/>
    </row>
    <row r="77" spans="1:17">
      <c r="A77" s="263">
        <v>76</v>
      </c>
      <c r="B77" s="263"/>
      <c r="C77" s="256">
        <v>45741</v>
      </c>
      <c r="D77" s="282" t="s">
        <v>1010</v>
      </c>
      <c r="G77" s="282" t="s">
        <v>1509</v>
      </c>
      <c r="I77" s="257">
        <v>2000000</v>
      </c>
      <c r="J77" s="261">
        <v>1</v>
      </c>
      <c r="M77" s="257">
        <v>2000000</v>
      </c>
      <c r="P77" s="261"/>
      <c r="Q77" s="261"/>
    </row>
    <row r="78" spans="1:17">
      <c r="A78" s="263">
        <v>77</v>
      </c>
      <c r="B78" s="263"/>
      <c r="C78" s="256">
        <v>45741</v>
      </c>
      <c r="D78" s="282" t="s">
        <v>1415</v>
      </c>
      <c r="G78" s="282" t="s">
        <v>1118</v>
      </c>
      <c r="I78" s="257">
        <v>350000</v>
      </c>
      <c r="J78" s="261">
        <v>2</v>
      </c>
      <c r="M78" s="257">
        <v>700000</v>
      </c>
      <c r="P78" s="261"/>
      <c r="Q78" s="261"/>
    </row>
    <row r="79" spans="1:17">
      <c r="A79" s="263">
        <v>78</v>
      </c>
      <c r="B79" s="263"/>
      <c r="C79" s="256">
        <v>45741</v>
      </c>
      <c r="D79" s="282" t="s">
        <v>1415</v>
      </c>
      <c r="G79" s="282" t="s">
        <v>1118</v>
      </c>
      <c r="I79" s="257">
        <v>300000</v>
      </c>
      <c r="J79" s="261">
        <v>2</v>
      </c>
      <c r="M79" s="257">
        <v>600000</v>
      </c>
      <c r="P79" s="261"/>
      <c r="Q79" s="261"/>
    </row>
    <row r="80" spans="1:17">
      <c r="A80" s="263">
        <v>79</v>
      </c>
      <c r="B80" s="263"/>
      <c r="C80" s="256">
        <v>45741</v>
      </c>
      <c r="D80" s="282" t="s">
        <v>1512</v>
      </c>
      <c r="G80" s="282" t="s">
        <v>1513</v>
      </c>
      <c r="I80" s="257">
        <v>129000</v>
      </c>
      <c r="J80" s="261">
        <v>1</v>
      </c>
      <c r="M80" s="257">
        <v>129000</v>
      </c>
      <c r="P80" s="261"/>
      <c r="Q80" s="261"/>
    </row>
    <row r="81" spans="1:17">
      <c r="A81" s="263">
        <v>80</v>
      </c>
      <c r="B81" s="263"/>
      <c r="C81" s="256">
        <v>45741</v>
      </c>
      <c r="D81" s="282" t="s">
        <v>1515</v>
      </c>
      <c r="F81" s="284" t="s">
        <v>1193</v>
      </c>
      <c r="G81" s="282" t="s">
        <v>1194</v>
      </c>
      <c r="H81" s="261" t="s">
        <v>1193</v>
      </c>
      <c r="I81" s="257">
        <v>1500000</v>
      </c>
      <c r="J81" s="261">
        <v>1</v>
      </c>
      <c r="M81" s="257">
        <v>1500000</v>
      </c>
      <c r="P81" s="261"/>
      <c r="Q81" s="261"/>
    </row>
    <row r="82" spans="1:17">
      <c r="A82" s="263">
        <v>81</v>
      </c>
      <c r="B82" s="263"/>
      <c r="C82" s="256">
        <v>45742</v>
      </c>
      <c r="D82" s="282" t="s">
        <v>1010</v>
      </c>
      <c r="F82" s="284" t="s">
        <v>1332</v>
      </c>
      <c r="G82" s="282" t="s">
        <v>1182</v>
      </c>
      <c r="H82" s="261" t="s">
        <v>1332</v>
      </c>
      <c r="I82" s="257">
        <v>1200000</v>
      </c>
      <c r="J82" s="261">
        <v>1</v>
      </c>
      <c r="M82" s="257">
        <v>1200000</v>
      </c>
      <c r="P82" s="261"/>
      <c r="Q82" s="261"/>
    </row>
    <row r="83" spans="1:17">
      <c r="A83" s="263">
        <v>82</v>
      </c>
      <c r="B83" s="263"/>
      <c r="C83" s="256">
        <v>45742</v>
      </c>
      <c r="D83" s="282" t="s">
        <v>1010</v>
      </c>
      <c r="G83" s="282" t="s">
        <v>1467</v>
      </c>
      <c r="I83" s="257">
        <v>350000</v>
      </c>
      <c r="J83" s="261">
        <v>1</v>
      </c>
      <c r="M83" s="257">
        <v>350000</v>
      </c>
      <c r="P83" s="261"/>
      <c r="Q83" s="261"/>
    </row>
    <row r="84" spans="1:17">
      <c r="A84" s="263">
        <v>83</v>
      </c>
      <c r="B84" s="263"/>
      <c r="C84" s="256">
        <v>45742</v>
      </c>
      <c r="D84" s="282" t="s">
        <v>1362</v>
      </c>
      <c r="F84" s="284" t="s">
        <v>1332</v>
      </c>
      <c r="G84" s="282" t="s">
        <v>1182</v>
      </c>
      <c r="H84" s="261" t="s">
        <v>1332</v>
      </c>
      <c r="I84" s="257">
        <v>1200000</v>
      </c>
      <c r="J84" s="261">
        <v>1</v>
      </c>
      <c r="M84" s="257">
        <v>1200000</v>
      </c>
      <c r="P84" s="261"/>
      <c r="Q84" s="261"/>
    </row>
    <row r="85" spans="1:17">
      <c r="A85" s="263">
        <v>84</v>
      </c>
      <c r="B85" s="263"/>
      <c r="C85" s="256">
        <v>45742</v>
      </c>
      <c r="D85" s="282" t="s">
        <v>1366</v>
      </c>
      <c r="G85" s="282" t="s">
        <v>1124</v>
      </c>
      <c r="I85" s="257">
        <v>650000</v>
      </c>
      <c r="J85" s="261">
        <v>1</v>
      </c>
      <c r="M85" s="257">
        <v>650000</v>
      </c>
      <c r="P85" s="261"/>
      <c r="Q85" s="261"/>
    </row>
    <row r="86" spans="1:17">
      <c r="A86" s="263">
        <v>85</v>
      </c>
      <c r="B86" s="263"/>
      <c r="C86" s="256">
        <v>45742</v>
      </c>
      <c r="D86" s="282" t="s">
        <v>999</v>
      </c>
      <c r="G86" s="282" t="s">
        <v>1520</v>
      </c>
      <c r="I86" s="257">
        <v>50000</v>
      </c>
      <c r="J86" s="261">
        <v>1</v>
      </c>
      <c r="M86" s="257">
        <v>50000</v>
      </c>
      <c r="P86" s="261"/>
      <c r="Q86" s="261"/>
    </row>
    <row r="87" spans="1:17">
      <c r="A87" s="263">
        <v>86</v>
      </c>
      <c r="B87" s="263"/>
      <c r="C87" s="256">
        <v>45743</v>
      </c>
      <c r="D87" s="282" t="s">
        <v>1522</v>
      </c>
      <c r="F87" s="284" t="s">
        <v>1332</v>
      </c>
      <c r="G87" s="282" t="s">
        <v>1182</v>
      </c>
      <c r="H87" s="261" t="s">
        <v>1332</v>
      </c>
      <c r="I87" s="257">
        <v>1300000</v>
      </c>
      <c r="J87" s="261">
        <v>1</v>
      </c>
      <c r="M87" s="257">
        <v>1300000</v>
      </c>
      <c r="P87" s="261"/>
      <c r="Q87" s="261"/>
    </row>
    <row r="88" spans="1:17">
      <c r="A88" s="263">
        <v>87</v>
      </c>
      <c r="B88" s="263"/>
      <c r="C88" s="256">
        <v>45743</v>
      </c>
      <c r="D88" s="282" t="s">
        <v>1522</v>
      </c>
      <c r="G88" s="282" t="s">
        <v>1467</v>
      </c>
      <c r="I88" s="257">
        <v>350000</v>
      </c>
      <c r="J88" s="261">
        <v>1</v>
      </c>
      <c r="M88" s="257">
        <v>350000</v>
      </c>
      <c r="P88" s="261"/>
      <c r="Q88" s="261"/>
    </row>
    <row r="89" spans="1:17">
      <c r="A89" s="263">
        <v>88</v>
      </c>
      <c r="B89" s="263"/>
      <c r="C89" s="256">
        <v>45743</v>
      </c>
      <c r="D89" s="282" t="s">
        <v>1525</v>
      </c>
      <c r="G89" s="282" t="s">
        <v>1526</v>
      </c>
      <c r="I89" s="257">
        <v>350000</v>
      </c>
      <c r="J89" s="261">
        <v>1</v>
      </c>
      <c r="L89" s="258">
        <v>35000</v>
      </c>
      <c r="M89" s="257">
        <v>385000</v>
      </c>
      <c r="P89" s="261"/>
      <c r="Q89" s="261"/>
    </row>
    <row r="90" spans="1:17">
      <c r="A90" s="263">
        <v>89</v>
      </c>
      <c r="B90" s="263"/>
      <c r="C90" s="256">
        <v>45744</v>
      </c>
      <c r="D90" s="282" t="s">
        <v>1525</v>
      </c>
      <c r="F90" s="284" t="s">
        <v>1332</v>
      </c>
      <c r="G90" s="282" t="s">
        <v>1182</v>
      </c>
      <c r="H90" s="261" t="s">
        <v>1332</v>
      </c>
      <c r="I90" s="257">
        <v>1090909</v>
      </c>
      <c r="J90" s="261">
        <v>1</v>
      </c>
      <c r="L90" s="258">
        <v>109090.90000000001</v>
      </c>
      <c r="M90" s="257">
        <v>1199999.8999999999</v>
      </c>
      <c r="P90" s="261"/>
      <c r="Q90" s="261"/>
    </row>
    <row r="91" spans="1:17">
      <c r="A91" s="263">
        <v>90</v>
      </c>
      <c r="B91" s="263"/>
      <c r="C91" s="256">
        <v>45745</v>
      </c>
      <c r="D91" s="282" t="s">
        <v>972</v>
      </c>
      <c r="F91" s="284" t="s">
        <v>1200</v>
      </c>
      <c r="G91" s="282" t="s">
        <v>1532</v>
      </c>
      <c r="H91" s="261" t="s">
        <v>1200</v>
      </c>
      <c r="I91" s="257">
        <v>1600000</v>
      </c>
      <c r="J91" s="261">
        <v>1</v>
      </c>
      <c r="L91" s="258">
        <v>160000</v>
      </c>
      <c r="M91" s="257">
        <v>1760000</v>
      </c>
      <c r="P91" s="261"/>
      <c r="Q91" s="261"/>
    </row>
    <row r="92" spans="1:17">
      <c r="A92" s="263">
        <v>91</v>
      </c>
      <c r="B92" s="263"/>
      <c r="C92" s="256">
        <v>45747</v>
      </c>
      <c r="D92" s="282" t="s">
        <v>1512</v>
      </c>
      <c r="F92" s="284" t="s">
        <v>1332</v>
      </c>
      <c r="G92" s="282" t="s">
        <v>1182</v>
      </c>
      <c r="H92" s="261" t="s">
        <v>1332</v>
      </c>
      <c r="I92" s="257">
        <v>1200000</v>
      </c>
      <c r="J92" s="261">
        <v>1</v>
      </c>
      <c r="M92" s="257">
        <v>1200000</v>
      </c>
      <c r="P92" s="261"/>
      <c r="Q92" s="261"/>
    </row>
    <row r="93" spans="1:17">
      <c r="A93" s="263">
        <v>92</v>
      </c>
      <c r="B93" s="263"/>
      <c r="C93" s="256">
        <v>45747</v>
      </c>
      <c r="D93" s="282" t="s">
        <v>1512</v>
      </c>
      <c r="G93" s="282" t="s">
        <v>1122</v>
      </c>
      <c r="I93" s="257">
        <v>198000</v>
      </c>
      <c r="J93" s="261">
        <v>1</v>
      </c>
      <c r="M93" s="257">
        <v>198000</v>
      </c>
      <c r="P93" s="261"/>
      <c r="Q93" s="261"/>
    </row>
    <row r="94" spans="1:17">
      <c r="A94" s="263">
        <v>93</v>
      </c>
      <c r="B94" s="263"/>
      <c r="C94" s="256">
        <v>45747</v>
      </c>
      <c r="D94" s="282" t="s">
        <v>973</v>
      </c>
      <c r="F94" s="284" t="s">
        <v>1180</v>
      </c>
      <c r="G94" s="282" t="s">
        <v>1181</v>
      </c>
      <c r="H94" s="261" t="s">
        <v>1180</v>
      </c>
      <c r="I94" s="257">
        <v>1500000</v>
      </c>
      <c r="J94" s="261">
        <v>1</v>
      </c>
      <c r="L94" s="258">
        <v>150000</v>
      </c>
      <c r="M94" s="257">
        <v>1650000</v>
      </c>
      <c r="P94" s="261"/>
      <c r="Q94" s="261"/>
    </row>
    <row r="95" spans="1:17">
      <c r="A95" s="263">
        <v>94</v>
      </c>
      <c r="B95" s="263"/>
      <c r="C95" s="256">
        <v>45747</v>
      </c>
      <c r="D95" s="282" t="s">
        <v>973</v>
      </c>
      <c r="G95" s="282" t="s">
        <v>1546</v>
      </c>
      <c r="I95" s="257">
        <v>30000</v>
      </c>
      <c r="J95" s="261">
        <v>1</v>
      </c>
      <c r="L95" s="258">
        <v>3000</v>
      </c>
      <c r="M95" s="257">
        <v>33000</v>
      </c>
      <c r="P95" s="261"/>
      <c r="Q95" s="261"/>
    </row>
    <row r="96" spans="1:17">
      <c r="A96" s="263">
        <v>95</v>
      </c>
      <c r="B96" s="263"/>
      <c r="C96" s="256">
        <v>45734</v>
      </c>
      <c r="D96" s="282" t="s">
        <v>1548</v>
      </c>
      <c r="G96" s="282" t="s">
        <v>1549</v>
      </c>
      <c r="I96" s="257">
        <v>1100000</v>
      </c>
      <c r="J96" s="261">
        <v>1</v>
      </c>
      <c r="L96" s="258">
        <v>110000</v>
      </c>
      <c r="M96" s="257">
        <v>1210000</v>
      </c>
      <c r="P96" s="261"/>
      <c r="Q96" s="261"/>
    </row>
    <row r="97" spans="1:17">
      <c r="A97" s="263">
        <v>96</v>
      </c>
      <c r="B97" s="263"/>
      <c r="C97" s="256">
        <v>45734</v>
      </c>
      <c r="D97" s="282" t="s">
        <v>1548</v>
      </c>
      <c r="G97" s="282" t="s">
        <v>1490</v>
      </c>
      <c r="I97" s="257">
        <v>20000</v>
      </c>
      <c r="J97" s="261">
        <v>1</v>
      </c>
      <c r="M97" s="257">
        <v>20000</v>
      </c>
      <c r="P97" s="261"/>
      <c r="Q97" s="261"/>
    </row>
    <row r="98" spans="1:17">
      <c r="A98" s="263">
        <v>97</v>
      </c>
      <c r="B98" s="263"/>
      <c r="C98" s="256">
        <v>45723</v>
      </c>
      <c r="D98" s="282" t="s">
        <v>1551</v>
      </c>
      <c r="G98" s="282" t="s">
        <v>1552</v>
      </c>
      <c r="I98" s="257">
        <v>1100000</v>
      </c>
      <c r="J98" s="261">
        <v>1</v>
      </c>
      <c r="L98" s="258">
        <v>110000</v>
      </c>
      <c r="M98" s="257">
        <v>1210000</v>
      </c>
      <c r="P98" s="261"/>
      <c r="Q98" s="261"/>
    </row>
    <row r="99" spans="1:17">
      <c r="A99" s="263">
        <v>98</v>
      </c>
      <c r="B99" s="263"/>
      <c r="C99" s="256">
        <v>45723</v>
      </c>
      <c r="D99" s="282" t="s">
        <v>1551</v>
      </c>
      <c r="G99" s="282" t="s">
        <v>1612</v>
      </c>
      <c r="I99" s="257">
        <v>3500000</v>
      </c>
      <c r="J99" s="261">
        <v>1</v>
      </c>
      <c r="L99" s="258">
        <v>350000</v>
      </c>
      <c r="M99" s="257">
        <v>3850000</v>
      </c>
      <c r="P99" s="261"/>
      <c r="Q99" s="261"/>
    </row>
    <row r="100" spans="1:17">
      <c r="A100" s="263">
        <v>99</v>
      </c>
      <c r="B100" s="263"/>
      <c r="C100" s="256">
        <v>45723</v>
      </c>
      <c r="D100" s="282" t="s">
        <v>1551</v>
      </c>
      <c r="F100" s="284" t="s">
        <v>1236</v>
      </c>
      <c r="G100" s="282" t="s">
        <v>1237</v>
      </c>
      <c r="H100" s="261" t="s">
        <v>1236</v>
      </c>
      <c r="I100" s="257">
        <v>50000</v>
      </c>
      <c r="J100" s="261">
        <v>1</v>
      </c>
      <c r="L100" s="258">
        <v>5000</v>
      </c>
      <c r="M100" s="257">
        <v>55000</v>
      </c>
      <c r="P100" s="261"/>
      <c r="Q100" s="261"/>
    </row>
    <row r="101" spans="1:17">
      <c r="A101" s="263">
        <v>100</v>
      </c>
      <c r="B101" s="263"/>
      <c r="C101" s="256">
        <v>45718</v>
      </c>
      <c r="D101" s="282" t="s">
        <v>1007</v>
      </c>
      <c r="F101" s="284" t="s">
        <v>1332</v>
      </c>
      <c r="G101" s="282" t="s">
        <v>1182</v>
      </c>
      <c r="H101" s="261" t="s">
        <v>1332</v>
      </c>
      <c r="I101" s="257">
        <v>1200000</v>
      </c>
      <c r="J101" s="261">
        <v>1</v>
      </c>
      <c r="L101" s="258">
        <v>120000</v>
      </c>
      <c r="M101" s="257">
        <v>1320000</v>
      </c>
      <c r="P101" s="261"/>
      <c r="Q101" s="261"/>
    </row>
    <row r="102" spans="1:17">
      <c r="A102" s="263">
        <v>101</v>
      </c>
      <c r="B102" s="263"/>
      <c r="C102" s="256">
        <v>45729</v>
      </c>
      <c r="D102" s="282" t="s">
        <v>1557</v>
      </c>
      <c r="G102" s="282" t="s">
        <v>1558</v>
      </c>
      <c r="I102" s="257">
        <v>800000</v>
      </c>
      <c r="J102" s="261">
        <v>1</v>
      </c>
      <c r="L102" s="258">
        <v>80000</v>
      </c>
      <c r="M102" s="257">
        <v>880000</v>
      </c>
      <c r="P102" s="261"/>
      <c r="Q102" s="261"/>
    </row>
    <row r="103" spans="1:17">
      <c r="A103" s="263">
        <v>102</v>
      </c>
      <c r="B103" s="263"/>
      <c r="C103" s="256">
        <v>45729</v>
      </c>
      <c r="D103" s="282" t="s">
        <v>1557</v>
      </c>
      <c r="F103" s="284">
        <v>415054509</v>
      </c>
      <c r="G103" s="282" t="s">
        <v>2457</v>
      </c>
      <c r="H103" s="261">
        <v>415054509</v>
      </c>
      <c r="I103" s="257">
        <v>320000</v>
      </c>
      <c r="J103" s="261">
        <v>1</v>
      </c>
      <c r="L103" s="258">
        <v>32000</v>
      </c>
      <c r="M103" s="257">
        <v>352000</v>
      </c>
      <c r="P103" s="261"/>
      <c r="Q103" s="261"/>
    </row>
    <row r="104" spans="1:17">
      <c r="A104" s="263">
        <v>103</v>
      </c>
      <c r="B104" s="263"/>
      <c r="C104" s="256">
        <v>45729</v>
      </c>
      <c r="D104" s="282" t="s">
        <v>1557</v>
      </c>
      <c r="G104" s="282" t="s">
        <v>1559</v>
      </c>
      <c r="I104" s="257">
        <v>340000</v>
      </c>
      <c r="J104" s="261">
        <v>1</v>
      </c>
      <c r="L104" s="258">
        <v>34000</v>
      </c>
      <c r="M104" s="257">
        <v>374000</v>
      </c>
      <c r="P104" s="261"/>
      <c r="Q104" s="261"/>
    </row>
    <row r="105" spans="1:17">
      <c r="A105" s="263">
        <v>104</v>
      </c>
      <c r="B105" s="263"/>
      <c r="C105" s="256">
        <v>45729</v>
      </c>
      <c r="D105" s="282" t="s">
        <v>1557</v>
      </c>
      <c r="G105" s="282" t="s">
        <v>1560</v>
      </c>
      <c r="I105" s="257">
        <v>7727</v>
      </c>
      <c r="J105" s="261">
        <v>1</v>
      </c>
      <c r="L105" s="258">
        <v>772.7</v>
      </c>
      <c r="M105" s="257">
        <v>8499.7000000000007</v>
      </c>
      <c r="P105" s="261"/>
      <c r="Q105" s="261"/>
    </row>
    <row r="106" spans="1:17">
      <c r="A106" s="263">
        <v>105</v>
      </c>
      <c r="B106" s="263"/>
      <c r="C106" s="256">
        <v>45716</v>
      </c>
      <c r="D106" s="282" t="s">
        <v>1557</v>
      </c>
      <c r="F106" s="284" t="s">
        <v>1534</v>
      </c>
      <c r="G106" s="282" t="s">
        <v>1184</v>
      </c>
      <c r="H106" s="261" t="s">
        <v>1534</v>
      </c>
      <c r="I106" s="257">
        <v>1100000</v>
      </c>
      <c r="J106" s="261">
        <v>1</v>
      </c>
      <c r="L106" s="258">
        <v>110000</v>
      </c>
      <c r="M106" s="257">
        <v>1210000</v>
      </c>
      <c r="P106" s="261"/>
      <c r="Q106" s="261"/>
    </row>
    <row r="107" spans="1:17">
      <c r="A107" s="263">
        <v>106</v>
      </c>
      <c r="B107" s="263"/>
      <c r="C107" s="256">
        <v>45722</v>
      </c>
      <c r="D107" s="282" t="s">
        <v>1438</v>
      </c>
      <c r="G107" s="282" t="s">
        <v>1563</v>
      </c>
      <c r="I107" s="257">
        <v>572727</v>
      </c>
      <c r="J107" s="261">
        <v>1</v>
      </c>
      <c r="L107" s="258">
        <v>57272.700000000004</v>
      </c>
      <c r="M107" s="257">
        <v>629999.69999999995</v>
      </c>
      <c r="P107" s="261"/>
      <c r="Q107" s="261"/>
    </row>
    <row r="108" spans="1:17">
      <c r="A108" s="263">
        <v>107</v>
      </c>
      <c r="B108" s="263"/>
      <c r="C108" s="256">
        <v>45722</v>
      </c>
      <c r="D108" s="282" t="s">
        <v>981</v>
      </c>
      <c r="F108" s="284" t="s">
        <v>1332</v>
      </c>
      <c r="G108" s="282" t="s">
        <v>1182</v>
      </c>
      <c r="H108" s="261" t="s">
        <v>1332</v>
      </c>
      <c r="I108" s="257">
        <v>1000000</v>
      </c>
      <c r="J108" s="261">
        <v>1</v>
      </c>
      <c r="L108" s="258">
        <v>100000</v>
      </c>
      <c r="M108" s="257">
        <v>1100000</v>
      </c>
      <c r="P108" s="261"/>
      <c r="Q108" s="261"/>
    </row>
    <row r="109" spans="1:17">
      <c r="A109" s="263">
        <v>108</v>
      </c>
      <c r="B109" s="263"/>
      <c r="C109" s="256">
        <v>45722</v>
      </c>
      <c r="D109" s="282" t="s">
        <v>981</v>
      </c>
      <c r="G109" s="282" t="s">
        <v>1467</v>
      </c>
      <c r="I109" s="257">
        <v>350000</v>
      </c>
      <c r="J109" s="261">
        <v>1</v>
      </c>
      <c r="L109" s="258">
        <v>35000</v>
      </c>
      <c r="M109" s="257">
        <v>385000</v>
      </c>
      <c r="P109" s="261"/>
      <c r="Q109" s="261"/>
    </row>
    <row r="110" spans="1:17">
      <c r="A110" s="263">
        <v>109</v>
      </c>
      <c r="B110" s="263"/>
      <c r="C110" s="256">
        <v>45722</v>
      </c>
      <c r="D110" s="282" t="s">
        <v>981</v>
      </c>
      <c r="G110" s="282" t="s">
        <v>1096</v>
      </c>
      <c r="I110" s="257">
        <v>129000</v>
      </c>
      <c r="J110" s="261">
        <v>1</v>
      </c>
      <c r="L110" s="258">
        <v>12900</v>
      </c>
      <c r="M110" s="257">
        <v>141900</v>
      </c>
      <c r="P110" s="261"/>
      <c r="Q110" s="261"/>
    </row>
    <row r="111" spans="1:17">
      <c r="A111" s="263">
        <v>110</v>
      </c>
      <c r="B111" s="263"/>
      <c r="C111" s="256">
        <v>45726</v>
      </c>
      <c r="D111" s="282" t="s">
        <v>981</v>
      </c>
      <c r="G111" s="282" t="s">
        <v>1147</v>
      </c>
      <c r="I111" s="257">
        <v>600000</v>
      </c>
      <c r="J111" s="261">
        <v>1</v>
      </c>
      <c r="L111" s="258">
        <v>60000</v>
      </c>
      <c r="M111" s="257">
        <v>660000</v>
      </c>
      <c r="P111" s="261"/>
      <c r="Q111" s="261"/>
    </row>
    <row r="112" spans="1:17">
      <c r="A112" s="263">
        <v>111</v>
      </c>
      <c r="B112" s="263"/>
      <c r="C112" s="256">
        <v>45735</v>
      </c>
      <c r="D112" s="282" t="s">
        <v>1567</v>
      </c>
      <c r="F112" s="284" t="s">
        <v>1332</v>
      </c>
      <c r="G112" s="282" t="s">
        <v>1182</v>
      </c>
      <c r="H112" s="261" t="s">
        <v>1332</v>
      </c>
      <c r="I112" s="257">
        <v>1200000</v>
      </c>
      <c r="J112" s="261">
        <v>1</v>
      </c>
      <c r="L112" s="258">
        <v>120000</v>
      </c>
      <c r="M112" s="257">
        <v>1320000</v>
      </c>
      <c r="P112" s="261"/>
      <c r="Q112" s="261"/>
    </row>
    <row r="113" spans="1:17">
      <c r="A113" s="263">
        <v>112</v>
      </c>
      <c r="B113" s="263"/>
      <c r="C113" s="256">
        <v>45736</v>
      </c>
      <c r="D113" s="282" t="s">
        <v>1569</v>
      </c>
      <c r="G113" s="282" t="s">
        <v>1138</v>
      </c>
      <c r="I113" s="257">
        <v>1500000</v>
      </c>
      <c r="J113" s="261">
        <v>1</v>
      </c>
      <c r="L113" s="258">
        <v>150000</v>
      </c>
      <c r="M113" s="257">
        <v>1650000</v>
      </c>
      <c r="P113" s="261"/>
      <c r="Q113" s="261"/>
    </row>
    <row r="114" spans="1:17">
      <c r="A114" s="263">
        <v>113</v>
      </c>
      <c r="B114" s="263"/>
      <c r="C114" s="256">
        <v>45721</v>
      </c>
      <c r="D114" s="282" t="s">
        <v>1423</v>
      </c>
      <c r="G114" s="282" t="s">
        <v>3889</v>
      </c>
      <c r="I114" s="257">
        <v>610000</v>
      </c>
      <c r="J114" s="261">
        <v>1</v>
      </c>
      <c r="L114" s="258">
        <v>61000</v>
      </c>
      <c r="M114" s="257">
        <v>671000</v>
      </c>
      <c r="P114" s="261"/>
      <c r="Q114" s="261"/>
    </row>
    <row r="115" spans="1:17">
      <c r="A115" s="263">
        <v>114</v>
      </c>
      <c r="B115" s="263"/>
      <c r="C115" s="256">
        <v>45721</v>
      </c>
      <c r="D115" s="282" t="s">
        <v>1423</v>
      </c>
      <c r="F115" s="284" t="s">
        <v>1230</v>
      </c>
      <c r="G115" s="282" t="s">
        <v>1231</v>
      </c>
      <c r="H115" s="261" t="s">
        <v>1230</v>
      </c>
      <c r="I115" s="257">
        <v>130000</v>
      </c>
      <c r="J115" s="261">
        <v>1</v>
      </c>
      <c r="L115" s="258">
        <v>13000</v>
      </c>
      <c r="M115" s="257">
        <v>143000</v>
      </c>
      <c r="P115" s="261"/>
      <c r="Q115" s="261"/>
    </row>
    <row r="116" spans="1:17">
      <c r="A116" s="263">
        <v>115</v>
      </c>
      <c r="B116" s="263"/>
      <c r="C116" s="256">
        <v>45721</v>
      </c>
      <c r="D116" s="282" t="s">
        <v>1423</v>
      </c>
      <c r="F116" s="284">
        <v>2821402</v>
      </c>
      <c r="G116" s="282" t="s">
        <v>1121</v>
      </c>
      <c r="H116" s="261">
        <v>2821402</v>
      </c>
      <c r="I116" s="257">
        <v>35000</v>
      </c>
      <c r="J116" s="261">
        <v>1</v>
      </c>
      <c r="L116" s="258">
        <v>3500</v>
      </c>
      <c r="M116" s="257">
        <v>38500</v>
      </c>
      <c r="P116" s="261"/>
      <c r="Q116" s="261"/>
    </row>
    <row r="117" spans="1:17">
      <c r="A117" s="263">
        <v>116</v>
      </c>
      <c r="B117" s="263"/>
      <c r="C117" s="256">
        <v>45721</v>
      </c>
      <c r="D117" s="282" t="s">
        <v>1423</v>
      </c>
      <c r="G117" s="282" t="s">
        <v>1571</v>
      </c>
      <c r="I117" s="257">
        <v>20000</v>
      </c>
      <c r="J117" s="261">
        <v>1</v>
      </c>
      <c r="L117" s="258">
        <v>2000</v>
      </c>
      <c r="M117" s="257">
        <v>22000</v>
      </c>
      <c r="P117" s="261"/>
      <c r="Q117" s="261"/>
    </row>
    <row r="118" spans="1:17">
      <c r="A118" s="263">
        <v>117</v>
      </c>
      <c r="B118" s="263"/>
      <c r="C118" s="256">
        <v>45736</v>
      </c>
      <c r="D118" s="282" t="s">
        <v>1573</v>
      </c>
      <c r="G118" s="282" t="s">
        <v>1574</v>
      </c>
      <c r="I118" s="257">
        <v>2200000</v>
      </c>
      <c r="J118" s="261">
        <v>1</v>
      </c>
      <c r="L118" s="258">
        <v>220000</v>
      </c>
      <c r="M118" s="257">
        <v>2420000</v>
      </c>
      <c r="P118" s="261"/>
      <c r="Q118" s="261"/>
    </row>
    <row r="119" spans="1:17">
      <c r="A119" s="263">
        <v>118</v>
      </c>
      <c r="B119" s="263"/>
      <c r="C119" s="256">
        <v>45735</v>
      </c>
      <c r="G119" s="282" t="s">
        <v>1574</v>
      </c>
      <c r="I119" s="257">
        <v>2180000</v>
      </c>
      <c r="J119" s="261">
        <v>1</v>
      </c>
      <c r="L119" s="258">
        <v>218000</v>
      </c>
      <c r="M119" s="257">
        <v>2398000</v>
      </c>
      <c r="P119" s="261"/>
      <c r="Q119" s="261"/>
    </row>
    <row r="120" spans="1:17">
      <c r="A120" s="263">
        <v>119</v>
      </c>
      <c r="B120" s="263"/>
      <c r="C120" s="256">
        <v>45744</v>
      </c>
      <c r="G120" s="282" t="s">
        <v>1577</v>
      </c>
      <c r="I120" s="257">
        <v>2000000</v>
      </c>
      <c r="J120" s="261">
        <v>1</v>
      </c>
      <c r="L120" s="258">
        <v>200000</v>
      </c>
      <c r="M120" s="257">
        <v>2200000</v>
      </c>
      <c r="P120" s="261"/>
      <c r="Q120" s="261"/>
    </row>
    <row r="121" spans="1:17">
      <c r="A121" s="263">
        <v>120</v>
      </c>
      <c r="B121" s="263"/>
      <c r="C121" s="256">
        <v>45748</v>
      </c>
      <c r="D121" s="282" t="s">
        <v>1548</v>
      </c>
      <c r="F121" s="284">
        <v>415072909</v>
      </c>
      <c r="G121" s="282" t="s">
        <v>2457</v>
      </c>
      <c r="H121" s="261">
        <v>415072909</v>
      </c>
      <c r="I121" s="257">
        <v>381818</v>
      </c>
      <c r="J121" s="261">
        <v>1</v>
      </c>
      <c r="L121" s="258">
        <v>38181.800000000003</v>
      </c>
      <c r="M121" s="257">
        <v>419999.8</v>
      </c>
      <c r="P121" s="261"/>
      <c r="Q121" s="261"/>
    </row>
    <row r="122" spans="1:17">
      <c r="A122" s="263">
        <v>121</v>
      </c>
      <c r="B122" s="263"/>
      <c r="C122" s="256">
        <v>45748</v>
      </c>
      <c r="D122" s="282" t="s">
        <v>1548</v>
      </c>
      <c r="F122" s="284" t="s">
        <v>1592</v>
      </c>
      <c r="G122" s="282" t="s">
        <v>1593</v>
      </c>
      <c r="H122" s="261" t="s">
        <v>1592</v>
      </c>
      <c r="I122" s="257">
        <v>12000</v>
      </c>
      <c r="J122" s="261">
        <v>1</v>
      </c>
      <c r="L122" s="258">
        <v>1200</v>
      </c>
      <c r="M122" s="257">
        <v>13200</v>
      </c>
      <c r="P122" s="261"/>
      <c r="Q122" s="261"/>
    </row>
    <row r="123" spans="1:17">
      <c r="A123" s="263">
        <v>122</v>
      </c>
      <c r="B123" s="263"/>
      <c r="C123" s="256">
        <v>45748</v>
      </c>
      <c r="D123" s="282" t="s">
        <v>1548</v>
      </c>
      <c r="F123" s="284">
        <v>415072909</v>
      </c>
      <c r="G123" s="282" t="s">
        <v>2457</v>
      </c>
      <c r="H123" s="261">
        <v>415072909</v>
      </c>
      <c r="I123" s="257">
        <v>381818</v>
      </c>
      <c r="J123" s="261">
        <v>1</v>
      </c>
      <c r="L123" s="258">
        <v>38181.800000000003</v>
      </c>
      <c r="M123" s="257">
        <v>419999.8</v>
      </c>
      <c r="P123" s="261"/>
      <c r="Q123" s="261"/>
    </row>
    <row r="124" spans="1:17">
      <c r="A124" s="263">
        <v>123</v>
      </c>
      <c r="B124" s="263"/>
      <c r="C124" s="256">
        <v>45748</v>
      </c>
      <c r="D124" s="282" t="s">
        <v>1548</v>
      </c>
      <c r="F124" s="284" t="s">
        <v>1592</v>
      </c>
      <c r="G124" s="282" t="s">
        <v>1593</v>
      </c>
      <c r="H124" s="261" t="s">
        <v>1592</v>
      </c>
      <c r="I124" s="257">
        <v>12000</v>
      </c>
      <c r="J124" s="261">
        <v>1</v>
      </c>
      <c r="L124" s="258">
        <v>1200</v>
      </c>
      <c r="M124" s="257">
        <v>13200</v>
      </c>
      <c r="P124" s="261"/>
      <c r="Q124" s="261"/>
    </row>
    <row r="125" spans="1:17">
      <c r="A125" s="263">
        <v>124</v>
      </c>
      <c r="B125" s="263"/>
      <c r="C125" s="256">
        <v>45748</v>
      </c>
      <c r="D125" s="282" t="s">
        <v>1548</v>
      </c>
      <c r="G125" s="282" t="s">
        <v>1595</v>
      </c>
      <c r="I125" s="257">
        <v>27000</v>
      </c>
      <c r="J125" s="261">
        <v>1</v>
      </c>
      <c r="L125" s="258">
        <v>2700</v>
      </c>
      <c r="M125" s="257">
        <v>29700</v>
      </c>
      <c r="P125" s="261"/>
      <c r="Q125" s="261"/>
    </row>
    <row r="126" spans="1:17">
      <c r="A126" s="263">
        <v>125</v>
      </c>
      <c r="B126" s="263"/>
      <c r="C126" s="256">
        <v>45749</v>
      </c>
      <c r="D126" s="282" t="s">
        <v>1420</v>
      </c>
      <c r="G126" s="282" t="s">
        <v>1601</v>
      </c>
      <c r="I126" s="257">
        <v>850000</v>
      </c>
      <c r="J126" s="261">
        <v>1</v>
      </c>
      <c r="M126" s="257">
        <v>850000</v>
      </c>
      <c r="P126" s="261"/>
      <c r="Q126" s="261"/>
    </row>
    <row r="127" spans="1:17">
      <c r="A127" s="263">
        <v>126</v>
      </c>
      <c r="B127" s="263"/>
      <c r="C127" s="256">
        <v>45749</v>
      </c>
      <c r="D127" s="282" t="s">
        <v>1512</v>
      </c>
      <c r="F127" s="284" t="s">
        <v>1332</v>
      </c>
      <c r="G127" s="282" t="s">
        <v>1182</v>
      </c>
      <c r="H127" s="261" t="s">
        <v>1332</v>
      </c>
      <c r="I127" s="257">
        <v>1200000</v>
      </c>
      <c r="J127" s="261">
        <v>1</v>
      </c>
      <c r="M127" s="257">
        <v>1200000</v>
      </c>
      <c r="P127" s="261"/>
      <c r="Q127" s="261"/>
    </row>
    <row r="128" spans="1:17">
      <c r="A128" s="263">
        <v>127</v>
      </c>
      <c r="B128" s="263"/>
      <c r="C128" s="256">
        <v>45749</v>
      </c>
      <c r="D128" s="282" t="s">
        <v>1512</v>
      </c>
      <c r="G128" s="282" t="s">
        <v>1467</v>
      </c>
      <c r="I128" s="257">
        <v>350000</v>
      </c>
      <c r="J128" s="261">
        <v>1</v>
      </c>
      <c r="M128" s="257">
        <v>350000</v>
      </c>
      <c r="P128" s="261"/>
      <c r="Q128" s="261"/>
    </row>
    <row r="129" spans="1:17">
      <c r="A129" s="263">
        <v>128</v>
      </c>
      <c r="B129" s="263"/>
      <c r="C129" s="256">
        <v>45749</v>
      </c>
      <c r="D129" s="282" t="s">
        <v>1512</v>
      </c>
      <c r="G129" s="282" t="s">
        <v>1604</v>
      </c>
      <c r="I129" s="257">
        <v>50000</v>
      </c>
      <c r="J129" s="261">
        <v>1</v>
      </c>
      <c r="M129" s="257">
        <v>50000</v>
      </c>
      <c r="P129" s="261"/>
      <c r="Q129" s="261"/>
    </row>
    <row r="130" spans="1:17">
      <c r="A130" s="263">
        <v>129</v>
      </c>
      <c r="B130" s="263"/>
      <c r="C130" s="256">
        <v>45749</v>
      </c>
      <c r="D130" s="282" t="s">
        <v>1370</v>
      </c>
      <c r="F130" s="284" t="s">
        <v>1179</v>
      </c>
      <c r="G130" s="282" t="s">
        <v>1607</v>
      </c>
      <c r="H130" s="261" t="s">
        <v>1179</v>
      </c>
      <c r="I130" s="257">
        <v>1400000</v>
      </c>
      <c r="J130" s="261">
        <v>1</v>
      </c>
      <c r="M130" s="257">
        <v>1400000</v>
      </c>
      <c r="P130" s="261"/>
      <c r="Q130" s="261"/>
    </row>
    <row r="131" spans="1:17">
      <c r="A131" s="263">
        <v>130</v>
      </c>
      <c r="B131" s="263"/>
      <c r="C131" s="256">
        <v>45749</v>
      </c>
      <c r="D131" s="282" t="s">
        <v>1010</v>
      </c>
      <c r="F131" s="284" t="s">
        <v>1180</v>
      </c>
      <c r="G131" s="282" t="s">
        <v>1608</v>
      </c>
      <c r="H131" s="261" t="s">
        <v>1180</v>
      </c>
      <c r="I131" s="257">
        <v>1500000</v>
      </c>
      <c r="J131" s="261">
        <v>1</v>
      </c>
      <c r="M131" s="257">
        <v>1500000</v>
      </c>
      <c r="P131" s="261"/>
      <c r="Q131" s="261"/>
    </row>
    <row r="132" spans="1:17">
      <c r="A132" s="263">
        <v>131</v>
      </c>
      <c r="B132" s="263"/>
      <c r="C132" s="256">
        <v>45749</v>
      </c>
      <c r="D132" s="282" t="s">
        <v>1010</v>
      </c>
      <c r="G132" s="282" t="s">
        <v>1546</v>
      </c>
      <c r="I132" s="257">
        <v>30000</v>
      </c>
      <c r="J132" s="261">
        <v>1</v>
      </c>
      <c r="M132" s="257">
        <v>30000</v>
      </c>
      <c r="P132" s="261"/>
      <c r="Q132" s="261"/>
    </row>
    <row r="133" spans="1:17">
      <c r="A133" s="263">
        <v>132</v>
      </c>
      <c r="B133" s="263"/>
      <c r="C133" s="256">
        <v>45749</v>
      </c>
      <c r="D133" s="282" t="s">
        <v>1620</v>
      </c>
      <c r="G133" s="282" t="s">
        <v>1623</v>
      </c>
      <c r="I133" s="257">
        <v>250000</v>
      </c>
      <c r="J133" s="261">
        <v>1</v>
      </c>
      <c r="M133" s="257">
        <v>250000</v>
      </c>
      <c r="P133" s="261"/>
      <c r="Q133" s="261"/>
    </row>
    <row r="134" spans="1:17">
      <c r="A134" s="263">
        <v>133</v>
      </c>
      <c r="B134" s="263"/>
      <c r="C134" s="256">
        <v>45749</v>
      </c>
      <c r="D134" s="282" t="s">
        <v>1625</v>
      </c>
      <c r="G134" s="282" t="s">
        <v>1626</v>
      </c>
      <c r="I134" s="257">
        <v>2600000</v>
      </c>
      <c r="J134" s="261">
        <v>1</v>
      </c>
      <c r="M134" s="257">
        <v>2600000</v>
      </c>
      <c r="P134" s="261"/>
      <c r="Q134" s="261"/>
    </row>
    <row r="135" spans="1:17">
      <c r="A135" s="263">
        <v>134</v>
      </c>
      <c r="B135" s="263"/>
      <c r="C135" s="256">
        <v>45749</v>
      </c>
      <c r="D135" s="282" t="s">
        <v>1512</v>
      </c>
      <c r="G135" s="282" t="s">
        <v>1628</v>
      </c>
      <c r="I135" s="257">
        <v>600000</v>
      </c>
      <c r="J135" s="261">
        <v>1</v>
      </c>
      <c r="M135" s="257">
        <v>600000</v>
      </c>
      <c r="P135" s="261"/>
      <c r="Q135" s="261"/>
    </row>
    <row r="136" spans="1:17">
      <c r="A136" s="263">
        <v>135</v>
      </c>
      <c r="B136" s="263"/>
      <c r="C136" s="256">
        <v>45750</v>
      </c>
      <c r="D136" s="282" t="s">
        <v>1420</v>
      </c>
      <c r="G136" s="282" t="s">
        <v>1630</v>
      </c>
      <c r="I136" s="257">
        <v>1850000</v>
      </c>
      <c r="J136" s="261">
        <v>1</v>
      </c>
      <c r="M136" s="257">
        <v>1850000</v>
      </c>
      <c r="P136" s="261"/>
      <c r="Q136" s="261"/>
    </row>
    <row r="137" spans="1:17">
      <c r="A137" s="263">
        <v>136</v>
      </c>
      <c r="B137" s="263"/>
      <c r="C137" s="256">
        <v>45750</v>
      </c>
      <c r="D137" s="282" t="s">
        <v>1633</v>
      </c>
      <c r="G137" s="282" t="s">
        <v>1634</v>
      </c>
      <c r="I137" s="257">
        <v>1550000</v>
      </c>
      <c r="J137" s="261">
        <v>1</v>
      </c>
      <c r="L137" s="258">
        <v>155000</v>
      </c>
      <c r="M137" s="257">
        <v>1705000</v>
      </c>
      <c r="P137" s="261"/>
      <c r="Q137" s="261"/>
    </row>
    <row r="138" spans="1:17">
      <c r="A138" s="263">
        <v>137</v>
      </c>
      <c r="B138" s="263"/>
      <c r="C138" s="256">
        <v>45750</v>
      </c>
      <c r="D138" s="282" t="s">
        <v>1636</v>
      </c>
      <c r="G138" s="282" t="s">
        <v>1124</v>
      </c>
      <c r="I138" s="257">
        <v>650000</v>
      </c>
      <c r="J138" s="261">
        <v>1</v>
      </c>
      <c r="M138" s="257">
        <v>650000</v>
      </c>
      <c r="P138" s="261"/>
      <c r="Q138" s="261"/>
    </row>
    <row r="139" spans="1:17">
      <c r="A139" s="263">
        <v>138</v>
      </c>
      <c r="B139" s="263"/>
      <c r="C139" s="256">
        <v>45751</v>
      </c>
      <c r="D139" s="282" t="s">
        <v>1415</v>
      </c>
      <c r="N139" s="257">
        <v>-220000</v>
      </c>
      <c r="P139" s="261"/>
      <c r="Q139" s="261"/>
    </row>
    <row r="140" spans="1:17">
      <c r="A140" s="263">
        <v>139</v>
      </c>
      <c r="B140" s="263"/>
      <c r="C140" s="256">
        <v>45751</v>
      </c>
      <c r="D140" s="282" t="s">
        <v>1415</v>
      </c>
      <c r="G140" s="282" t="s">
        <v>1643</v>
      </c>
      <c r="N140" s="257">
        <v>-1600000</v>
      </c>
      <c r="P140" s="261"/>
      <c r="Q140" s="261"/>
    </row>
    <row r="141" spans="1:17">
      <c r="A141" s="263">
        <v>140</v>
      </c>
      <c r="B141" s="263"/>
      <c r="C141" s="256">
        <v>45750</v>
      </c>
      <c r="D141" s="282" t="s">
        <v>1415</v>
      </c>
      <c r="G141" s="282" t="s">
        <v>1644</v>
      </c>
      <c r="I141" s="257">
        <v>25000</v>
      </c>
      <c r="J141" s="261">
        <v>4</v>
      </c>
      <c r="K141" s="258">
        <v>13000</v>
      </c>
      <c r="M141" s="257">
        <v>100000</v>
      </c>
      <c r="P141" s="261"/>
      <c r="Q141" s="261"/>
    </row>
    <row r="142" spans="1:17">
      <c r="A142" s="263">
        <v>141</v>
      </c>
      <c r="B142" s="263"/>
      <c r="C142" s="256">
        <v>45751</v>
      </c>
      <c r="D142" s="282" t="s">
        <v>1415</v>
      </c>
      <c r="G142" s="282" t="s">
        <v>1647</v>
      </c>
      <c r="N142" s="257">
        <v>-100000</v>
      </c>
      <c r="P142" s="261"/>
      <c r="Q142" s="261"/>
    </row>
    <row r="143" spans="1:17">
      <c r="A143" s="263">
        <v>142</v>
      </c>
      <c r="B143" s="263"/>
      <c r="C143" s="256">
        <v>45751</v>
      </c>
      <c r="D143" s="282" t="s">
        <v>1415</v>
      </c>
      <c r="G143" s="282" t="s">
        <v>1648</v>
      </c>
      <c r="N143" s="257">
        <v>-300000</v>
      </c>
      <c r="P143" s="261"/>
      <c r="Q143" s="261"/>
    </row>
    <row r="144" spans="1:17">
      <c r="A144" s="263">
        <v>143</v>
      </c>
      <c r="B144" s="263"/>
      <c r="C144" s="256">
        <v>45751</v>
      </c>
      <c r="D144" s="282" t="s">
        <v>1415</v>
      </c>
      <c r="G144" s="282" t="s">
        <v>1649</v>
      </c>
      <c r="N144" s="257">
        <v>-200000</v>
      </c>
      <c r="P144" s="261"/>
      <c r="Q144" s="261"/>
    </row>
    <row r="145" spans="1:17">
      <c r="A145" s="263">
        <v>144</v>
      </c>
      <c r="B145" s="263"/>
      <c r="C145" s="256">
        <v>45757</v>
      </c>
      <c r="D145" s="282" t="s">
        <v>1304</v>
      </c>
      <c r="G145" s="282" t="s">
        <v>1783</v>
      </c>
      <c r="I145" s="257">
        <v>1550000</v>
      </c>
      <c r="J145" s="261">
        <v>1</v>
      </c>
      <c r="M145" s="257">
        <v>1550000</v>
      </c>
      <c r="P145" s="261"/>
      <c r="Q145" s="261"/>
    </row>
    <row r="146" spans="1:17">
      <c r="A146" s="263">
        <v>145</v>
      </c>
      <c r="B146" s="263"/>
      <c r="C146" s="256">
        <v>45751</v>
      </c>
      <c r="D146" s="282" t="s">
        <v>1440</v>
      </c>
      <c r="G146" s="282" t="s">
        <v>1654</v>
      </c>
      <c r="I146" s="257">
        <v>200000</v>
      </c>
      <c r="J146" s="261">
        <v>1</v>
      </c>
      <c r="M146" s="257">
        <v>200000</v>
      </c>
      <c r="P146" s="261"/>
      <c r="Q146" s="261"/>
    </row>
    <row r="147" spans="1:17">
      <c r="A147" s="263">
        <v>146</v>
      </c>
      <c r="B147" s="263"/>
      <c r="C147" s="256">
        <v>45751</v>
      </c>
      <c r="D147" s="282" t="s">
        <v>1680</v>
      </c>
      <c r="F147" s="284">
        <v>2800802</v>
      </c>
      <c r="G147" s="282" t="s">
        <v>1675</v>
      </c>
      <c r="H147" s="261">
        <v>2800802</v>
      </c>
      <c r="I147" s="257">
        <v>150000</v>
      </c>
      <c r="J147" s="261">
        <v>1</v>
      </c>
      <c r="K147" s="258">
        <v>85000</v>
      </c>
      <c r="M147" s="257">
        <v>150000</v>
      </c>
      <c r="P147" s="261"/>
      <c r="Q147" s="261"/>
    </row>
    <row r="148" spans="1:17">
      <c r="A148" s="263">
        <v>147</v>
      </c>
      <c r="B148" s="263"/>
      <c r="C148" s="256">
        <v>45751</v>
      </c>
      <c r="D148" s="282" t="s">
        <v>1680</v>
      </c>
      <c r="F148" s="284" t="s">
        <v>1673</v>
      </c>
      <c r="G148" s="282" t="s">
        <v>1674</v>
      </c>
      <c r="H148" s="261" t="s">
        <v>1673</v>
      </c>
      <c r="I148" s="257">
        <v>20000</v>
      </c>
      <c r="J148" s="261">
        <v>2</v>
      </c>
      <c r="K148" s="258">
        <v>9000</v>
      </c>
      <c r="M148" s="257">
        <v>40000</v>
      </c>
      <c r="P148" s="261"/>
      <c r="Q148" s="261"/>
    </row>
    <row r="149" spans="1:17">
      <c r="A149" s="263">
        <v>148</v>
      </c>
      <c r="B149" s="263"/>
      <c r="C149" s="256">
        <v>45751</v>
      </c>
      <c r="D149" s="282" t="s">
        <v>1680</v>
      </c>
      <c r="F149" s="284">
        <v>7252703114</v>
      </c>
      <c r="G149" s="282" t="s">
        <v>1662</v>
      </c>
      <c r="H149" s="261">
        <v>7252703114</v>
      </c>
      <c r="I149" s="257">
        <v>129000</v>
      </c>
      <c r="J149" s="261">
        <v>2</v>
      </c>
      <c r="K149" s="258">
        <v>70000</v>
      </c>
      <c r="M149" s="257">
        <v>258000</v>
      </c>
      <c r="P149" s="261"/>
      <c r="Q149" s="261"/>
    </row>
    <row r="150" spans="1:17">
      <c r="A150" s="263">
        <v>149</v>
      </c>
      <c r="B150" s="263"/>
      <c r="C150" s="256">
        <v>45751</v>
      </c>
      <c r="D150" s="282" t="s">
        <v>1680</v>
      </c>
      <c r="F150" s="284" t="s">
        <v>1663</v>
      </c>
      <c r="G150" s="282" t="s">
        <v>1664</v>
      </c>
      <c r="H150" s="261" t="s">
        <v>1663</v>
      </c>
      <c r="I150" s="257">
        <v>50000</v>
      </c>
      <c r="J150" s="261">
        <v>1</v>
      </c>
      <c r="M150" s="257">
        <v>50000</v>
      </c>
      <c r="P150" s="261"/>
      <c r="Q150" s="261"/>
    </row>
    <row r="151" spans="1:17">
      <c r="A151" s="263">
        <v>150</v>
      </c>
      <c r="B151" s="263"/>
      <c r="C151" s="256">
        <v>45751</v>
      </c>
      <c r="D151" s="282" t="s">
        <v>1680</v>
      </c>
      <c r="F151" s="284" t="s">
        <v>1236</v>
      </c>
      <c r="G151" s="282" t="s">
        <v>1237</v>
      </c>
      <c r="H151" s="261" t="s">
        <v>1236</v>
      </c>
      <c r="I151" s="257">
        <v>50000</v>
      </c>
      <c r="J151" s="261">
        <v>3</v>
      </c>
      <c r="M151" s="257">
        <v>150000</v>
      </c>
      <c r="P151" s="261"/>
      <c r="Q151" s="261"/>
    </row>
    <row r="152" spans="1:17">
      <c r="A152" s="263">
        <v>151</v>
      </c>
      <c r="B152" s="263"/>
      <c r="C152" s="256">
        <v>45752</v>
      </c>
      <c r="D152" s="282" t="s">
        <v>1512</v>
      </c>
      <c r="G152" s="282" t="s">
        <v>1702</v>
      </c>
      <c r="I152" s="257">
        <v>1550000</v>
      </c>
      <c r="J152" s="261">
        <v>1</v>
      </c>
      <c r="M152" s="257">
        <v>1550000</v>
      </c>
      <c r="P152" s="261"/>
      <c r="Q152" s="261"/>
    </row>
    <row r="153" spans="1:17">
      <c r="A153" s="263">
        <v>152</v>
      </c>
      <c r="B153" s="263"/>
      <c r="C153" s="256">
        <v>45752</v>
      </c>
      <c r="D153" s="282" t="s">
        <v>1551</v>
      </c>
      <c r="G153" s="282" t="s">
        <v>1704</v>
      </c>
      <c r="N153" s="257">
        <v>-4000000</v>
      </c>
      <c r="P153" s="261"/>
      <c r="Q153" s="261"/>
    </row>
    <row r="154" spans="1:17">
      <c r="A154" s="263">
        <v>153</v>
      </c>
      <c r="B154" s="263"/>
      <c r="C154" s="256">
        <v>45752</v>
      </c>
      <c r="D154" s="282" t="s">
        <v>1370</v>
      </c>
      <c r="F154" s="284" t="s">
        <v>1332</v>
      </c>
      <c r="G154" s="282" t="s">
        <v>1182</v>
      </c>
      <c r="H154" s="261" t="s">
        <v>1332</v>
      </c>
      <c r="I154" s="257">
        <v>1200000</v>
      </c>
      <c r="J154" s="261">
        <v>1</v>
      </c>
      <c r="M154" s="257">
        <v>1200000</v>
      </c>
      <c r="P154" s="261"/>
      <c r="Q154" s="261"/>
    </row>
    <row r="155" spans="1:17">
      <c r="A155" s="263">
        <v>154</v>
      </c>
      <c r="B155" s="263"/>
      <c r="C155" s="256">
        <v>45752</v>
      </c>
      <c r="D155" s="282" t="s">
        <v>1370</v>
      </c>
      <c r="G155" s="282" t="s">
        <v>1467</v>
      </c>
      <c r="I155" s="257">
        <v>350000</v>
      </c>
      <c r="J155" s="261">
        <v>1</v>
      </c>
      <c r="M155" s="257">
        <v>350000</v>
      </c>
      <c r="P155" s="261"/>
      <c r="Q155" s="261"/>
    </row>
    <row r="156" spans="1:17">
      <c r="A156" s="263">
        <v>155</v>
      </c>
      <c r="B156" s="263"/>
      <c r="C156" s="256">
        <v>45754</v>
      </c>
      <c r="D156" s="282" t="s">
        <v>1705</v>
      </c>
      <c r="G156" s="282" t="s">
        <v>1706</v>
      </c>
      <c r="I156" s="257">
        <v>650000</v>
      </c>
      <c r="J156" s="261">
        <v>1</v>
      </c>
      <c r="M156" s="257">
        <v>650000</v>
      </c>
      <c r="P156" s="261"/>
      <c r="Q156" s="261"/>
    </row>
    <row r="157" spans="1:17">
      <c r="A157" s="263">
        <v>156</v>
      </c>
      <c r="B157" s="263"/>
      <c r="C157" s="256">
        <v>45754</v>
      </c>
      <c r="D157" s="282" t="s">
        <v>1131</v>
      </c>
      <c r="F157" s="284" t="s">
        <v>1186</v>
      </c>
      <c r="G157" s="282" t="s">
        <v>3890</v>
      </c>
      <c r="H157" s="261" t="s">
        <v>1186</v>
      </c>
      <c r="I157" s="257">
        <v>549000</v>
      </c>
      <c r="J157" s="261">
        <v>1</v>
      </c>
      <c r="K157" s="258">
        <v>480000</v>
      </c>
      <c r="M157" s="257">
        <v>549000</v>
      </c>
      <c r="P157" s="261"/>
      <c r="Q157" s="261"/>
    </row>
    <row r="158" spans="1:17">
      <c r="A158" s="263">
        <v>157</v>
      </c>
      <c r="B158" s="263"/>
      <c r="C158" s="256">
        <v>45754</v>
      </c>
      <c r="D158" s="282" t="s">
        <v>1131</v>
      </c>
      <c r="F158" s="284">
        <v>50229</v>
      </c>
      <c r="G158" s="282" t="s">
        <v>1606</v>
      </c>
      <c r="H158" s="261">
        <v>50229</v>
      </c>
      <c r="I158" s="257">
        <v>75000</v>
      </c>
      <c r="J158" s="261">
        <v>1</v>
      </c>
      <c r="M158" s="257">
        <v>75000</v>
      </c>
      <c r="P158" s="261"/>
      <c r="Q158" s="261"/>
    </row>
    <row r="159" spans="1:17">
      <c r="A159" s="263">
        <v>158</v>
      </c>
      <c r="B159" s="263"/>
      <c r="C159" s="256">
        <v>45754</v>
      </c>
      <c r="D159" s="282" t="s">
        <v>1680</v>
      </c>
      <c r="F159" s="284">
        <v>415090409</v>
      </c>
      <c r="G159" s="282" t="s">
        <v>2457</v>
      </c>
      <c r="H159" s="261">
        <v>415090409</v>
      </c>
      <c r="I159" s="257">
        <v>510000</v>
      </c>
      <c r="J159" s="261">
        <v>1</v>
      </c>
      <c r="M159" s="257">
        <v>510000</v>
      </c>
      <c r="P159" s="261"/>
      <c r="Q159" s="261"/>
    </row>
    <row r="160" spans="1:17">
      <c r="A160" s="263">
        <v>159</v>
      </c>
      <c r="B160" s="263"/>
      <c r="C160" s="256">
        <v>45754</v>
      </c>
      <c r="D160" s="282" t="s">
        <v>1045</v>
      </c>
      <c r="F160" s="284" t="s">
        <v>1534</v>
      </c>
      <c r="G160" s="282" t="s">
        <v>1184</v>
      </c>
      <c r="H160" s="261" t="s">
        <v>1534</v>
      </c>
      <c r="I160" s="257">
        <v>1300000</v>
      </c>
      <c r="J160" s="261">
        <v>1</v>
      </c>
      <c r="M160" s="257">
        <v>1300000</v>
      </c>
      <c r="P160" s="261"/>
      <c r="Q160" s="261"/>
    </row>
    <row r="161" spans="1:17">
      <c r="A161" s="263">
        <v>160</v>
      </c>
      <c r="B161" s="263"/>
      <c r="C161" s="256">
        <v>45754</v>
      </c>
      <c r="D161" s="282" t="s">
        <v>1747</v>
      </c>
      <c r="G161" s="282" t="s">
        <v>1751</v>
      </c>
      <c r="H161" s="261" t="s">
        <v>1119</v>
      </c>
      <c r="I161" s="257">
        <v>600000</v>
      </c>
      <c r="J161" s="261">
        <v>1</v>
      </c>
      <c r="M161" s="257">
        <v>600000</v>
      </c>
      <c r="P161" s="261"/>
      <c r="Q161" s="261"/>
    </row>
    <row r="162" spans="1:17">
      <c r="A162" s="263">
        <v>161</v>
      </c>
      <c r="B162" s="263"/>
      <c r="C162" s="256">
        <v>45754</v>
      </c>
      <c r="D162" s="282" t="s">
        <v>1747</v>
      </c>
      <c r="F162" s="284" t="s">
        <v>1186</v>
      </c>
      <c r="G162" s="282" t="s">
        <v>3890</v>
      </c>
      <c r="H162" s="261" t="s">
        <v>1186</v>
      </c>
      <c r="I162" s="257">
        <v>549000</v>
      </c>
      <c r="J162" s="261">
        <v>1</v>
      </c>
      <c r="K162" s="258">
        <v>480000</v>
      </c>
      <c r="M162" s="257">
        <v>549000</v>
      </c>
      <c r="P162" s="261"/>
      <c r="Q162" s="261"/>
    </row>
    <row r="163" spans="1:17">
      <c r="A163" s="263">
        <v>162</v>
      </c>
      <c r="B163" s="263"/>
      <c r="C163" s="256">
        <v>45754</v>
      </c>
      <c r="D163" s="282" t="s">
        <v>1747</v>
      </c>
      <c r="F163" s="284" t="s">
        <v>1752</v>
      </c>
      <c r="G163" s="282" t="s">
        <v>1753</v>
      </c>
      <c r="H163" s="261" t="s">
        <v>1752</v>
      </c>
      <c r="I163" s="257">
        <v>50000</v>
      </c>
      <c r="J163" s="261">
        <v>1</v>
      </c>
      <c r="K163" s="258">
        <v>16000</v>
      </c>
      <c r="M163" s="257">
        <v>50000</v>
      </c>
      <c r="P163" s="261"/>
      <c r="Q163" s="261"/>
    </row>
    <row r="164" spans="1:17">
      <c r="A164" s="263">
        <v>163</v>
      </c>
      <c r="B164" s="263"/>
      <c r="C164" s="256">
        <v>45754</v>
      </c>
      <c r="D164" s="282" t="s">
        <v>1680</v>
      </c>
      <c r="F164" s="284" t="s">
        <v>1230</v>
      </c>
      <c r="G164" s="282" t="s">
        <v>1231</v>
      </c>
      <c r="H164" s="261" t="s">
        <v>1230</v>
      </c>
      <c r="I164" s="257">
        <v>130000</v>
      </c>
      <c r="J164" s="261">
        <v>1</v>
      </c>
      <c r="K164" s="258">
        <v>90000</v>
      </c>
      <c r="M164" s="257">
        <v>130000</v>
      </c>
      <c r="P164" s="261"/>
      <c r="Q164" s="261"/>
    </row>
    <row r="165" spans="1:17">
      <c r="A165" s="263">
        <v>164</v>
      </c>
      <c r="B165" s="263"/>
      <c r="C165" s="256">
        <v>45754</v>
      </c>
      <c r="D165" s="282" t="s">
        <v>1680</v>
      </c>
      <c r="F165" s="284">
        <v>415090409</v>
      </c>
      <c r="G165" s="282" t="s">
        <v>2457</v>
      </c>
      <c r="H165" s="261">
        <v>415090409</v>
      </c>
      <c r="I165" s="257">
        <v>510000</v>
      </c>
      <c r="J165" s="261">
        <v>1</v>
      </c>
      <c r="M165" s="257">
        <v>510000</v>
      </c>
      <c r="P165" s="261"/>
      <c r="Q165" s="261"/>
    </row>
    <row r="166" spans="1:17">
      <c r="A166" s="263">
        <v>165</v>
      </c>
      <c r="B166" s="263"/>
      <c r="C166" s="256">
        <v>45754</v>
      </c>
      <c r="D166" s="282" t="s">
        <v>1370</v>
      </c>
      <c r="F166" s="284" t="s">
        <v>1710</v>
      </c>
      <c r="G166" s="282" t="s">
        <v>1182</v>
      </c>
      <c r="H166" s="261" t="s">
        <v>1710</v>
      </c>
      <c r="I166" s="257">
        <v>1200000</v>
      </c>
      <c r="J166" s="261">
        <v>1</v>
      </c>
      <c r="M166" s="257">
        <v>1200000</v>
      </c>
      <c r="P166" s="261"/>
      <c r="Q166" s="261"/>
    </row>
    <row r="167" spans="1:17">
      <c r="A167" s="263">
        <v>166</v>
      </c>
      <c r="B167" s="263"/>
      <c r="C167" s="256">
        <v>45754</v>
      </c>
      <c r="D167" s="282" t="s">
        <v>1450</v>
      </c>
      <c r="G167" s="282" t="s">
        <v>1757</v>
      </c>
      <c r="N167" s="257">
        <v>-2000000</v>
      </c>
      <c r="P167" s="261"/>
      <c r="Q167" s="261"/>
    </row>
    <row r="168" spans="1:17">
      <c r="A168" s="263">
        <v>167</v>
      </c>
      <c r="B168" s="263"/>
      <c r="C168" s="256">
        <v>45755</v>
      </c>
      <c r="D168" s="282" t="s">
        <v>1420</v>
      </c>
      <c r="F168" s="284">
        <v>927156</v>
      </c>
      <c r="G168" s="282" t="s">
        <v>1759</v>
      </c>
      <c r="H168" s="261">
        <v>927156</v>
      </c>
      <c r="I168" s="257">
        <v>1500000</v>
      </c>
      <c r="J168" s="261">
        <v>1</v>
      </c>
      <c r="M168" s="257">
        <v>1500000</v>
      </c>
      <c r="P168" s="261"/>
      <c r="Q168" s="261"/>
    </row>
    <row r="169" spans="1:17">
      <c r="A169" s="263">
        <v>168</v>
      </c>
      <c r="B169" s="263"/>
      <c r="C169" s="256">
        <v>45755</v>
      </c>
      <c r="D169" s="282" t="s">
        <v>1420</v>
      </c>
      <c r="F169" s="284" t="s">
        <v>1760</v>
      </c>
      <c r="G169" s="282" t="s">
        <v>1546</v>
      </c>
      <c r="H169" s="261" t="s">
        <v>1760</v>
      </c>
      <c r="I169" s="257">
        <v>50000</v>
      </c>
      <c r="J169" s="261">
        <v>1</v>
      </c>
      <c r="K169" s="258">
        <v>33000</v>
      </c>
      <c r="M169" s="257">
        <v>50000</v>
      </c>
      <c r="P169" s="261"/>
      <c r="Q169" s="261"/>
    </row>
    <row r="170" spans="1:17">
      <c r="A170" s="263">
        <v>169</v>
      </c>
      <c r="B170" s="263"/>
      <c r="C170" s="256">
        <v>45755</v>
      </c>
      <c r="D170" s="282" t="s">
        <v>1762</v>
      </c>
      <c r="F170" s="284" t="s">
        <v>1179</v>
      </c>
      <c r="G170" s="282" t="s">
        <v>1607</v>
      </c>
      <c r="H170" s="261" t="s">
        <v>1179</v>
      </c>
      <c r="I170" s="257">
        <v>1400000</v>
      </c>
      <c r="J170" s="261">
        <v>1</v>
      </c>
      <c r="L170" s="258">
        <v>140000</v>
      </c>
      <c r="M170" s="257">
        <v>1540000</v>
      </c>
      <c r="P170" s="261"/>
      <c r="Q170" s="261"/>
    </row>
    <row r="171" spans="1:17">
      <c r="A171" s="263">
        <v>170</v>
      </c>
      <c r="B171" s="263"/>
      <c r="C171" s="256">
        <v>45755</v>
      </c>
      <c r="D171" s="282" t="s">
        <v>1010</v>
      </c>
      <c r="F171" s="284">
        <v>2800802</v>
      </c>
      <c r="G171" s="282" t="s">
        <v>1675</v>
      </c>
      <c r="H171" s="261">
        <v>2800802</v>
      </c>
      <c r="I171" s="257">
        <v>150000</v>
      </c>
      <c r="J171" s="261">
        <v>1</v>
      </c>
      <c r="K171" s="258">
        <v>85000</v>
      </c>
      <c r="M171" s="257">
        <v>150000</v>
      </c>
      <c r="P171" s="261"/>
      <c r="Q171" s="261"/>
    </row>
    <row r="172" spans="1:17">
      <c r="A172" s="263">
        <v>171</v>
      </c>
      <c r="B172" s="263"/>
      <c r="C172" s="256">
        <v>45755</v>
      </c>
      <c r="D172" s="282" t="s">
        <v>1766</v>
      </c>
      <c r="F172" s="284" t="s">
        <v>1724</v>
      </c>
      <c r="G172" s="282" t="s">
        <v>1722</v>
      </c>
      <c r="H172" s="261" t="s">
        <v>1724</v>
      </c>
      <c r="I172" s="257">
        <v>65000</v>
      </c>
      <c r="J172" s="261">
        <v>1</v>
      </c>
      <c r="K172" s="258">
        <v>45000</v>
      </c>
      <c r="M172" s="257">
        <v>65000</v>
      </c>
      <c r="P172" s="261"/>
      <c r="Q172" s="261"/>
    </row>
    <row r="173" spans="1:17">
      <c r="A173" s="263">
        <v>172</v>
      </c>
      <c r="B173" s="263"/>
      <c r="C173" s="256">
        <v>45755</v>
      </c>
      <c r="D173" s="282" t="s">
        <v>1766</v>
      </c>
      <c r="F173" s="284" t="s">
        <v>1721</v>
      </c>
      <c r="G173" s="282" t="s">
        <v>1722</v>
      </c>
      <c r="H173" s="261" t="s">
        <v>1721</v>
      </c>
      <c r="I173" s="257">
        <v>25000</v>
      </c>
      <c r="J173" s="261">
        <v>1</v>
      </c>
      <c r="K173" s="258">
        <v>11200</v>
      </c>
      <c r="M173" s="257">
        <v>25000</v>
      </c>
      <c r="P173" s="261"/>
      <c r="Q173" s="261"/>
    </row>
    <row r="174" spans="1:17">
      <c r="A174" s="263">
        <v>173</v>
      </c>
      <c r="B174" s="263"/>
      <c r="C174" s="256">
        <v>45755</v>
      </c>
      <c r="D174" s="282" t="s">
        <v>1551</v>
      </c>
      <c r="F174" s="284" t="s">
        <v>1186</v>
      </c>
      <c r="G174" s="282" t="s">
        <v>3890</v>
      </c>
      <c r="H174" s="261" t="s">
        <v>1186</v>
      </c>
      <c r="I174" s="257">
        <v>549000</v>
      </c>
      <c r="J174" s="261">
        <v>1</v>
      </c>
      <c r="K174" s="258">
        <v>480000</v>
      </c>
      <c r="M174" s="257">
        <v>549000</v>
      </c>
      <c r="P174" s="261"/>
      <c r="Q174" s="261"/>
    </row>
    <row r="175" spans="1:17">
      <c r="A175" s="263">
        <v>174</v>
      </c>
      <c r="B175" s="263"/>
      <c r="C175" s="256">
        <v>45755</v>
      </c>
      <c r="D175" s="282" t="s">
        <v>1769</v>
      </c>
      <c r="G175" s="282" t="s">
        <v>1701</v>
      </c>
      <c r="I175" s="257">
        <v>650000</v>
      </c>
      <c r="J175" s="261">
        <v>1</v>
      </c>
      <c r="L175" s="258">
        <v>65000</v>
      </c>
      <c r="M175" s="257">
        <v>715000</v>
      </c>
      <c r="P175" s="261"/>
      <c r="Q175" s="261"/>
    </row>
    <row r="176" spans="1:17">
      <c r="A176" s="263">
        <v>175</v>
      </c>
      <c r="B176" s="263"/>
      <c r="C176" s="256">
        <v>45756</v>
      </c>
      <c r="D176" s="282" t="s">
        <v>1680</v>
      </c>
      <c r="F176" s="284" t="s">
        <v>1230</v>
      </c>
      <c r="G176" s="282" t="s">
        <v>1231</v>
      </c>
      <c r="H176" s="261" t="s">
        <v>1230</v>
      </c>
      <c r="I176" s="257">
        <v>130000</v>
      </c>
      <c r="J176" s="261">
        <v>2</v>
      </c>
      <c r="K176" s="258">
        <v>90000</v>
      </c>
      <c r="M176" s="257">
        <v>260000</v>
      </c>
      <c r="P176" s="261"/>
      <c r="Q176" s="261"/>
    </row>
    <row r="177" spans="1:17">
      <c r="A177" s="263">
        <v>176</v>
      </c>
      <c r="B177" s="263"/>
      <c r="C177" s="256">
        <v>45756</v>
      </c>
      <c r="D177" s="282" t="s">
        <v>1680</v>
      </c>
      <c r="F177" s="284" t="s">
        <v>1778</v>
      </c>
      <c r="G177" s="282" t="s">
        <v>1779</v>
      </c>
      <c r="H177" s="261" t="s">
        <v>1778</v>
      </c>
      <c r="I177" s="257">
        <v>10000</v>
      </c>
      <c r="J177" s="261">
        <v>2</v>
      </c>
      <c r="K177" s="258">
        <v>8500</v>
      </c>
      <c r="M177" s="257">
        <v>20000</v>
      </c>
      <c r="P177" s="261"/>
      <c r="Q177" s="261"/>
    </row>
    <row r="178" spans="1:17">
      <c r="A178" s="263">
        <v>177</v>
      </c>
      <c r="B178" s="263"/>
      <c r="C178" s="256">
        <v>45756</v>
      </c>
      <c r="D178" s="282" t="s">
        <v>1680</v>
      </c>
      <c r="F178" s="284" t="s">
        <v>1752</v>
      </c>
      <c r="G178" s="282" t="s">
        <v>1753</v>
      </c>
      <c r="H178" s="261" t="s">
        <v>1752</v>
      </c>
      <c r="I178" s="257">
        <v>20000</v>
      </c>
      <c r="J178" s="261">
        <v>3</v>
      </c>
      <c r="K178" s="258">
        <v>16000</v>
      </c>
      <c r="M178" s="257">
        <v>60000</v>
      </c>
      <c r="P178" s="261"/>
      <c r="Q178" s="261"/>
    </row>
    <row r="179" spans="1:17">
      <c r="A179" s="263">
        <v>178</v>
      </c>
      <c r="B179" s="263"/>
      <c r="C179" s="256">
        <v>45757</v>
      </c>
      <c r="D179" s="282" t="s">
        <v>1512</v>
      </c>
      <c r="G179" s="282" t="s">
        <v>1702</v>
      </c>
      <c r="I179" s="257">
        <v>1550000</v>
      </c>
      <c r="J179" s="261">
        <v>1</v>
      </c>
      <c r="M179" s="257">
        <v>1550000</v>
      </c>
      <c r="P179" s="261"/>
      <c r="Q179" s="261"/>
    </row>
    <row r="180" spans="1:17">
      <c r="A180" s="263">
        <v>179</v>
      </c>
      <c r="B180" s="263"/>
      <c r="C180" s="256">
        <v>45757</v>
      </c>
      <c r="D180" s="282" t="s">
        <v>1429</v>
      </c>
      <c r="G180" s="282" t="s">
        <v>1702</v>
      </c>
      <c r="I180" s="257">
        <v>1550000</v>
      </c>
      <c r="J180" s="261">
        <v>1</v>
      </c>
      <c r="M180" s="257">
        <v>1550000</v>
      </c>
      <c r="P180" s="261"/>
      <c r="Q180" s="261"/>
    </row>
    <row r="181" spans="1:17">
      <c r="A181" s="263">
        <v>180</v>
      </c>
      <c r="B181" s="263"/>
      <c r="C181" s="256">
        <v>45757</v>
      </c>
      <c r="D181" s="282" t="s">
        <v>1762</v>
      </c>
      <c r="F181" s="284" t="s">
        <v>1186</v>
      </c>
      <c r="G181" s="282" t="s">
        <v>3890</v>
      </c>
      <c r="H181" s="261" t="s">
        <v>1186</v>
      </c>
      <c r="I181" s="257">
        <v>499091</v>
      </c>
      <c r="J181" s="261">
        <v>1</v>
      </c>
      <c r="K181" s="258">
        <v>480000</v>
      </c>
      <c r="L181" s="258">
        <v>49909.100000000006</v>
      </c>
      <c r="M181" s="257">
        <v>549000.1</v>
      </c>
      <c r="P181" s="261"/>
      <c r="Q181" s="261"/>
    </row>
    <row r="182" spans="1:17">
      <c r="A182" s="263">
        <v>181</v>
      </c>
      <c r="B182" s="263"/>
      <c r="C182" s="256">
        <v>45758</v>
      </c>
      <c r="D182" s="282" t="s">
        <v>1440</v>
      </c>
      <c r="G182" s="282" t="s">
        <v>1794</v>
      </c>
      <c r="I182" s="257">
        <v>150000</v>
      </c>
      <c r="J182" s="261">
        <v>1</v>
      </c>
      <c r="M182" s="257">
        <v>150000</v>
      </c>
      <c r="P182" s="261"/>
      <c r="Q182" s="261"/>
    </row>
    <row r="183" spans="1:17">
      <c r="A183" s="263">
        <v>182</v>
      </c>
      <c r="B183" s="263"/>
      <c r="C183" s="256">
        <v>45758</v>
      </c>
      <c r="D183" s="282" t="s">
        <v>1793</v>
      </c>
      <c r="G183" s="282" t="s">
        <v>1796</v>
      </c>
      <c r="I183" s="257">
        <v>150000</v>
      </c>
      <c r="J183" s="261">
        <v>1</v>
      </c>
      <c r="M183" s="257">
        <v>150000</v>
      </c>
      <c r="P183" s="261"/>
      <c r="Q183" s="261"/>
    </row>
    <row r="184" spans="1:17">
      <c r="A184" s="263">
        <v>183</v>
      </c>
      <c r="B184" s="263"/>
      <c r="C184" s="256">
        <v>45759</v>
      </c>
      <c r="D184" s="282" t="s">
        <v>1010</v>
      </c>
      <c r="F184" s="284" t="s">
        <v>1710</v>
      </c>
      <c r="G184" s="282" t="s">
        <v>1182</v>
      </c>
      <c r="H184" s="261" t="s">
        <v>1710</v>
      </c>
      <c r="I184" s="257">
        <v>1200000</v>
      </c>
      <c r="J184" s="261">
        <v>1</v>
      </c>
      <c r="M184" s="257">
        <v>1200000</v>
      </c>
      <c r="P184" s="261"/>
      <c r="Q184" s="261"/>
    </row>
    <row r="185" spans="1:17">
      <c r="A185" s="263">
        <v>184</v>
      </c>
      <c r="B185" s="263"/>
      <c r="C185" s="256">
        <v>45759</v>
      </c>
      <c r="D185" s="282" t="s">
        <v>1010</v>
      </c>
      <c r="G185" s="282" t="s">
        <v>1467</v>
      </c>
      <c r="I185" s="257">
        <v>350000</v>
      </c>
      <c r="J185" s="261">
        <v>1</v>
      </c>
      <c r="M185" s="257">
        <v>350000</v>
      </c>
      <c r="P185" s="261"/>
      <c r="Q185" s="261"/>
    </row>
    <row r="186" spans="1:17">
      <c r="A186" s="263">
        <v>185</v>
      </c>
      <c r="B186" s="263"/>
      <c r="C186" s="256">
        <v>45759</v>
      </c>
      <c r="D186" s="282" t="s">
        <v>1548</v>
      </c>
      <c r="F186" s="284" t="s">
        <v>1710</v>
      </c>
      <c r="G186" s="282" t="s">
        <v>1182</v>
      </c>
      <c r="H186" s="261" t="s">
        <v>1710</v>
      </c>
      <c r="I186" s="257">
        <v>1200000</v>
      </c>
      <c r="J186" s="261">
        <v>1</v>
      </c>
      <c r="M186" s="257">
        <v>1200000</v>
      </c>
      <c r="P186" s="261"/>
      <c r="Q186" s="261"/>
    </row>
    <row r="187" spans="1:17">
      <c r="A187" s="263">
        <v>186</v>
      </c>
      <c r="B187" s="263"/>
      <c r="C187" s="256">
        <v>45759</v>
      </c>
      <c r="D187" s="282" t="s">
        <v>1010</v>
      </c>
      <c r="F187" s="284" t="s">
        <v>1663</v>
      </c>
      <c r="G187" s="282" t="s">
        <v>1664</v>
      </c>
      <c r="H187" s="261" t="s">
        <v>1663</v>
      </c>
      <c r="I187" s="257">
        <v>50000</v>
      </c>
      <c r="J187" s="261">
        <v>1</v>
      </c>
      <c r="M187" s="257">
        <v>50000</v>
      </c>
      <c r="P187" s="261"/>
      <c r="Q187" s="261"/>
    </row>
    <row r="188" spans="1:17">
      <c r="A188" s="263">
        <v>187</v>
      </c>
      <c r="B188" s="263"/>
      <c r="C188" s="256">
        <v>45761</v>
      </c>
      <c r="D188" s="282" t="s">
        <v>1010</v>
      </c>
      <c r="F188" s="284">
        <v>2800802</v>
      </c>
      <c r="G188" s="282" t="s">
        <v>1675</v>
      </c>
      <c r="H188" s="261">
        <v>2800802</v>
      </c>
      <c r="I188" s="257">
        <v>150000</v>
      </c>
      <c r="J188" s="261">
        <v>1</v>
      </c>
      <c r="K188" s="258">
        <v>85000</v>
      </c>
      <c r="M188" s="257">
        <v>150000</v>
      </c>
      <c r="P188" s="261"/>
      <c r="Q188" s="261"/>
    </row>
    <row r="189" spans="1:17">
      <c r="A189" s="263">
        <v>188</v>
      </c>
      <c r="B189" s="263"/>
      <c r="C189" s="256">
        <v>45761</v>
      </c>
      <c r="D189" s="282" t="s">
        <v>1010</v>
      </c>
      <c r="F189" s="284" t="s">
        <v>1752</v>
      </c>
      <c r="G189" s="282" t="s">
        <v>1753</v>
      </c>
      <c r="H189" s="261" t="s">
        <v>1752</v>
      </c>
      <c r="I189" s="257">
        <v>30000</v>
      </c>
      <c r="J189" s="261">
        <v>1</v>
      </c>
      <c r="K189" s="258">
        <v>16000</v>
      </c>
      <c r="M189" s="257">
        <v>30000</v>
      </c>
      <c r="P189" s="261"/>
      <c r="Q189" s="261"/>
    </row>
    <row r="190" spans="1:17">
      <c r="A190" s="263">
        <v>189</v>
      </c>
      <c r="B190" s="263"/>
      <c r="C190" s="256">
        <v>45761</v>
      </c>
      <c r="D190" s="282" t="s">
        <v>1010</v>
      </c>
      <c r="F190" s="284" t="s">
        <v>1778</v>
      </c>
      <c r="G190" s="282" t="s">
        <v>1779</v>
      </c>
      <c r="H190" s="261" t="s">
        <v>1778</v>
      </c>
      <c r="I190" s="257">
        <v>10000</v>
      </c>
      <c r="J190" s="261">
        <v>1</v>
      </c>
      <c r="K190" s="258">
        <v>8500</v>
      </c>
      <c r="M190" s="257">
        <v>10000</v>
      </c>
      <c r="P190" s="261"/>
      <c r="Q190" s="261"/>
    </row>
    <row r="191" spans="1:17">
      <c r="A191" s="263">
        <v>190</v>
      </c>
      <c r="B191" s="263"/>
      <c r="C191" s="256">
        <v>45759</v>
      </c>
      <c r="D191" s="282" t="s">
        <v>1802</v>
      </c>
      <c r="F191" s="284" t="s">
        <v>1804</v>
      </c>
      <c r="G191" s="282" t="s">
        <v>1805</v>
      </c>
      <c r="H191" s="261" t="s">
        <v>1804</v>
      </c>
      <c r="I191" s="257">
        <v>210000</v>
      </c>
      <c r="J191" s="261">
        <v>1</v>
      </c>
      <c r="M191" s="257">
        <v>210000</v>
      </c>
      <c r="P191" s="261"/>
      <c r="Q191" s="261"/>
    </row>
    <row r="192" spans="1:17">
      <c r="A192" s="263">
        <v>191</v>
      </c>
      <c r="B192" s="263"/>
      <c r="C192" s="256">
        <v>45761</v>
      </c>
      <c r="D192" s="282" t="s">
        <v>1131</v>
      </c>
      <c r="F192" s="284">
        <v>2800801</v>
      </c>
      <c r="G192" s="282" t="s">
        <v>1810</v>
      </c>
      <c r="H192" s="261">
        <v>2800801</v>
      </c>
      <c r="I192" s="257">
        <v>150000</v>
      </c>
      <c r="J192" s="261">
        <v>1</v>
      </c>
      <c r="K192" s="258">
        <v>85000</v>
      </c>
      <c r="M192" s="257">
        <v>150000</v>
      </c>
      <c r="P192" s="261"/>
      <c r="Q192" s="261"/>
    </row>
    <row r="193" spans="1:19">
      <c r="A193" s="263">
        <v>192</v>
      </c>
      <c r="B193" s="263"/>
      <c r="C193" s="256">
        <v>45761</v>
      </c>
      <c r="D193" s="282" t="s">
        <v>1045</v>
      </c>
      <c r="F193" s="284" t="s">
        <v>1183</v>
      </c>
      <c r="G193" s="282" t="s">
        <v>1184</v>
      </c>
      <c r="H193" s="261" t="s">
        <v>1183</v>
      </c>
      <c r="I193" s="257">
        <v>1200000</v>
      </c>
      <c r="J193" s="261">
        <v>1</v>
      </c>
      <c r="M193" s="257">
        <v>1200000</v>
      </c>
      <c r="P193" s="261"/>
      <c r="Q193" s="261"/>
    </row>
    <row r="194" spans="1:19">
      <c r="A194" s="263">
        <v>193</v>
      </c>
      <c r="B194" s="263"/>
      <c r="C194" s="256">
        <v>45761</v>
      </c>
      <c r="D194" s="282" t="s">
        <v>1010</v>
      </c>
      <c r="F194" s="284">
        <v>415062109</v>
      </c>
      <c r="G194" s="282" t="s">
        <v>2457</v>
      </c>
      <c r="H194" s="261">
        <v>415062109</v>
      </c>
      <c r="I194" s="257">
        <v>680000</v>
      </c>
      <c r="J194" s="261">
        <v>1</v>
      </c>
      <c r="M194" s="257">
        <v>680000</v>
      </c>
      <c r="P194" s="261"/>
      <c r="Q194" s="261"/>
    </row>
    <row r="195" spans="1:19">
      <c r="A195" s="263">
        <v>194</v>
      </c>
      <c r="B195" s="263"/>
      <c r="C195" s="256">
        <v>45761</v>
      </c>
      <c r="D195" s="282" t="s">
        <v>1010</v>
      </c>
      <c r="F195" s="284">
        <v>50229</v>
      </c>
      <c r="G195" s="282" t="s">
        <v>1606</v>
      </c>
      <c r="H195" s="261">
        <v>50229</v>
      </c>
      <c r="I195" s="257">
        <v>75000</v>
      </c>
      <c r="J195" s="261">
        <v>1</v>
      </c>
      <c r="M195" s="257">
        <v>75000</v>
      </c>
      <c r="P195" s="261"/>
      <c r="Q195" s="261"/>
    </row>
    <row r="196" spans="1:19">
      <c r="A196" s="263">
        <v>195</v>
      </c>
      <c r="B196" s="263"/>
      <c r="C196" s="256">
        <v>45761</v>
      </c>
      <c r="D196" s="282" t="s">
        <v>1766</v>
      </c>
      <c r="F196" s="284" t="s">
        <v>3563</v>
      </c>
      <c r="G196" s="282" t="s">
        <v>1814</v>
      </c>
      <c r="H196" s="261" t="s">
        <v>3563</v>
      </c>
      <c r="I196" s="257">
        <v>1100000</v>
      </c>
      <c r="J196" s="261">
        <v>1</v>
      </c>
      <c r="M196" s="257">
        <v>1100000</v>
      </c>
      <c r="P196" s="261"/>
      <c r="Q196" s="261"/>
    </row>
    <row r="197" spans="1:19">
      <c r="A197" s="263">
        <v>196</v>
      </c>
      <c r="B197" s="263"/>
      <c r="C197" s="256">
        <v>45761</v>
      </c>
      <c r="D197" s="282" t="s">
        <v>1816</v>
      </c>
      <c r="G197" s="282" t="s">
        <v>1817</v>
      </c>
      <c r="I197" s="257">
        <v>3500000</v>
      </c>
      <c r="J197" s="261">
        <v>1</v>
      </c>
      <c r="M197" s="257">
        <v>3500000</v>
      </c>
      <c r="P197" s="261"/>
      <c r="Q197" s="261"/>
    </row>
    <row r="198" spans="1:19">
      <c r="A198" s="263">
        <v>197</v>
      </c>
      <c r="B198" s="263"/>
      <c r="C198" s="256">
        <v>45761</v>
      </c>
      <c r="D198" s="282" t="s">
        <v>1822</v>
      </c>
      <c r="G198" s="282" t="s">
        <v>1138</v>
      </c>
      <c r="I198" s="261">
        <v>1500000</v>
      </c>
      <c r="J198" s="257">
        <v>1</v>
      </c>
      <c r="M198" s="257">
        <v>1500000</v>
      </c>
      <c r="P198" s="261"/>
      <c r="Q198" s="261"/>
      <c r="S198" s="192"/>
    </row>
    <row r="199" spans="1:19">
      <c r="A199" s="263">
        <v>198</v>
      </c>
      <c r="B199" s="263"/>
      <c r="C199" s="256">
        <v>45761</v>
      </c>
      <c r="D199" s="282" t="s">
        <v>1822</v>
      </c>
      <c r="G199" s="282" t="s">
        <v>1824</v>
      </c>
      <c r="I199" s="261"/>
      <c r="J199" s="257"/>
      <c r="N199" s="257">
        <v>-1500000</v>
      </c>
      <c r="P199" s="261"/>
      <c r="Q199" s="261"/>
      <c r="S199" s="192"/>
    </row>
    <row r="200" spans="1:19">
      <c r="A200" s="263">
        <v>199</v>
      </c>
      <c r="B200" s="263"/>
      <c r="C200" s="256">
        <v>45761</v>
      </c>
      <c r="D200" s="282" t="s">
        <v>1825</v>
      </c>
      <c r="G200" s="282" t="s">
        <v>1138</v>
      </c>
      <c r="I200" s="261">
        <v>1500000</v>
      </c>
      <c r="J200" s="257">
        <v>1</v>
      </c>
      <c r="M200" s="257">
        <v>1500000</v>
      </c>
      <c r="P200" s="261"/>
      <c r="Q200" s="261"/>
      <c r="S200" s="192"/>
    </row>
    <row r="201" spans="1:19">
      <c r="A201" s="263">
        <v>200</v>
      </c>
      <c r="B201" s="263"/>
      <c r="C201" s="256">
        <v>45761</v>
      </c>
      <c r="D201" s="282" t="s">
        <v>1825</v>
      </c>
      <c r="G201" s="282" t="s">
        <v>1827</v>
      </c>
      <c r="I201" s="261"/>
      <c r="J201" s="257"/>
      <c r="N201" s="257">
        <v>-1500000</v>
      </c>
      <c r="P201" s="261"/>
      <c r="Q201" s="261"/>
      <c r="S201" s="192"/>
    </row>
    <row r="202" spans="1:19">
      <c r="A202" s="263">
        <v>201</v>
      </c>
      <c r="B202" s="263"/>
      <c r="C202" s="256">
        <v>45762</v>
      </c>
      <c r="D202" s="282" t="s">
        <v>1831</v>
      </c>
      <c r="G202" s="282" t="s">
        <v>1701</v>
      </c>
      <c r="I202" s="261">
        <v>650000</v>
      </c>
      <c r="J202" s="257">
        <v>1</v>
      </c>
      <c r="M202" s="257">
        <v>650000</v>
      </c>
      <c r="P202" s="261"/>
      <c r="Q202" s="261"/>
      <c r="S202" s="192"/>
    </row>
    <row r="203" spans="1:19">
      <c r="A203" s="263">
        <v>202</v>
      </c>
      <c r="B203" s="263"/>
      <c r="C203" s="256">
        <v>45762</v>
      </c>
      <c r="D203" s="282" t="s">
        <v>1680</v>
      </c>
      <c r="F203" s="284" t="s">
        <v>1828</v>
      </c>
      <c r="G203" s="282" t="s">
        <v>1829</v>
      </c>
      <c r="H203" s="261" t="s">
        <v>1828</v>
      </c>
      <c r="I203" s="257">
        <v>10000</v>
      </c>
      <c r="J203" s="257">
        <v>5</v>
      </c>
      <c r="K203" s="258">
        <v>0</v>
      </c>
      <c r="M203" s="257">
        <v>50000</v>
      </c>
      <c r="P203" s="261"/>
      <c r="Q203" s="261"/>
      <c r="S203" s="192"/>
    </row>
    <row r="204" spans="1:19">
      <c r="A204" s="263">
        <v>203</v>
      </c>
      <c r="B204" s="263"/>
      <c r="C204" s="256">
        <v>45762</v>
      </c>
      <c r="D204" s="282" t="s">
        <v>1633</v>
      </c>
      <c r="F204" s="284" t="s">
        <v>1180</v>
      </c>
      <c r="G204" s="282" t="s">
        <v>1608</v>
      </c>
      <c r="H204" s="261" t="s">
        <v>1180</v>
      </c>
      <c r="I204" s="261">
        <v>1500000</v>
      </c>
      <c r="J204" s="257">
        <v>1</v>
      </c>
      <c r="M204" s="257">
        <v>1500000</v>
      </c>
      <c r="P204" s="261"/>
      <c r="Q204" s="261"/>
      <c r="S204" s="192"/>
    </row>
    <row r="205" spans="1:19">
      <c r="A205" s="263">
        <v>204</v>
      </c>
      <c r="B205" s="263"/>
      <c r="C205" s="256">
        <v>45762</v>
      </c>
      <c r="D205" s="282" t="s">
        <v>1766</v>
      </c>
      <c r="F205" s="284" t="s">
        <v>1724</v>
      </c>
      <c r="G205" s="282" t="s">
        <v>1722</v>
      </c>
      <c r="H205" s="261" t="s">
        <v>1724</v>
      </c>
      <c r="I205" s="261">
        <v>65000</v>
      </c>
      <c r="J205" s="257">
        <v>1</v>
      </c>
      <c r="K205" s="258">
        <v>45000</v>
      </c>
      <c r="M205" s="257">
        <v>65000</v>
      </c>
      <c r="P205" s="261"/>
      <c r="Q205" s="261"/>
      <c r="S205" s="192"/>
    </row>
    <row r="206" spans="1:19">
      <c r="A206" s="263">
        <v>205</v>
      </c>
      <c r="B206" s="263"/>
      <c r="C206" s="256">
        <v>45762</v>
      </c>
      <c r="D206" s="282" t="s">
        <v>1766</v>
      </c>
      <c r="F206" s="284" t="s">
        <v>1721</v>
      </c>
      <c r="G206" s="282" t="s">
        <v>1722</v>
      </c>
      <c r="H206" s="261" t="s">
        <v>1721</v>
      </c>
      <c r="I206" s="261">
        <v>25000</v>
      </c>
      <c r="J206" s="257">
        <v>1</v>
      </c>
      <c r="K206" s="258">
        <v>11200</v>
      </c>
      <c r="M206" s="257">
        <v>25000</v>
      </c>
      <c r="P206" s="261"/>
      <c r="Q206" s="261"/>
      <c r="S206" s="192"/>
    </row>
    <row r="207" spans="1:19">
      <c r="A207" s="263">
        <v>206</v>
      </c>
      <c r="B207" s="263"/>
      <c r="C207" s="256">
        <v>45763</v>
      </c>
      <c r="D207" s="282" t="s">
        <v>1845</v>
      </c>
      <c r="G207" s="282" t="s">
        <v>1848</v>
      </c>
      <c r="I207" s="261">
        <v>250000</v>
      </c>
      <c r="J207" s="257">
        <v>1</v>
      </c>
      <c r="M207" s="257">
        <v>250000</v>
      </c>
      <c r="P207" s="261"/>
      <c r="Q207" s="261"/>
      <c r="S207" s="192"/>
    </row>
    <row r="208" spans="1:19">
      <c r="A208" s="263">
        <v>207</v>
      </c>
      <c r="B208" s="263"/>
      <c r="C208" s="256">
        <v>45763</v>
      </c>
      <c r="D208" s="282" t="s">
        <v>1849</v>
      </c>
      <c r="F208" s="284" t="s">
        <v>1710</v>
      </c>
      <c r="G208" s="282" t="s">
        <v>1182</v>
      </c>
      <c r="H208" s="261" t="s">
        <v>1710</v>
      </c>
      <c r="I208" s="261">
        <v>1200000</v>
      </c>
      <c r="J208" s="257">
        <v>1</v>
      </c>
      <c r="M208" s="257">
        <v>1200000</v>
      </c>
      <c r="P208" s="261"/>
      <c r="Q208" s="261"/>
      <c r="S208" s="192"/>
    </row>
    <row r="209" spans="1:19">
      <c r="A209" s="263">
        <v>208</v>
      </c>
      <c r="B209" s="263"/>
      <c r="C209" s="256">
        <v>45763</v>
      </c>
      <c r="D209" s="282" t="s">
        <v>972</v>
      </c>
      <c r="F209" s="284" t="s">
        <v>1710</v>
      </c>
      <c r="G209" s="282" t="s">
        <v>1182</v>
      </c>
      <c r="H209" s="261" t="s">
        <v>1710</v>
      </c>
      <c r="I209" s="261">
        <v>1300000</v>
      </c>
      <c r="J209" s="257">
        <v>1</v>
      </c>
      <c r="M209" s="257">
        <v>1300000</v>
      </c>
      <c r="P209" s="261"/>
      <c r="Q209" s="261"/>
      <c r="S209" s="192"/>
    </row>
    <row r="210" spans="1:19">
      <c r="A210" s="263">
        <v>209</v>
      </c>
      <c r="B210" s="263"/>
      <c r="C210" s="256">
        <v>45763</v>
      </c>
      <c r="D210" s="282" t="s">
        <v>972</v>
      </c>
      <c r="F210" s="284" t="s">
        <v>1710</v>
      </c>
      <c r="G210" s="282" t="s">
        <v>1182</v>
      </c>
      <c r="H210" s="261" t="s">
        <v>1710</v>
      </c>
      <c r="I210" s="261">
        <v>650000</v>
      </c>
      <c r="J210" s="257">
        <v>1</v>
      </c>
      <c r="M210" s="257">
        <v>650000</v>
      </c>
      <c r="P210" s="261"/>
      <c r="Q210" s="261"/>
      <c r="S210" s="192"/>
    </row>
    <row r="211" spans="1:19">
      <c r="A211" s="263">
        <v>210</v>
      </c>
      <c r="B211" s="263"/>
      <c r="C211" s="256">
        <v>45763</v>
      </c>
      <c r="D211" s="282" t="s">
        <v>1569</v>
      </c>
      <c r="F211" s="284" t="s">
        <v>1186</v>
      </c>
      <c r="G211" s="282" t="s">
        <v>3890</v>
      </c>
      <c r="H211" s="261" t="s">
        <v>1186</v>
      </c>
      <c r="I211" s="261">
        <v>499091</v>
      </c>
      <c r="J211" s="257">
        <v>1</v>
      </c>
      <c r="K211" s="258">
        <v>480000</v>
      </c>
      <c r="L211" s="258">
        <v>49909.100000000006</v>
      </c>
      <c r="M211" s="257">
        <v>549000.1</v>
      </c>
      <c r="P211" s="261"/>
      <c r="Q211" s="261"/>
      <c r="S211" s="192"/>
    </row>
    <row r="212" spans="1:19">
      <c r="A212" s="263">
        <v>211</v>
      </c>
      <c r="B212" s="263"/>
      <c r="C212" s="256">
        <v>45763</v>
      </c>
      <c r="D212" s="282" t="s">
        <v>1551</v>
      </c>
      <c r="F212" s="284" t="s">
        <v>1855</v>
      </c>
      <c r="G212" s="282" t="s">
        <v>1856</v>
      </c>
      <c r="H212" s="261" t="s">
        <v>1855</v>
      </c>
      <c r="I212" s="261">
        <v>20000</v>
      </c>
      <c r="J212" s="257">
        <v>1</v>
      </c>
      <c r="K212" s="258">
        <v>13000</v>
      </c>
      <c r="L212" s="258">
        <v>2000</v>
      </c>
      <c r="M212" s="257">
        <v>20000</v>
      </c>
      <c r="P212" s="261"/>
      <c r="Q212" s="261"/>
      <c r="S212" s="192"/>
    </row>
    <row r="213" spans="1:19">
      <c r="A213" s="263">
        <v>212</v>
      </c>
      <c r="B213" s="263"/>
      <c r="C213" s="256">
        <v>45764</v>
      </c>
      <c r="D213" s="282" t="s">
        <v>1370</v>
      </c>
      <c r="G213" s="282" t="s">
        <v>1867</v>
      </c>
      <c r="I213" s="261">
        <v>1000000</v>
      </c>
      <c r="J213" s="257">
        <v>1</v>
      </c>
      <c r="M213" s="257">
        <v>1000000</v>
      </c>
      <c r="P213" s="261"/>
      <c r="Q213" s="261"/>
      <c r="S213" s="192"/>
    </row>
    <row r="214" spans="1:19">
      <c r="A214" s="263">
        <v>213</v>
      </c>
      <c r="B214" s="263"/>
      <c r="C214" s="256">
        <v>45764</v>
      </c>
      <c r="D214" s="282" t="s">
        <v>1512</v>
      </c>
      <c r="G214" s="282" t="s">
        <v>1870</v>
      </c>
      <c r="I214" s="261">
        <v>2000000</v>
      </c>
      <c r="J214" s="257">
        <v>1</v>
      </c>
      <c r="M214" s="257">
        <v>2000000</v>
      </c>
      <c r="P214" s="261"/>
      <c r="Q214" s="261"/>
      <c r="S214" s="192"/>
    </row>
    <row r="215" spans="1:19">
      <c r="A215" s="263">
        <v>214</v>
      </c>
      <c r="B215" s="263"/>
      <c r="C215" s="256">
        <v>45764</v>
      </c>
      <c r="D215" s="282" t="s">
        <v>1413</v>
      </c>
      <c r="G215" s="282" t="s">
        <v>1125</v>
      </c>
      <c r="I215" s="261">
        <v>800000</v>
      </c>
      <c r="J215" s="257">
        <v>1</v>
      </c>
      <c r="M215" s="257">
        <v>800000</v>
      </c>
      <c r="P215" s="261"/>
      <c r="Q215" s="261"/>
      <c r="S215" s="192"/>
    </row>
    <row r="216" spans="1:19">
      <c r="A216" s="263">
        <v>215</v>
      </c>
      <c r="B216" s="263"/>
      <c r="C216" s="256">
        <v>45765</v>
      </c>
      <c r="D216" s="282" t="s">
        <v>1633</v>
      </c>
      <c r="F216" s="284" t="s">
        <v>1710</v>
      </c>
      <c r="G216" s="282" t="s">
        <v>1182</v>
      </c>
      <c r="H216" s="261" t="s">
        <v>1710</v>
      </c>
      <c r="I216" s="261">
        <v>1200000</v>
      </c>
      <c r="J216" s="257">
        <v>1</v>
      </c>
      <c r="L216" s="258">
        <v>120000</v>
      </c>
      <c r="M216" s="257">
        <v>1200000</v>
      </c>
      <c r="P216" s="261"/>
      <c r="Q216" s="261"/>
      <c r="S216" s="192"/>
    </row>
    <row r="217" spans="1:19">
      <c r="A217" s="263">
        <v>216</v>
      </c>
      <c r="B217" s="263"/>
      <c r="C217" s="256">
        <v>45765</v>
      </c>
      <c r="D217" s="282" t="s">
        <v>1633</v>
      </c>
      <c r="G217" s="282" t="s">
        <v>1467</v>
      </c>
      <c r="I217" s="261">
        <v>350000</v>
      </c>
      <c r="J217" s="257">
        <v>1</v>
      </c>
      <c r="L217" s="258">
        <v>35000</v>
      </c>
      <c r="M217" s="257">
        <v>350000</v>
      </c>
      <c r="P217" s="261"/>
      <c r="Q217" s="261"/>
      <c r="S217" s="192"/>
    </row>
    <row r="218" spans="1:19">
      <c r="A218" s="263">
        <v>217</v>
      </c>
      <c r="B218" s="263"/>
      <c r="C218" s="256">
        <v>45765</v>
      </c>
      <c r="D218" s="282" t="s">
        <v>1680</v>
      </c>
      <c r="G218" s="282" t="s">
        <v>1877</v>
      </c>
      <c r="I218" s="261">
        <v>1200000</v>
      </c>
      <c r="J218" s="257">
        <v>1</v>
      </c>
      <c r="M218" s="257">
        <v>1200000</v>
      </c>
      <c r="P218" s="261"/>
      <c r="Q218" s="261"/>
      <c r="S218" s="192"/>
    </row>
    <row r="219" spans="1:19">
      <c r="A219" s="263">
        <v>218</v>
      </c>
      <c r="B219" s="263"/>
      <c r="C219" s="256">
        <v>45765</v>
      </c>
      <c r="D219" s="282" t="s">
        <v>1680</v>
      </c>
      <c r="F219" s="284" t="s">
        <v>1236</v>
      </c>
      <c r="G219" s="282" t="s">
        <v>1237</v>
      </c>
      <c r="H219" s="261" t="s">
        <v>1236</v>
      </c>
      <c r="I219" s="261">
        <v>50000</v>
      </c>
      <c r="J219" s="257">
        <v>2</v>
      </c>
      <c r="M219" s="257">
        <v>100000</v>
      </c>
      <c r="P219" s="261"/>
      <c r="Q219" s="261"/>
      <c r="S219" s="192"/>
    </row>
    <row r="220" spans="1:19">
      <c r="A220" s="263">
        <v>219</v>
      </c>
      <c r="B220" s="263"/>
      <c r="C220" s="256">
        <v>45765</v>
      </c>
      <c r="D220" s="282" t="s">
        <v>1569</v>
      </c>
      <c r="F220" s="284" t="s">
        <v>1874</v>
      </c>
      <c r="G220" s="282" t="s">
        <v>1552</v>
      </c>
      <c r="H220" s="261" t="s">
        <v>1874</v>
      </c>
      <c r="I220" s="261">
        <v>1400000</v>
      </c>
      <c r="J220" s="257">
        <v>1</v>
      </c>
      <c r="M220" s="257">
        <v>1400000</v>
      </c>
      <c r="P220" s="261"/>
      <c r="Q220" s="261"/>
      <c r="S220" s="192"/>
    </row>
    <row r="221" spans="1:19">
      <c r="A221" s="263">
        <v>220</v>
      </c>
      <c r="B221" s="263"/>
      <c r="C221" s="256">
        <v>45768</v>
      </c>
      <c r="D221" s="282" t="s">
        <v>1882</v>
      </c>
      <c r="F221" s="284" t="s">
        <v>1752</v>
      </c>
      <c r="G221" s="282" t="s">
        <v>1753</v>
      </c>
      <c r="H221" s="261" t="s">
        <v>1752</v>
      </c>
      <c r="I221" s="261">
        <v>30000</v>
      </c>
      <c r="J221" s="257">
        <v>1</v>
      </c>
      <c r="K221" s="258">
        <v>16000</v>
      </c>
      <c r="M221" s="257">
        <v>30000</v>
      </c>
      <c r="P221" s="261"/>
      <c r="Q221" s="261"/>
      <c r="S221" s="192"/>
    </row>
    <row r="222" spans="1:19">
      <c r="A222" s="263">
        <v>221</v>
      </c>
      <c r="B222" s="263"/>
      <c r="C222" s="256">
        <v>45768</v>
      </c>
      <c r="D222" s="282" t="s">
        <v>1882</v>
      </c>
      <c r="F222" s="284" t="s">
        <v>1186</v>
      </c>
      <c r="G222" s="282" t="s">
        <v>3890</v>
      </c>
      <c r="H222" s="261" t="s">
        <v>1186</v>
      </c>
      <c r="I222" s="261">
        <v>600000</v>
      </c>
      <c r="J222" s="257">
        <v>1</v>
      </c>
      <c r="K222" s="258">
        <v>480000</v>
      </c>
      <c r="M222" s="257">
        <v>600000</v>
      </c>
      <c r="P222" s="261"/>
      <c r="Q222" s="261"/>
      <c r="S222" s="192"/>
    </row>
    <row r="223" spans="1:19">
      <c r="A223" s="263">
        <v>222</v>
      </c>
      <c r="B223" s="263"/>
      <c r="C223" s="256">
        <v>45768</v>
      </c>
      <c r="D223" s="282" t="s">
        <v>1882</v>
      </c>
      <c r="F223" s="284" t="s">
        <v>1855</v>
      </c>
      <c r="G223" s="282" t="s">
        <v>1856</v>
      </c>
      <c r="H223" s="261" t="s">
        <v>1855</v>
      </c>
      <c r="I223" s="261">
        <v>20000</v>
      </c>
      <c r="J223" s="257">
        <v>1</v>
      </c>
      <c r="K223" s="258">
        <v>13000</v>
      </c>
      <c r="M223" s="257">
        <v>20000</v>
      </c>
      <c r="P223" s="261"/>
      <c r="Q223" s="261"/>
      <c r="S223" s="192"/>
    </row>
    <row r="224" spans="1:19">
      <c r="A224" s="263">
        <v>223</v>
      </c>
      <c r="B224" s="263"/>
      <c r="C224" s="256">
        <v>45768</v>
      </c>
      <c r="D224" s="282" t="s">
        <v>1893</v>
      </c>
      <c r="F224" s="284" t="s">
        <v>1884</v>
      </c>
      <c r="G224" s="282" t="s">
        <v>1885</v>
      </c>
      <c r="H224" s="261" t="s">
        <v>1884</v>
      </c>
      <c r="I224" s="261">
        <v>1200000</v>
      </c>
      <c r="J224" s="257">
        <v>1</v>
      </c>
      <c r="M224" s="257">
        <v>1200000</v>
      </c>
      <c r="P224" s="261"/>
      <c r="Q224" s="261"/>
      <c r="S224" s="192"/>
    </row>
    <row r="225" spans="1:19">
      <c r="A225" s="263">
        <v>224</v>
      </c>
      <c r="B225" s="263"/>
      <c r="C225" s="256">
        <v>45768</v>
      </c>
      <c r="D225" s="282" t="s">
        <v>1893</v>
      </c>
      <c r="F225" s="284" t="s">
        <v>1887</v>
      </c>
      <c r="G225" s="282" t="s">
        <v>1886</v>
      </c>
      <c r="H225" s="261" t="s">
        <v>1887</v>
      </c>
      <c r="I225" s="261">
        <v>1000000</v>
      </c>
      <c r="J225" s="257">
        <v>1</v>
      </c>
      <c r="M225" s="257">
        <v>1000000</v>
      </c>
      <c r="P225" s="261"/>
      <c r="Q225" s="261"/>
      <c r="S225" s="192"/>
    </row>
    <row r="226" spans="1:19">
      <c r="A226" s="263">
        <v>225</v>
      </c>
      <c r="B226" s="263"/>
      <c r="C226" s="256">
        <v>45768</v>
      </c>
      <c r="D226" s="282" t="s">
        <v>1370</v>
      </c>
      <c r="G226" s="282" t="s">
        <v>1702</v>
      </c>
      <c r="I226" s="261">
        <v>1550000</v>
      </c>
      <c r="J226" s="257">
        <v>1</v>
      </c>
      <c r="M226" s="257">
        <v>1550000</v>
      </c>
      <c r="P226" s="261"/>
      <c r="Q226" s="261"/>
      <c r="S226" s="192"/>
    </row>
    <row r="227" spans="1:19">
      <c r="A227" s="263">
        <v>226</v>
      </c>
      <c r="B227" s="263"/>
      <c r="C227" s="256">
        <v>45768</v>
      </c>
      <c r="D227" s="282" t="s">
        <v>1370</v>
      </c>
      <c r="F227" s="284">
        <v>24152333903</v>
      </c>
      <c r="G227" s="282" t="s">
        <v>1520</v>
      </c>
      <c r="H227" s="261">
        <v>24152333903</v>
      </c>
      <c r="I227" s="261">
        <v>50000</v>
      </c>
      <c r="J227" s="257">
        <v>1</v>
      </c>
      <c r="M227" s="257">
        <v>50000</v>
      </c>
      <c r="P227" s="261"/>
      <c r="Q227" s="261"/>
      <c r="S227" s="192"/>
    </row>
    <row r="228" spans="1:19">
      <c r="A228" s="263">
        <v>227</v>
      </c>
      <c r="B228" s="263"/>
      <c r="C228" s="256">
        <v>45768</v>
      </c>
      <c r="D228" s="282" t="s">
        <v>1551</v>
      </c>
      <c r="F228" s="284" t="s">
        <v>1186</v>
      </c>
      <c r="G228" s="282" t="s">
        <v>3890</v>
      </c>
      <c r="H228" s="261" t="s">
        <v>1186</v>
      </c>
      <c r="I228" s="261">
        <v>499091</v>
      </c>
      <c r="J228" s="257">
        <v>1</v>
      </c>
      <c r="K228" s="258">
        <v>480000</v>
      </c>
      <c r="L228" s="258">
        <v>49909.100000000006</v>
      </c>
      <c r="M228" s="257">
        <v>549000.1</v>
      </c>
      <c r="P228" s="261"/>
      <c r="Q228" s="261"/>
      <c r="S228" s="192"/>
    </row>
    <row r="229" spans="1:19">
      <c r="A229" s="263">
        <v>228</v>
      </c>
      <c r="B229" s="263"/>
      <c r="C229" s="256">
        <v>45768</v>
      </c>
      <c r="D229" s="282" t="s">
        <v>1548</v>
      </c>
      <c r="F229" s="284">
        <v>415072909</v>
      </c>
      <c r="G229" s="282" t="s">
        <v>2457</v>
      </c>
      <c r="H229" s="261">
        <v>415072909</v>
      </c>
      <c r="I229" s="261">
        <v>380000</v>
      </c>
      <c r="J229" s="257">
        <v>1</v>
      </c>
      <c r="L229" s="258">
        <v>38000</v>
      </c>
      <c r="M229" s="257">
        <v>418000</v>
      </c>
      <c r="P229" s="261"/>
      <c r="Q229" s="261"/>
      <c r="S229" s="192"/>
    </row>
    <row r="230" spans="1:19">
      <c r="A230" s="263">
        <v>229</v>
      </c>
      <c r="B230" s="263"/>
      <c r="C230" s="256">
        <v>45768</v>
      </c>
      <c r="D230" s="282" t="s">
        <v>1548</v>
      </c>
      <c r="F230" s="284" t="s">
        <v>1180</v>
      </c>
      <c r="G230" s="282" t="s">
        <v>1608</v>
      </c>
      <c r="H230" s="261" t="s">
        <v>1180</v>
      </c>
      <c r="I230" s="261">
        <v>1500000</v>
      </c>
      <c r="J230" s="257">
        <v>1</v>
      </c>
      <c r="L230" s="258">
        <v>150000</v>
      </c>
      <c r="M230" s="257">
        <v>1650000</v>
      </c>
      <c r="P230" s="261"/>
      <c r="Q230" s="261"/>
      <c r="S230" s="192"/>
    </row>
    <row r="231" spans="1:19">
      <c r="A231" s="263">
        <v>230</v>
      </c>
      <c r="B231" s="263"/>
      <c r="C231" s="256">
        <v>45768</v>
      </c>
      <c r="D231" s="282" t="s">
        <v>1548</v>
      </c>
      <c r="F231" s="284" t="s">
        <v>1760</v>
      </c>
      <c r="G231" s="282" t="s">
        <v>1546</v>
      </c>
      <c r="H231" s="261" t="s">
        <v>1760</v>
      </c>
      <c r="I231" s="261">
        <v>50000</v>
      </c>
      <c r="J231" s="257">
        <v>1</v>
      </c>
      <c r="K231" s="258">
        <v>33000</v>
      </c>
      <c r="L231" s="258">
        <v>5000</v>
      </c>
      <c r="M231" s="257">
        <v>55000</v>
      </c>
      <c r="P231" s="261"/>
      <c r="Q231" s="261"/>
      <c r="S231" s="192"/>
    </row>
    <row r="232" spans="1:19">
      <c r="A232" s="263">
        <v>231</v>
      </c>
      <c r="B232" s="263"/>
      <c r="C232" s="256">
        <v>45768</v>
      </c>
      <c r="D232" s="282" t="s">
        <v>1680</v>
      </c>
      <c r="G232" s="282" t="s">
        <v>1904</v>
      </c>
      <c r="I232" s="261">
        <v>50000</v>
      </c>
      <c r="J232" s="257">
        <v>1</v>
      </c>
      <c r="M232" s="257">
        <v>50000</v>
      </c>
      <c r="P232" s="261"/>
      <c r="Q232" s="261"/>
    </row>
    <row r="233" spans="1:19">
      <c r="A233" s="263">
        <v>232</v>
      </c>
      <c r="B233" s="263"/>
      <c r="C233" s="256">
        <v>45769</v>
      </c>
      <c r="D233" s="282" t="s">
        <v>1420</v>
      </c>
      <c r="F233" s="284" t="s">
        <v>1907</v>
      </c>
      <c r="G233" s="282" t="s">
        <v>1908</v>
      </c>
      <c r="H233" s="261" t="s">
        <v>1907</v>
      </c>
      <c r="I233" s="261">
        <v>1800000</v>
      </c>
      <c r="J233" s="257">
        <v>1</v>
      </c>
      <c r="M233" s="257">
        <v>1800000</v>
      </c>
      <c r="P233" s="261"/>
      <c r="Q233" s="261"/>
    </row>
    <row r="234" spans="1:19">
      <c r="A234" s="263">
        <v>233</v>
      </c>
      <c r="B234" s="263"/>
      <c r="C234" s="256">
        <v>45769</v>
      </c>
      <c r="D234" s="282" t="s">
        <v>1420</v>
      </c>
      <c r="F234" s="284" t="s">
        <v>1760</v>
      </c>
      <c r="G234" s="282" t="s">
        <v>1546</v>
      </c>
      <c r="H234" s="261" t="s">
        <v>1760</v>
      </c>
      <c r="I234" s="261">
        <v>50000</v>
      </c>
      <c r="J234" s="257">
        <v>1</v>
      </c>
      <c r="K234" s="258">
        <v>33000</v>
      </c>
      <c r="M234" s="257">
        <v>50000</v>
      </c>
      <c r="P234" s="261"/>
      <c r="Q234" s="261"/>
    </row>
    <row r="235" spans="1:19">
      <c r="A235" s="263">
        <v>234</v>
      </c>
      <c r="B235" s="263"/>
      <c r="C235" s="256">
        <v>45770</v>
      </c>
      <c r="D235" s="282" t="s">
        <v>1569</v>
      </c>
      <c r="G235" s="282" t="s">
        <v>2512</v>
      </c>
      <c r="I235" s="261">
        <v>1600000</v>
      </c>
      <c r="J235" s="257">
        <v>1</v>
      </c>
      <c r="M235" s="257">
        <v>1600000</v>
      </c>
      <c r="P235" s="261"/>
      <c r="Q235" s="261"/>
    </row>
    <row r="236" spans="1:19">
      <c r="A236" s="263">
        <v>235</v>
      </c>
      <c r="B236" s="263"/>
      <c r="C236" s="256">
        <v>45770</v>
      </c>
      <c r="D236" s="282" t="s">
        <v>1912</v>
      </c>
      <c r="F236" s="284" t="s">
        <v>3563</v>
      </c>
      <c r="G236" s="282" t="s">
        <v>1814</v>
      </c>
      <c r="H236" s="261" t="s">
        <v>3563</v>
      </c>
      <c r="I236" s="261">
        <v>1200000</v>
      </c>
      <c r="J236" s="257">
        <v>1</v>
      </c>
      <c r="M236" s="257">
        <v>1200000</v>
      </c>
      <c r="P236" s="261"/>
      <c r="Q236" s="261"/>
    </row>
    <row r="237" spans="1:19">
      <c r="A237" s="263">
        <v>236</v>
      </c>
      <c r="B237" s="263"/>
      <c r="C237" s="256">
        <v>45770</v>
      </c>
      <c r="D237" s="282" t="s">
        <v>1912</v>
      </c>
      <c r="G237" s="282" t="s">
        <v>1916</v>
      </c>
      <c r="I237" s="261">
        <v>600000</v>
      </c>
      <c r="J237" s="257">
        <v>1</v>
      </c>
      <c r="M237" s="257">
        <v>600000</v>
      </c>
      <c r="P237" s="261"/>
      <c r="Q237" s="261"/>
    </row>
    <row r="238" spans="1:19">
      <c r="A238" s="263">
        <v>237</v>
      </c>
      <c r="B238" s="263"/>
      <c r="C238" s="256">
        <v>45770</v>
      </c>
      <c r="D238" s="282" t="s">
        <v>1912</v>
      </c>
      <c r="G238" s="282" t="s">
        <v>1917</v>
      </c>
      <c r="I238" s="261">
        <v>600000</v>
      </c>
      <c r="J238" s="257">
        <v>1</v>
      </c>
      <c r="M238" s="257">
        <v>600000</v>
      </c>
      <c r="P238" s="261"/>
      <c r="Q238" s="261"/>
    </row>
    <row r="239" spans="1:19">
      <c r="A239" s="263">
        <v>238</v>
      </c>
      <c r="B239" s="263"/>
      <c r="C239" s="256">
        <v>45770</v>
      </c>
      <c r="D239" s="282" t="s">
        <v>1912</v>
      </c>
      <c r="F239" s="284" t="s">
        <v>1186</v>
      </c>
      <c r="G239" s="282" t="s">
        <v>3890</v>
      </c>
      <c r="H239" s="261" t="s">
        <v>1186</v>
      </c>
      <c r="I239" s="261">
        <v>600000</v>
      </c>
      <c r="J239" s="257">
        <v>1</v>
      </c>
      <c r="K239" s="258">
        <v>480000</v>
      </c>
      <c r="M239" s="257">
        <v>600000</v>
      </c>
      <c r="P239" s="261"/>
      <c r="Q239" s="261"/>
    </row>
    <row r="240" spans="1:19">
      <c r="A240" s="263">
        <v>239</v>
      </c>
      <c r="B240" s="263"/>
      <c r="C240" s="256">
        <v>45770</v>
      </c>
      <c r="D240" s="282" t="s">
        <v>1912</v>
      </c>
      <c r="F240" s="284">
        <v>50229</v>
      </c>
      <c r="G240" s="282" t="s">
        <v>1606</v>
      </c>
      <c r="H240" s="261">
        <v>50229</v>
      </c>
      <c r="I240" s="261">
        <v>80000</v>
      </c>
      <c r="J240" s="257">
        <v>1</v>
      </c>
      <c r="M240" s="257">
        <v>80000</v>
      </c>
      <c r="P240" s="261"/>
      <c r="Q240" s="261"/>
    </row>
    <row r="241" spans="1:17">
      <c r="A241" s="263">
        <v>240</v>
      </c>
      <c r="B241" s="263"/>
      <c r="C241" s="256">
        <v>45770</v>
      </c>
      <c r="D241" s="282" t="s">
        <v>1912</v>
      </c>
      <c r="F241" s="284" t="s">
        <v>1752</v>
      </c>
      <c r="G241" s="282" t="s">
        <v>1753</v>
      </c>
      <c r="H241" s="261" t="s">
        <v>1752</v>
      </c>
      <c r="I241" s="261">
        <v>50000</v>
      </c>
      <c r="J241" s="257">
        <v>1</v>
      </c>
      <c r="K241" s="258">
        <v>16000</v>
      </c>
      <c r="M241" s="257">
        <v>50000</v>
      </c>
      <c r="P241" s="261"/>
      <c r="Q241" s="261"/>
    </row>
    <row r="242" spans="1:17">
      <c r="A242" s="263">
        <v>241</v>
      </c>
      <c r="B242" s="263"/>
      <c r="C242" s="256">
        <v>45771</v>
      </c>
      <c r="D242" s="282" t="s">
        <v>1525</v>
      </c>
      <c r="F242" s="284" t="s">
        <v>1663</v>
      </c>
      <c r="G242" s="282" t="s">
        <v>1664</v>
      </c>
      <c r="H242" s="261" t="s">
        <v>1663</v>
      </c>
      <c r="I242" s="257">
        <v>50000</v>
      </c>
      <c r="J242" s="261">
        <v>10</v>
      </c>
      <c r="L242" s="258">
        <v>50000</v>
      </c>
      <c r="M242" s="257">
        <v>550000</v>
      </c>
      <c r="P242" s="261"/>
      <c r="Q242" s="261"/>
    </row>
    <row r="243" spans="1:17">
      <c r="A243" s="263">
        <v>242</v>
      </c>
      <c r="B243" s="263"/>
      <c r="C243" s="256">
        <v>45771</v>
      </c>
      <c r="D243" s="282" t="s">
        <v>1415</v>
      </c>
      <c r="F243" s="284">
        <v>2800802</v>
      </c>
      <c r="G243" s="282" t="s">
        <v>1675</v>
      </c>
      <c r="H243" s="261">
        <v>2800802</v>
      </c>
      <c r="I243" s="257">
        <v>150000</v>
      </c>
      <c r="J243" s="261">
        <v>1</v>
      </c>
      <c r="K243" s="258">
        <v>85000</v>
      </c>
      <c r="M243" s="257">
        <v>150000</v>
      </c>
      <c r="P243" s="261"/>
      <c r="Q243" s="261"/>
    </row>
    <row r="244" spans="1:17">
      <c r="A244" s="263">
        <v>243</v>
      </c>
      <c r="B244" s="263"/>
      <c r="C244" s="256">
        <v>45771</v>
      </c>
      <c r="D244" s="282" t="s">
        <v>1415</v>
      </c>
      <c r="G244" s="282" t="s">
        <v>1924</v>
      </c>
      <c r="N244" s="257">
        <v>-300000</v>
      </c>
      <c r="P244" s="261"/>
      <c r="Q244" s="261"/>
    </row>
    <row r="245" spans="1:17">
      <c r="A245" s="263">
        <v>244</v>
      </c>
      <c r="B245" s="263"/>
      <c r="C245" s="256">
        <v>45771</v>
      </c>
      <c r="D245" s="282" t="s">
        <v>1415</v>
      </c>
      <c r="G245" s="282" t="s">
        <v>1925</v>
      </c>
      <c r="N245" s="257">
        <v>-200000</v>
      </c>
      <c r="P245" s="261"/>
      <c r="Q245" s="261"/>
    </row>
    <row r="246" spans="1:17">
      <c r="A246" s="263">
        <v>245</v>
      </c>
      <c r="B246" s="263"/>
      <c r="C246" s="256">
        <v>45772</v>
      </c>
      <c r="D246" s="282" t="s">
        <v>1362</v>
      </c>
      <c r="G246" s="282" t="s">
        <v>1506</v>
      </c>
      <c r="I246" s="257">
        <v>450000</v>
      </c>
      <c r="J246" s="261">
        <v>1</v>
      </c>
      <c r="M246" s="257">
        <v>450000</v>
      </c>
      <c r="P246" s="261"/>
      <c r="Q246" s="261"/>
    </row>
    <row r="247" spans="1:17">
      <c r="A247" s="263">
        <v>246</v>
      </c>
      <c r="B247" s="263"/>
      <c r="C247" s="256">
        <v>45772</v>
      </c>
      <c r="D247" s="282" t="s">
        <v>1928</v>
      </c>
      <c r="F247" s="284" t="s">
        <v>1177</v>
      </c>
      <c r="G247" s="282" t="s">
        <v>1929</v>
      </c>
      <c r="H247" s="261" t="s">
        <v>1177</v>
      </c>
      <c r="I247" s="257">
        <v>1000000</v>
      </c>
      <c r="J247" s="261">
        <v>1</v>
      </c>
      <c r="L247" s="258">
        <v>100000</v>
      </c>
      <c r="M247" s="257">
        <v>1100000</v>
      </c>
      <c r="P247" s="261"/>
      <c r="Q247" s="261"/>
    </row>
    <row r="248" spans="1:17">
      <c r="A248" s="263">
        <v>247</v>
      </c>
      <c r="B248" s="263"/>
      <c r="C248" s="256">
        <v>45772</v>
      </c>
      <c r="D248" s="282" t="s">
        <v>1931</v>
      </c>
      <c r="F248" s="284" t="s">
        <v>1778</v>
      </c>
      <c r="G248" s="282" t="s">
        <v>1779</v>
      </c>
      <c r="H248" s="261" t="s">
        <v>1778</v>
      </c>
      <c r="I248" s="257">
        <v>10000</v>
      </c>
      <c r="J248" s="261">
        <v>5</v>
      </c>
      <c r="K248" s="258">
        <v>8500</v>
      </c>
      <c r="M248" s="257">
        <v>50000</v>
      </c>
      <c r="P248" s="261"/>
      <c r="Q248" s="261"/>
    </row>
    <row r="249" spans="1:17">
      <c r="A249" s="263">
        <v>248</v>
      </c>
      <c r="B249" s="263"/>
      <c r="C249" s="256">
        <v>45772</v>
      </c>
      <c r="D249" s="282" t="s">
        <v>1931</v>
      </c>
      <c r="F249" s="284" t="s">
        <v>1230</v>
      </c>
      <c r="G249" s="282" t="s">
        <v>1231</v>
      </c>
      <c r="H249" s="261" t="s">
        <v>1230</v>
      </c>
      <c r="I249" s="257">
        <v>130000</v>
      </c>
      <c r="J249" s="261">
        <v>1</v>
      </c>
      <c r="K249" s="258">
        <v>90000</v>
      </c>
      <c r="M249" s="257">
        <v>130000</v>
      </c>
      <c r="P249" s="261"/>
      <c r="Q249" s="261"/>
    </row>
    <row r="250" spans="1:17">
      <c r="A250" s="263">
        <v>249</v>
      </c>
      <c r="B250" s="263"/>
      <c r="C250" s="256">
        <v>45772</v>
      </c>
      <c r="D250" s="282" t="s">
        <v>1931</v>
      </c>
      <c r="F250" s="284" t="s">
        <v>1186</v>
      </c>
      <c r="G250" s="282" t="s">
        <v>3890</v>
      </c>
      <c r="H250" s="261" t="s">
        <v>1186</v>
      </c>
      <c r="I250" s="257">
        <v>549000</v>
      </c>
      <c r="J250" s="261">
        <v>2</v>
      </c>
      <c r="K250" s="258">
        <v>480000</v>
      </c>
      <c r="M250" s="257">
        <v>1098000</v>
      </c>
      <c r="P250" s="261"/>
      <c r="Q250" s="261"/>
    </row>
    <row r="251" spans="1:17">
      <c r="A251" s="263">
        <v>250</v>
      </c>
      <c r="B251" s="263"/>
      <c r="C251" s="256">
        <v>45772</v>
      </c>
      <c r="D251" s="282" t="s">
        <v>1882</v>
      </c>
      <c r="G251" s="282" t="s">
        <v>1111</v>
      </c>
      <c r="N251" s="257">
        <v>-650000</v>
      </c>
      <c r="P251" s="261"/>
      <c r="Q251" s="261"/>
    </row>
    <row r="252" spans="1:17">
      <c r="A252" s="263">
        <v>251</v>
      </c>
      <c r="B252" s="263"/>
      <c r="C252" s="256">
        <v>45772</v>
      </c>
      <c r="D252" s="282" t="s">
        <v>1420</v>
      </c>
      <c r="G252" s="282" t="s">
        <v>1111</v>
      </c>
      <c r="N252" s="257">
        <v>-1850000</v>
      </c>
      <c r="P252" s="261"/>
      <c r="Q252" s="261"/>
    </row>
    <row r="253" spans="1:17">
      <c r="A253" s="263">
        <v>252</v>
      </c>
      <c r="B253" s="263"/>
      <c r="C253" s="256">
        <v>45772</v>
      </c>
      <c r="D253" s="282" t="s">
        <v>1747</v>
      </c>
      <c r="F253" s="284" t="s">
        <v>1186</v>
      </c>
      <c r="G253" s="282" t="s">
        <v>3890</v>
      </c>
      <c r="H253" s="261" t="s">
        <v>1186</v>
      </c>
      <c r="I253" s="257">
        <v>549000</v>
      </c>
      <c r="J253" s="261">
        <v>1</v>
      </c>
      <c r="K253" s="258">
        <v>480000</v>
      </c>
      <c r="M253" s="257">
        <v>549000</v>
      </c>
      <c r="P253" s="261"/>
      <c r="Q253" s="261"/>
    </row>
    <row r="254" spans="1:17">
      <c r="A254" s="263">
        <v>253</v>
      </c>
      <c r="B254" s="263"/>
      <c r="C254" s="256">
        <v>45772</v>
      </c>
      <c r="D254" s="282" t="s">
        <v>1415</v>
      </c>
      <c r="G254" s="282" t="s">
        <v>1936</v>
      </c>
      <c r="I254" s="257">
        <v>150000</v>
      </c>
      <c r="J254" s="261">
        <v>1</v>
      </c>
      <c r="M254" s="257">
        <v>150000</v>
      </c>
      <c r="P254" s="261"/>
      <c r="Q254" s="261"/>
    </row>
    <row r="255" spans="1:17">
      <c r="A255" s="263">
        <v>254</v>
      </c>
      <c r="B255" s="263"/>
      <c r="C255" s="256">
        <v>45772</v>
      </c>
      <c r="D255" s="282" t="s">
        <v>1766</v>
      </c>
      <c r="G255" s="282" t="s">
        <v>1467</v>
      </c>
      <c r="I255" s="257">
        <v>350000</v>
      </c>
      <c r="J255" s="261">
        <v>1</v>
      </c>
      <c r="M255" s="257">
        <v>350000</v>
      </c>
      <c r="P255" s="261"/>
      <c r="Q255" s="261"/>
    </row>
    <row r="256" spans="1:17">
      <c r="A256" s="263">
        <v>255</v>
      </c>
      <c r="B256" s="263"/>
      <c r="C256" s="256">
        <v>45775</v>
      </c>
      <c r="D256" s="282" t="s">
        <v>1274</v>
      </c>
      <c r="G256" s="282" t="s">
        <v>1111</v>
      </c>
      <c r="N256" s="257">
        <v>-450000</v>
      </c>
      <c r="P256" s="261"/>
      <c r="Q256" s="261"/>
    </row>
    <row r="257" spans="1:17">
      <c r="A257" s="263">
        <v>256</v>
      </c>
      <c r="B257" s="263"/>
      <c r="C257" s="256">
        <v>45773</v>
      </c>
      <c r="D257" s="282" t="s">
        <v>1317</v>
      </c>
      <c r="G257" s="282" t="s">
        <v>1632</v>
      </c>
      <c r="N257" s="257">
        <v>-1278000</v>
      </c>
      <c r="P257" s="261"/>
      <c r="Q257" s="261"/>
    </row>
    <row r="258" spans="1:17">
      <c r="A258" s="263">
        <v>257</v>
      </c>
      <c r="B258" s="263"/>
      <c r="C258" s="256">
        <v>45775</v>
      </c>
      <c r="D258" s="282" t="s">
        <v>1492</v>
      </c>
      <c r="G258" s="282" t="s">
        <v>1495</v>
      </c>
      <c r="I258" s="257">
        <v>450000</v>
      </c>
      <c r="J258" s="261">
        <v>1</v>
      </c>
      <c r="M258" s="257">
        <v>450000</v>
      </c>
      <c r="P258" s="261"/>
      <c r="Q258" s="261"/>
    </row>
    <row r="259" spans="1:17">
      <c r="A259" s="263">
        <v>258</v>
      </c>
      <c r="B259" s="263"/>
      <c r="C259" s="256">
        <v>45775</v>
      </c>
      <c r="D259" s="282" t="s">
        <v>1492</v>
      </c>
      <c r="G259" s="282" t="s">
        <v>1111</v>
      </c>
      <c r="N259" s="257">
        <v>-450000</v>
      </c>
      <c r="P259" s="261"/>
      <c r="Q259" s="261"/>
    </row>
    <row r="260" spans="1:17">
      <c r="A260" s="263">
        <v>259</v>
      </c>
      <c r="B260" s="263"/>
      <c r="C260" s="256">
        <v>45775</v>
      </c>
      <c r="D260" s="282" t="s">
        <v>1415</v>
      </c>
      <c r="G260" s="282" t="s">
        <v>1506</v>
      </c>
      <c r="I260" s="257">
        <v>500000</v>
      </c>
      <c r="J260" s="261">
        <v>1</v>
      </c>
      <c r="M260" s="257">
        <v>500000</v>
      </c>
      <c r="P260" s="261"/>
      <c r="Q260" s="261"/>
    </row>
    <row r="261" spans="1:17">
      <c r="A261" s="263">
        <v>260</v>
      </c>
      <c r="B261" s="263"/>
      <c r="C261" s="256">
        <v>45775</v>
      </c>
      <c r="D261" s="282" t="s">
        <v>1131</v>
      </c>
      <c r="F261" s="284">
        <v>2800802</v>
      </c>
      <c r="G261" s="282" t="s">
        <v>1675</v>
      </c>
      <c r="H261" s="261">
        <v>2800802</v>
      </c>
      <c r="I261" s="257">
        <v>150000</v>
      </c>
      <c r="J261" s="261">
        <v>1</v>
      </c>
      <c r="K261" s="258">
        <v>85000</v>
      </c>
      <c r="M261" s="257">
        <v>150000</v>
      </c>
      <c r="P261" s="261"/>
      <c r="Q261" s="261"/>
    </row>
    <row r="262" spans="1:17">
      <c r="A262" s="263">
        <v>261</v>
      </c>
      <c r="B262" s="263"/>
      <c r="C262" s="256">
        <v>45775</v>
      </c>
      <c r="D262" s="282" t="s">
        <v>1045</v>
      </c>
      <c r="F262" s="284" t="s">
        <v>1943</v>
      </c>
      <c r="G262" s="282" t="s">
        <v>1184</v>
      </c>
      <c r="H262" s="261" t="s">
        <v>1943</v>
      </c>
      <c r="I262" s="257">
        <v>1700000</v>
      </c>
      <c r="J262" s="261">
        <v>1</v>
      </c>
      <c r="M262" s="257">
        <v>1700000</v>
      </c>
      <c r="P262" s="261"/>
      <c r="Q262" s="261"/>
    </row>
    <row r="263" spans="1:17">
      <c r="A263" s="263">
        <v>262</v>
      </c>
      <c r="B263" s="263"/>
      <c r="C263" s="256">
        <v>45775</v>
      </c>
      <c r="D263" s="282" t="s">
        <v>1045</v>
      </c>
      <c r="G263" s="282" t="s">
        <v>1111</v>
      </c>
      <c r="N263" s="257">
        <v>-1700000</v>
      </c>
      <c r="P263" s="261"/>
      <c r="Q263" s="261"/>
    </row>
    <row r="264" spans="1:17">
      <c r="A264" s="263">
        <v>263</v>
      </c>
      <c r="B264" s="263"/>
      <c r="C264" s="256">
        <v>45775</v>
      </c>
      <c r="D264" s="282" t="s">
        <v>1503</v>
      </c>
      <c r="G264" s="282" t="s">
        <v>1701</v>
      </c>
      <c r="I264" s="257">
        <v>650000</v>
      </c>
      <c r="J264" s="261">
        <v>1</v>
      </c>
      <c r="M264" s="257">
        <v>650000</v>
      </c>
      <c r="P264" s="261"/>
      <c r="Q264" s="261"/>
    </row>
    <row r="265" spans="1:17">
      <c r="A265" s="263">
        <v>264</v>
      </c>
      <c r="B265" s="263"/>
      <c r="C265" s="256">
        <v>45775</v>
      </c>
      <c r="D265" s="282" t="s">
        <v>1415</v>
      </c>
      <c r="G265" s="282" t="s">
        <v>1949</v>
      </c>
      <c r="N265" s="257">
        <v>-300000</v>
      </c>
      <c r="P265" s="261"/>
      <c r="Q265" s="261"/>
    </row>
    <row r="266" spans="1:17">
      <c r="A266" s="263">
        <v>265</v>
      </c>
      <c r="B266" s="263"/>
      <c r="C266" s="256">
        <v>45776</v>
      </c>
      <c r="D266" s="282" t="s">
        <v>1966</v>
      </c>
      <c r="F266" s="284" t="s">
        <v>1752</v>
      </c>
      <c r="G266" s="282" t="s">
        <v>1753</v>
      </c>
      <c r="H266" s="261" t="s">
        <v>1752</v>
      </c>
      <c r="I266" s="257">
        <v>30000</v>
      </c>
      <c r="J266" s="261">
        <v>1</v>
      </c>
      <c r="K266" s="258">
        <v>16000</v>
      </c>
      <c r="M266" s="257">
        <v>30000</v>
      </c>
      <c r="P266" s="261"/>
      <c r="Q266" s="261"/>
    </row>
    <row r="267" spans="1:17">
      <c r="A267" s="263">
        <v>266</v>
      </c>
      <c r="B267" s="263"/>
      <c r="C267" s="256">
        <v>45776</v>
      </c>
      <c r="D267" s="282" t="s">
        <v>1966</v>
      </c>
      <c r="F267" s="284" t="s">
        <v>1778</v>
      </c>
      <c r="G267" s="282" t="s">
        <v>1779</v>
      </c>
      <c r="H267" s="261" t="s">
        <v>1778</v>
      </c>
      <c r="I267" s="257">
        <v>10000</v>
      </c>
      <c r="J267" s="261">
        <v>1</v>
      </c>
      <c r="K267" s="258">
        <v>8500</v>
      </c>
      <c r="M267" s="257">
        <v>10000</v>
      </c>
      <c r="P267" s="261"/>
      <c r="Q267" s="261"/>
    </row>
    <row r="268" spans="1:17">
      <c r="A268" s="263">
        <v>267</v>
      </c>
      <c r="B268" s="263"/>
      <c r="C268" s="256">
        <v>45776</v>
      </c>
      <c r="D268" s="282" t="s">
        <v>1966</v>
      </c>
      <c r="F268" s="284" t="s">
        <v>1963</v>
      </c>
      <c r="G268" s="282" t="s">
        <v>1964</v>
      </c>
      <c r="H268" s="261" t="s">
        <v>1963</v>
      </c>
      <c r="I268" s="257">
        <v>10000</v>
      </c>
      <c r="J268" s="261">
        <v>1</v>
      </c>
      <c r="K268" s="258">
        <v>5500</v>
      </c>
      <c r="M268" s="257">
        <v>10000</v>
      </c>
      <c r="P268" s="261"/>
      <c r="Q268" s="261"/>
    </row>
    <row r="269" spans="1:17">
      <c r="A269" s="263">
        <v>268</v>
      </c>
      <c r="B269" s="263"/>
      <c r="C269" s="256">
        <v>45776</v>
      </c>
      <c r="D269" s="282" t="s">
        <v>1966</v>
      </c>
      <c r="F269" s="284" t="s">
        <v>1186</v>
      </c>
      <c r="G269" s="282" t="s">
        <v>3890</v>
      </c>
      <c r="H269" s="261" t="s">
        <v>1186</v>
      </c>
      <c r="I269" s="257">
        <v>549000</v>
      </c>
      <c r="J269" s="261">
        <v>1</v>
      </c>
      <c r="K269" s="258">
        <v>480000</v>
      </c>
      <c r="M269" s="257">
        <v>549000</v>
      </c>
      <c r="P269" s="261"/>
      <c r="Q269" s="261"/>
    </row>
    <row r="270" spans="1:17">
      <c r="A270" s="263">
        <v>269</v>
      </c>
      <c r="B270" s="263"/>
      <c r="C270" s="256">
        <v>45776</v>
      </c>
      <c r="D270" s="282" t="s">
        <v>1966</v>
      </c>
      <c r="G270" s="282" t="s">
        <v>1965</v>
      </c>
      <c r="I270" s="257">
        <v>600000</v>
      </c>
      <c r="J270" s="261">
        <v>1</v>
      </c>
      <c r="M270" s="257">
        <v>600000</v>
      </c>
      <c r="P270" s="261"/>
      <c r="Q270" s="261"/>
    </row>
    <row r="271" spans="1:17">
      <c r="A271" s="263">
        <v>270</v>
      </c>
      <c r="B271" s="263"/>
      <c r="C271" s="256">
        <v>45776</v>
      </c>
      <c r="D271" s="282" t="s">
        <v>1966</v>
      </c>
      <c r="F271" s="284">
        <v>50229</v>
      </c>
      <c r="G271" s="282" t="s">
        <v>1606</v>
      </c>
      <c r="H271" s="261">
        <v>50229</v>
      </c>
      <c r="I271" s="257">
        <v>75000</v>
      </c>
      <c r="J271" s="261">
        <v>1</v>
      </c>
      <c r="M271" s="257">
        <v>75000</v>
      </c>
      <c r="P271" s="261"/>
      <c r="Q271" s="261"/>
    </row>
    <row r="272" spans="1:17">
      <c r="A272" s="263">
        <v>271</v>
      </c>
      <c r="B272" s="263"/>
      <c r="C272" s="256">
        <v>45776</v>
      </c>
      <c r="D272" s="282" t="s">
        <v>1966</v>
      </c>
      <c r="F272" s="284" t="s">
        <v>1855</v>
      </c>
      <c r="G272" s="282" t="s">
        <v>1856</v>
      </c>
      <c r="H272" s="261" t="s">
        <v>1855</v>
      </c>
      <c r="I272" s="257">
        <v>20000</v>
      </c>
      <c r="J272" s="261">
        <v>1</v>
      </c>
      <c r="K272" s="258">
        <v>13000</v>
      </c>
      <c r="M272" s="257">
        <v>20000</v>
      </c>
      <c r="P272" s="261"/>
      <c r="Q272" s="261"/>
    </row>
    <row r="273" spans="1:17">
      <c r="A273" s="263">
        <v>272</v>
      </c>
      <c r="B273" s="263"/>
      <c r="C273" s="256">
        <v>45776</v>
      </c>
      <c r="D273" s="282" t="s">
        <v>1766</v>
      </c>
      <c r="G273" s="282" t="s">
        <v>1111</v>
      </c>
      <c r="N273" s="257">
        <v>-350000</v>
      </c>
      <c r="P273" s="261"/>
      <c r="Q273" s="261"/>
    </row>
    <row r="274" spans="1:17">
      <c r="A274" s="263">
        <v>273</v>
      </c>
      <c r="B274" s="263"/>
      <c r="C274" s="256">
        <v>45776</v>
      </c>
      <c r="D274" s="282" t="s">
        <v>1680</v>
      </c>
      <c r="F274" s="284" t="s">
        <v>1710</v>
      </c>
      <c r="G274" s="282" t="s">
        <v>1182</v>
      </c>
      <c r="H274" s="261" t="s">
        <v>1710</v>
      </c>
      <c r="I274" s="257">
        <v>1200000</v>
      </c>
      <c r="J274" s="261">
        <v>1</v>
      </c>
      <c r="M274" s="257">
        <v>1200000</v>
      </c>
      <c r="P274" s="261"/>
      <c r="Q274" s="261"/>
    </row>
    <row r="275" spans="1:17">
      <c r="A275" s="263">
        <v>274</v>
      </c>
      <c r="B275" s="263"/>
      <c r="C275" s="256">
        <v>45776</v>
      </c>
      <c r="D275" s="282" t="s">
        <v>1680</v>
      </c>
      <c r="G275" s="282" t="s">
        <v>1467</v>
      </c>
      <c r="I275" s="257">
        <v>350000</v>
      </c>
      <c r="J275" s="261">
        <v>1</v>
      </c>
      <c r="M275" s="257">
        <v>350000</v>
      </c>
      <c r="P275" s="261"/>
      <c r="Q275" s="261"/>
    </row>
    <row r="276" spans="1:17">
      <c r="A276" s="263">
        <v>275</v>
      </c>
      <c r="B276" s="263"/>
      <c r="C276" s="256">
        <v>45776</v>
      </c>
      <c r="D276" s="282" t="s">
        <v>1975</v>
      </c>
      <c r="F276" s="284" t="s">
        <v>1973</v>
      </c>
      <c r="G276" s="282" t="s">
        <v>1974</v>
      </c>
      <c r="H276" s="261" t="s">
        <v>1973</v>
      </c>
      <c r="I276" s="257">
        <v>550000</v>
      </c>
      <c r="J276" s="261">
        <v>1</v>
      </c>
      <c r="M276" s="257">
        <v>550000</v>
      </c>
      <c r="P276" s="261"/>
      <c r="Q276" s="261"/>
    </row>
    <row r="277" spans="1:17">
      <c r="A277" s="263">
        <v>276</v>
      </c>
      <c r="B277" s="263"/>
      <c r="C277" s="256">
        <v>45776</v>
      </c>
      <c r="D277" s="282" t="s">
        <v>1931</v>
      </c>
      <c r="F277" s="284" t="s">
        <v>1179</v>
      </c>
      <c r="G277" s="282" t="s">
        <v>1607</v>
      </c>
      <c r="H277" s="261" t="s">
        <v>1179</v>
      </c>
      <c r="I277" s="257">
        <v>1000000</v>
      </c>
      <c r="J277" s="261">
        <v>1</v>
      </c>
      <c r="M277" s="257">
        <v>1000000</v>
      </c>
      <c r="P277" s="261"/>
      <c r="Q277" s="261"/>
    </row>
    <row r="278" spans="1:17">
      <c r="A278" s="263">
        <v>277</v>
      </c>
      <c r="B278" s="263"/>
      <c r="C278" s="256">
        <v>45776</v>
      </c>
      <c r="D278" s="282" t="s">
        <v>1705</v>
      </c>
      <c r="F278" s="284" t="s">
        <v>1193</v>
      </c>
      <c r="G278" s="282" t="s">
        <v>1978</v>
      </c>
      <c r="H278" s="261" t="s">
        <v>1193</v>
      </c>
      <c r="I278" s="257">
        <v>1200000</v>
      </c>
      <c r="J278" s="58">
        <v>1</v>
      </c>
      <c r="L278" s="258">
        <v>120000</v>
      </c>
      <c r="M278" s="257">
        <v>1320000</v>
      </c>
      <c r="P278" s="261"/>
      <c r="Q278" s="261"/>
    </row>
    <row r="279" spans="1:17">
      <c r="A279" s="263">
        <v>278</v>
      </c>
      <c r="B279" s="263"/>
      <c r="C279" s="256">
        <v>45776</v>
      </c>
      <c r="D279" s="282" t="s">
        <v>1931</v>
      </c>
      <c r="F279" s="284" t="s">
        <v>1236</v>
      </c>
      <c r="G279" s="282" t="s">
        <v>1237</v>
      </c>
      <c r="H279" s="261" t="s">
        <v>1236</v>
      </c>
      <c r="I279" s="257">
        <v>50000</v>
      </c>
      <c r="J279" s="261">
        <v>10</v>
      </c>
      <c r="M279" s="257">
        <v>500000</v>
      </c>
      <c r="P279" s="261"/>
      <c r="Q279" s="261"/>
    </row>
    <row r="280" spans="1:17">
      <c r="A280" s="263">
        <v>279</v>
      </c>
      <c r="B280" s="263"/>
      <c r="C280" s="256">
        <v>45776</v>
      </c>
      <c r="D280" s="282" t="s">
        <v>1931</v>
      </c>
      <c r="F280" s="284" t="s">
        <v>1663</v>
      </c>
      <c r="G280" s="282" t="s">
        <v>1664</v>
      </c>
      <c r="H280" s="261" t="s">
        <v>1663</v>
      </c>
      <c r="I280" s="257">
        <v>50000</v>
      </c>
      <c r="J280" s="261">
        <v>5</v>
      </c>
      <c r="M280" s="257">
        <v>250000</v>
      </c>
      <c r="P280" s="261"/>
      <c r="Q280" s="261"/>
    </row>
    <row r="281" spans="1:17">
      <c r="A281" s="263">
        <v>280</v>
      </c>
      <c r="B281" s="263"/>
      <c r="C281" s="256">
        <v>45776</v>
      </c>
      <c r="D281" s="282" t="s">
        <v>1931</v>
      </c>
      <c r="G281" s="282" t="s">
        <v>1980</v>
      </c>
      <c r="I281" s="257">
        <v>84000</v>
      </c>
      <c r="J281" s="261">
        <v>5</v>
      </c>
      <c r="M281" s="257">
        <v>420000</v>
      </c>
      <c r="P281" s="261"/>
      <c r="Q281" s="261"/>
    </row>
    <row r="282" spans="1:17">
      <c r="A282" s="263">
        <v>281</v>
      </c>
      <c r="B282" s="263"/>
      <c r="C282" s="256">
        <v>45776</v>
      </c>
      <c r="D282" s="282" t="s">
        <v>1931</v>
      </c>
      <c r="F282" s="284" t="s">
        <v>1752</v>
      </c>
      <c r="G282" s="282" t="s">
        <v>1753</v>
      </c>
      <c r="H282" s="261" t="s">
        <v>1752</v>
      </c>
      <c r="I282" s="257">
        <v>35000</v>
      </c>
      <c r="J282" s="261">
        <v>5</v>
      </c>
      <c r="K282" s="258">
        <v>16000</v>
      </c>
      <c r="M282" s="257">
        <v>175000</v>
      </c>
      <c r="P282" s="261"/>
      <c r="Q282" s="261"/>
    </row>
    <row r="283" spans="1:17">
      <c r="A283" s="263">
        <v>282</v>
      </c>
      <c r="B283" s="263"/>
      <c r="C283" s="256">
        <v>45777</v>
      </c>
      <c r="D283" s="282" t="s">
        <v>999</v>
      </c>
      <c r="F283" s="284">
        <v>24152333903</v>
      </c>
      <c r="G283" s="282" t="s">
        <v>1520</v>
      </c>
      <c r="H283" s="261">
        <v>24152333903</v>
      </c>
      <c r="I283" s="257">
        <v>50000</v>
      </c>
      <c r="J283" s="261">
        <v>2</v>
      </c>
      <c r="M283" s="257">
        <v>100000</v>
      </c>
      <c r="P283" s="261"/>
      <c r="Q283" s="261"/>
    </row>
    <row r="284" spans="1:17">
      <c r="A284" s="263">
        <v>283</v>
      </c>
      <c r="B284" s="263"/>
      <c r="C284" s="256">
        <v>45777</v>
      </c>
      <c r="D284" s="282" t="s">
        <v>1415</v>
      </c>
      <c r="G284" s="282" t="s">
        <v>1983</v>
      </c>
      <c r="I284" s="257">
        <v>1000000</v>
      </c>
      <c r="J284" s="261">
        <v>1</v>
      </c>
      <c r="M284" s="257">
        <v>1000000</v>
      </c>
      <c r="P284" s="261"/>
      <c r="Q284" s="261"/>
    </row>
    <row r="285" spans="1:17">
      <c r="A285" s="263">
        <v>284</v>
      </c>
      <c r="B285" s="263"/>
      <c r="C285" s="256">
        <v>45777</v>
      </c>
      <c r="D285" s="282" t="s">
        <v>1985</v>
      </c>
      <c r="G285" s="282" t="s">
        <v>1988</v>
      </c>
      <c r="I285" s="257">
        <v>1200000</v>
      </c>
      <c r="J285" s="261">
        <v>1</v>
      </c>
      <c r="M285" s="257">
        <v>1200000</v>
      </c>
      <c r="P285" s="261"/>
      <c r="Q285" s="261"/>
    </row>
    <row r="286" spans="1:17">
      <c r="A286" s="263">
        <v>285</v>
      </c>
      <c r="B286" s="263"/>
      <c r="C286" s="256">
        <v>45777</v>
      </c>
      <c r="D286" s="282" t="s">
        <v>1990</v>
      </c>
      <c r="F286" s="284" t="s">
        <v>1180</v>
      </c>
      <c r="G286" s="282" t="s">
        <v>1608</v>
      </c>
      <c r="H286" s="261" t="s">
        <v>1180</v>
      </c>
      <c r="I286" s="257">
        <v>1500000</v>
      </c>
      <c r="J286" s="261">
        <v>1</v>
      </c>
      <c r="M286" s="257">
        <v>1500000</v>
      </c>
      <c r="P286" s="261"/>
      <c r="Q286" s="261"/>
    </row>
    <row r="287" spans="1:17">
      <c r="A287" s="263">
        <v>286</v>
      </c>
      <c r="B287" s="263"/>
      <c r="C287" s="256">
        <v>45777</v>
      </c>
      <c r="D287" s="282" t="s">
        <v>1990</v>
      </c>
      <c r="F287" s="284" t="s">
        <v>1760</v>
      </c>
      <c r="G287" s="282" t="s">
        <v>1546</v>
      </c>
      <c r="H287" s="261" t="s">
        <v>1760</v>
      </c>
      <c r="I287" s="257">
        <v>50000</v>
      </c>
      <c r="J287" s="261">
        <v>1</v>
      </c>
      <c r="K287" s="258">
        <v>33000</v>
      </c>
      <c r="M287" s="257">
        <v>50000</v>
      </c>
      <c r="P287" s="261"/>
      <c r="Q287" s="261"/>
    </row>
    <row r="288" spans="1:17">
      <c r="A288" s="263">
        <v>287</v>
      </c>
      <c r="B288" s="263"/>
      <c r="C288" s="256">
        <v>45777</v>
      </c>
      <c r="D288" s="282" t="s">
        <v>1990</v>
      </c>
      <c r="F288" s="284" t="s">
        <v>1678</v>
      </c>
      <c r="G288" s="282" t="s">
        <v>1679</v>
      </c>
      <c r="H288" s="261" t="s">
        <v>1678</v>
      </c>
      <c r="I288" s="257">
        <v>60000</v>
      </c>
      <c r="J288" s="261">
        <v>1</v>
      </c>
      <c r="K288" s="258">
        <v>40000</v>
      </c>
      <c r="M288" s="257">
        <v>60000</v>
      </c>
      <c r="P288" s="261"/>
      <c r="Q288" s="261"/>
    </row>
    <row r="289" spans="1:17">
      <c r="A289" s="263">
        <v>288</v>
      </c>
      <c r="B289" s="263"/>
      <c r="C289" s="256">
        <v>45777</v>
      </c>
      <c r="D289" s="282" t="s">
        <v>1038</v>
      </c>
      <c r="G289" s="282" t="s">
        <v>1994</v>
      </c>
      <c r="I289" s="257">
        <v>1000000</v>
      </c>
      <c r="J289" s="261">
        <v>1</v>
      </c>
      <c r="M289" s="257">
        <v>1000000</v>
      </c>
      <c r="P289" s="261"/>
      <c r="Q289" s="261"/>
    </row>
    <row r="290" spans="1:17">
      <c r="A290" s="263">
        <v>289</v>
      </c>
      <c r="B290" s="263"/>
      <c r="C290" s="256">
        <v>45777</v>
      </c>
      <c r="D290" s="282" t="s">
        <v>1548</v>
      </c>
      <c r="G290" s="282" t="s">
        <v>1701</v>
      </c>
      <c r="I290" s="257">
        <v>650000</v>
      </c>
      <c r="J290" s="261">
        <v>1</v>
      </c>
      <c r="L290" s="258">
        <v>65000</v>
      </c>
      <c r="M290" s="257">
        <v>715000</v>
      </c>
      <c r="P290" s="261"/>
      <c r="Q290" s="261"/>
    </row>
    <row r="291" spans="1:17">
      <c r="A291" s="263">
        <v>290</v>
      </c>
      <c r="B291" s="263"/>
      <c r="C291" s="256">
        <v>45777</v>
      </c>
      <c r="D291" s="282" t="s">
        <v>1997</v>
      </c>
      <c r="G291" s="282" t="s">
        <v>1999</v>
      </c>
      <c r="I291" s="257">
        <v>900000</v>
      </c>
      <c r="J291" s="261">
        <v>1</v>
      </c>
      <c r="L291" s="258">
        <v>90000</v>
      </c>
      <c r="M291" s="257">
        <v>990000</v>
      </c>
      <c r="P291" s="261"/>
      <c r="Q291" s="261"/>
    </row>
    <row r="292" spans="1:17">
      <c r="A292" s="263">
        <v>291</v>
      </c>
      <c r="B292" s="263"/>
      <c r="C292" s="256">
        <v>45777</v>
      </c>
      <c r="D292" s="282" t="s">
        <v>1525</v>
      </c>
      <c r="F292" s="284" t="s">
        <v>1190</v>
      </c>
      <c r="G292" s="282" t="s">
        <v>1191</v>
      </c>
      <c r="H292" s="261" t="s">
        <v>1190</v>
      </c>
      <c r="I292" s="257">
        <v>1600000</v>
      </c>
      <c r="J292" s="261">
        <v>1</v>
      </c>
      <c r="M292" s="257">
        <v>1600000</v>
      </c>
      <c r="P292" s="261"/>
      <c r="Q292" s="261"/>
    </row>
    <row r="293" spans="1:17">
      <c r="A293" s="263">
        <v>292</v>
      </c>
      <c r="B293" s="263"/>
      <c r="C293" s="256">
        <v>45747</v>
      </c>
      <c r="D293" s="282" t="s">
        <v>1027</v>
      </c>
      <c r="G293" s="282" t="s">
        <v>1632</v>
      </c>
      <c r="N293" s="257">
        <v>-1585000</v>
      </c>
      <c r="P293" s="261"/>
      <c r="Q293" s="261"/>
    </row>
    <row r="294" spans="1:17">
      <c r="A294" s="263">
        <v>293</v>
      </c>
      <c r="B294" s="263"/>
      <c r="C294" s="256">
        <v>45776</v>
      </c>
      <c r="D294" s="282" t="s">
        <v>2003</v>
      </c>
      <c r="G294" s="282" t="s">
        <v>1632</v>
      </c>
      <c r="N294" s="257">
        <v>-550000</v>
      </c>
      <c r="P294" s="261"/>
      <c r="Q294" s="261"/>
    </row>
    <row r="295" spans="1:17">
      <c r="A295" s="263">
        <v>294</v>
      </c>
      <c r="B295" s="263"/>
      <c r="C295" s="256">
        <v>45777</v>
      </c>
      <c r="D295" s="282" t="s">
        <v>1548</v>
      </c>
      <c r="G295" s="282" t="s">
        <v>1111</v>
      </c>
      <c r="N295" s="257">
        <v>-4620900</v>
      </c>
      <c r="P295" s="261"/>
      <c r="Q295" s="261"/>
    </row>
    <row r="296" spans="1:17">
      <c r="A296" s="263">
        <v>295</v>
      </c>
      <c r="B296" s="263"/>
      <c r="C296" s="256">
        <v>45777</v>
      </c>
      <c r="D296" s="282" t="s">
        <v>1990</v>
      </c>
      <c r="G296" s="282" t="s">
        <v>1111</v>
      </c>
      <c r="N296" s="257">
        <v>-1610000</v>
      </c>
      <c r="P296" s="261"/>
      <c r="Q296" s="261"/>
    </row>
    <row r="297" spans="1:17">
      <c r="A297" s="263">
        <v>296</v>
      </c>
      <c r="B297" s="263"/>
      <c r="C297" s="256">
        <v>45777</v>
      </c>
      <c r="D297" s="282" t="s">
        <v>1131</v>
      </c>
      <c r="G297" s="282" t="s">
        <v>1111</v>
      </c>
      <c r="N297" s="257">
        <v>-924000</v>
      </c>
      <c r="P297" s="261"/>
      <c r="Q297" s="261"/>
    </row>
    <row r="298" spans="1:17">
      <c r="A298" s="263">
        <v>297</v>
      </c>
      <c r="B298" s="263"/>
      <c r="C298" s="256">
        <v>45775</v>
      </c>
      <c r="D298" s="282" t="s">
        <v>1931</v>
      </c>
      <c r="F298" s="284" t="s">
        <v>1186</v>
      </c>
      <c r="G298" s="282" t="s">
        <v>3890</v>
      </c>
      <c r="H298" s="261" t="s">
        <v>1186</v>
      </c>
      <c r="I298" s="257">
        <v>549000</v>
      </c>
      <c r="J298" s="261">
        <v>2</v>
      </c>
      <c r="K298" s="258">
        <v>480000</v>
      </c>
      <c r="M298" s="257">
        <v>1098000</v>
      </c>
      <c r="P298" s="261"/>
      <c r="Q298" s="261"/>
    </row>
    <row r="299" spans="1:17">
      <c r="A299" s="263">
        <v>298</v>
      </c>
      <c r="B299" s="263"/>
      <c r="C299" s="256">
        <v>45777</v>
      </c>
      <c r="D299" s="282" t="s">
        <v>1931</v>
      </c>
      <c r="G299" s="282" t="s">
        <v>1111</v>
      </c>
      <c r="N299" s="257">
        <v>-3443000</v>
      </c>
      <c r="P299" s="261"/>
      <c r="Q299" s="261"/>
    </row>
    <row r="300" spans="1:17">
      <c r="A300" s="263">
        <v>299</v>
      </c>
      <c r="B300" s="263"/>
      <c r="C300" s="256">
        <v>45777</v>
      </c>
      <c r="D300" s="282" t="s">
        <v>1512</v>
      </c>
      <c r="G300" s="282" t="s">
        <v>1111</v>
      </c>
      <c r="N300" s="257">
        <v>-1700000</v>
      </c>
      <c r="P300" s="261"/>
      <c r="Q300" s="261"/>
    </row>
    <row r="301" spans="1:17">
      <c r="A301" s="263">
        <v>300</v>
      </c>
      <c r="B301" s="263"/>
      <c r="C301" s="256">
        <v>45778</v>
      </c>
      <c r="D301" s="282" t="s">
        <v>1168</v>
      </c>
      <c r="G301" s="282" t="s">
        <v>1632</v>
      </c>
      <c r="N301" s="257">
        <v>-990000</v>
      </c>
      <c r="P301" s="261"/>
      <c r="Q301" s="261"/>
    </row>
    <row r="302" spans="1:17">
      <c r="A302" s="263">
        <v>301</v>
      </c>
      <c r="B302" s="263"/>
      <c r="C302" s="256">
        <v>45772</v>
      </c>
      <c r="D302" s="282" t="s">
        <v>1928</v>
      </c>
      <c r="G302" s="282" t="s">
        <v>1111</v>
      </c>
      <c r="N302" s="257">
        <v>-1100000</v>
      </c>
      <c r="P302" s="261"/>
      <c r="Q302" s="261"/>
    </row>
    <row r="303" spans="1:17">
      <c r="A303" s="263">
        <v>302</v>
      </c>
      <c r="B303" s="263"/>
      <c r="C303" s="256">
        <v>45778</v>
      </c>
      <c r="D303" s="282" t="s">
        <v>1415</v>
      </c>
      <c r="G303" s="282" t="s">
        <v>1111</v>
      </c>
      <c r="N303" s="257">
        <v>-10000000</v>
      </c>
      <c r="P303" s="261"/>
      <c r="Q303" s="261"/>
    </row>
    <row r="304" spans="1:17">
      <c r="A304" s="263">
        <v>303</v>
      </c>
      <c r="B304" s="263"/>
      <c r="C304" s="256">
        <v>45778</v>
      </c>
      <c r="D304" s="282" t="s">
        <v>1438</v>
      </c>
      <c r="G304" s="282" t="s">
        <v>1111</v>
      </c>
      <c r="N304" s="257">
        <v>-1400000</v>
      </c>
      <c r="P304" s="261"/>
      <c r="Q304" s="261"/>
    </row>
    <row r="305" spans="1:17">
      <c r="A305" s="263">
        <v>304</v>
      </c>
      <c r="B305" s="263"/>
      <c r="C305" s="256">
        <v>45777</v>
      </c>
      <c r="D305" s="282" t="s">
        <v>1966</v>
      </c>
      <c r="G305" s="282" t="s">
        <v>1111</v>
      </c>
      <c r="N305" s="257">
        <v>-1294000</v>
      </c>
      <c r="P305" s="261"/>
      <c r="Q305" s="261"/>
    </row>
    <row r="306" spans="1:17">
      <c r="A306" s="263">
        <v>305</v>
      </c>
      <c r="B306" s="263"/>
      <c r="C306" s="256">
        <v>45778</v>
      </c>
      <c r="D306" s="282" t="s">
        <v>1370</v>
      </c>
      <c r="G306" s="282" t="s">
        <v>1111</v>
      </c>
      <c r="N306" s="257">
        <v>-7200000</v>
      </c>
      <c r="P306" s="261"/>
      <c r="Q306" s="261"/>
    </row>
    <row r="307" spans="1:17">
      <c r="A307" s="263">
        <v>306</v>
      </c>
      <c r="B307" s="263"/>
      <c r="C307" s="256">
        <v>45778</v>
      </c>
      <c r="D307" s="282" t="s">
        <v>1551</v>
      </c>
      <c r="F307" s="284" t="s">
        <v>1180</v>
      </c>
      <c r="G307" s="282" t="s">
        <v>1608</v>
      </c>
      <c r="H307" s="261" t="s">
        <v>1180</v>
      </c>
      <c r="I307" s="257">
        <v>1500000</v>
      </c>
      <c r="J307" s="261">
        <v>1</v>
      </c>
      <c r="L307" s="258">
        <v>150000</v>
      </c>
      <c r="M307" s="257">
        <v>1650000</v>
      </c>
      <c r="P307" s="261"/>
      <c r="Q307" s="261"/>
    </row>
    <row r="308" spans="1:17">
      <c r="A308" s="263">
        <v>307</v>
      </c>
      <c r="B308" s="263"/>
      <c r="C308" s="256">
        <v>45778</v>
      </c>
      <c r="D308" s="282" t="s">
        <v>1551</v>
      </c>
      <c r="F308" s="284" t="s">
        <v>1760</v>
      </c>
      <c r="G308" s="282" t="s">
        <v>1546</v>
      </c>
      <c r="H308" s="261" t="s">
        <v>1760</v>
      </c>
      <c r="I308" s="257">
        <v>50000</v>
      </c>
      <c r="J308" s="261">
        <v>1</v>
      </c>
      <c r="K308" s="258">
        <v>33000</v>
      </c>
      <c r="L308" s="258">
        <v>5000</v>
      </c>
      <c r="M308" s="257">
        <v>55000</v>
      </c>
      <c r="P308" s="261"/>
      <c r="Q308" s="261"/>
    </row>
    <row r="309" spans="1:17">
      <c r="A309" s="263">
        <v>308</v>
      </c>
      <c r="B309" s="263"/>
      <c r="C309" s="256">
        <v>45778</v>
      </c>
      <c r="D309" s="282" t="s">
        <v>1551</v>
      </c>
      <c r="G309" s="282" t="s">
        <v>2006</v>
      </c>
      <c r="N309" s="257">
        <v>-1000000</v>
      </c>
      <c r="P309" s="261"/>
      <c r="Q309" s="261"/>
    </row>
    <row r="310" spans="1:17">
      <c r="A310" s="263">
        <v>309</v>
      </c>
      <c r="B310" s="263"/>
      <c r="C310" s="256">
        <v>45779</v>
      </c>
      <c r="D310" s="282" t="s">
        <v>1525</v>
      </c>
      <c r="G310" s="282" t="s">
        <v>1111</v>
      </c>
      <c r="N310" s="257">
        <v>-550000</v>
      </c>
      <c r="P310" s="261"/>
      <c r="Q310" s="261"/>
    </row>
    <row r="311" spans="1:17">
      <c r="A311" s="263">
        <v>310</v>
      </c>
      <c r="B311" s="263"/>
      <c r="C311" s="256">
        <v>45779</v>
      </c>
      <c r="D311" s="282" t="s">
        <v>1985</v>
      </c>
      <c r="G311" s="282" t="s">
        <v>1111</v>
      </c>
      <c r="N311" s="257">
        <v>-1200000</v>
      </c>
      <c r="P311" s="261"/>
      <c r="Q311" s="261"/>
    </row>
    <row r="312" spans="1:17">
      <c r="A312" s="263">
        <v>311</v>
      </c>
      <c r="B312" s="263"/>
      <c r="C312" s="256">
        <v>45777</v>
      </c>
      <c r="D312" s="282" t="s">
        <v>1680</v>
      </c>
      <c r="F312" s="284">
        <v>2800802</v>
      </c>
      <c r="G312" s="282" t="s">
        <v>1675</v>
      </c>
      <c r="H312" s="261">
        <v>2800802</v>
      </c>
      <c r="I312" s="257">
        <v>150000</v>
      </c>
      <c r="J312" s="261">
        <v>1</v>
      </c>
      <c r="K312" s="258">
        <v>85000</v>
      </c>
      <c r="M312" s="257">
        <v>150000</v>
      </c>
      <c r="P312" s="261"/>
      <c r="Q312" s="261"/>
    </row>
    <row r="313" spans="1:17">
      <c r="A313" s="263">
        <v>312</v>
      </c>
      <c r="B313" s="263"/>
      <c r="C313" s="256">
        <v>45779</v>
      </c>
      <c r="D313" s="282" t="s">
        <v>1551</v>
      </c>
      <c r="F313" s="284" t="s">
        <v>1236</v>
      </c>
      <c r="G313" s="282" t="s">
        <v>1237</v>
      </c>
      <c r="H313" s="261" t="s">
        <v>1236</v>
      </c>
      <c r="I313" s="257">
        <v>50000</v>
      </c>
      <c r="J313" s="261">
        <v>2</v>
      </c>
      <c r="L313" s="258">
        <v>10000</v>
      </c>
      <c r="M313" s="257">
        <v>110000</v>
      </c>
      <c r="P313" s="261"/>
      <c r="Q313" s="261"/>
    </row>
    <row r="314" spans="1:17">
      <c r="A314" s="263">
        <v>313</v>
      </c>
      <c r="B314" s="263"/>
      <c r="C314" s="256">
        <v>45779</v>
      </c>
      <c r="D314" s="282" t="s">
        <v>1928</v>
      </c>
      <c r="F314" s="284" t="s">
        <v>1177</v>
      </c>
      <c r="G314" s="282" t="s">
        <v>1929</v>
      </c>
      <c r="H314" s="261" t="s">
        <v>1177</v>
      </c>
      <c r="I314" s="257">
        <v>1000000</v>
      </c>
      <c r="J314" s="261">
        <v>1</v>
      </c>
      <c r="M314" s="257">
        <v>1000000</v>
      </c>
      <c r="P314" s="261"/>
      <c r="Q314" s="261"/>
    </row>
    <row r="315" spans="1:17">
      <c r="A315" s="263">
        <v>314</v>
      </c>
      <c r="B315" s="263"/>
      <c r="C315" s="256">
        <v>45779</v>
      </c>
      <c r="D315" s="282" t="s">
        <v>1370</v>
      </c>
      <c r="F315" s="284">
        <v>415072909</v>
      </c>
      <c r="G315" s="287" t="s">
        <v>2457</v>
      </c>
      <c r="H315" s="261">
        <v>415072909</v>
      </c>
      <c r="I315" s="257">
        <v>378000</v>
      </c>
      <c r="J315" s="261">
        <v>1</v>
      </c>
      <c r="M315" s="257">
        <v>378000</v>
      </c>
      <c r="P315" s="261"/>
      <c r="Q315" s="261"/>
    </row>
    <row r="316" spans="1:17">
      <c r="A316" s="263">
        <v>315</v>
      </c>
      <c r="B316" s="263"/>
      <c r="C316" s="256">
        <v>45779</v>
      </c>
      <c r="D316" s="282" t="s">
        <v>1370</v>
      </c>
      <c r="G316" s="282" t="s">
        <v>1138</v>
      </c>
      <c r="I316" s="257">
        <v>1500000</v>
      </c>
      <c r="J316" s="261">
        <v>1</v>
      </c>
      <c r="M316" s="257">
        <v>1500000</v>
      </c>
      <c r="P316" s="261"/>
      <c r="Q316" s="261"/>
    </row>
    <row r="317" spans="1:17">
      <c r="A317" s="263">
        <v>316</v>
      </c>
      <c r="B317" s="263"/>
      <c r="C317" s="256">
        <v>45780</v>
      </c>
      <c r="D317" s="282" t="s">
        <v>1928</v>
      </c>
      <c r="G317" s="282" t="s">
        <v>1632</v>
      </c>
      <c r="N317" s="257">
        <v>-1000000</v>
      </c>
      <c r="P317" s="261"/>
      <c r="Q317" s="261"/>
    </row>
    <row r="318" spans="1:17">
      <c r="A318" s="263">
        <v>317</v>
      </c>
      <c r="B318" s="263"/>
      <c r="C318" s="256">
        <v>45780</v>
      </c>
      <c r="D318" s="282" t="s">
        <v>1551</v>
      </c>
      <c r="G318" s="282" t="s">
        <v>2026</v>
      </c>
      <c r="N318" s="257">
        <v>-1815000</v>
      </c>
      <c r="P318" s="261"/>
      <c r="Q318" s="261"/>
    </row>
    <row r="319" spans="1:17">
      <c r="A319" s="263">
        <v>318</v>
      </c>
      <c r="B319" s="263"/>
      <c r="C319" s="256">
        <v>45780</v>
      </c>
      <c r="D319" s="282" t="s">
        <v>1912</v>
      </c>
      <c r="G319" s="282" t="s">
        <v>2024</v>
      </c>
      <c r="I319" s="257">
        <v>1000000</v>
      </c>
      <c r="J319" s="261">
        <v>1</v>
      </c>
      <c r="M319" s="257">
        <v>1000000</v>
      </c>
      <c r="P319" s="261"/>
      <c r="Q319" s="261"/>
    </row>
    <row r="320" spans="1:17">
      <c r="A320" s="263">
        <v>319</v>
      </c>
      <c r="B320" s="263"/>
      <c r="C320" s="256">
        <v>45782</v>
      </c>
      <c r="D320" s="282" t="s">
        <v>2027</v>
      </c>
      <c r="F320" s="284" t="s">
        <v>1183</v>
      </c>
      <c r="G320" s="282" t="s">
        <v>1184</v>
      </c>
      <c r="H320" s="261" t="s">
        <v>1183</v>
      </c>
      <c r="I320" s="257">
        <v>1200000</v>
      </c>
      <c r="J320" s="261">
        <v>1</v>
      </c>
      <c r="M320" s="257">
        <v>1200000</v>
      </c>
      <c r="P320" s="261"/>
      <c r="Q320" s="261"/>
    </row>
    <row r="321" spans="1:17">
      <c r="A321" s="263">
        <v>320</v>
      </c>
      <c r="B321" s="263"/>
      <c r="C321" s="256">
        <v>45782</v>
      </c>
      <c r="D321" s="282" t="s">
        <v>999</v>
      </c>
      <c r="F321" s="284">
        <v>2800802</v>
      </c>
      <c r="G321" s="282" t="s">
        <v>1675</v>
      </c>
      <c r="H321" s="261">
        <v>2800802</v>
      </c>
      <c r="I321" s="257">
        <v>140000</v>
      </c>
      <c r="J321" s="261">
        <v>1</v>
      </c>
      <c r="K321" s="258">
        <v>85000</v>
      </c>
      <c r="M321" s="257">
        <v>140000</v>
      </c>
      <c r="P321" s="261"/>
      <c r="Q321" s="261"/>
    </row>
    <row r="322" spans="1:17">
      <c r="A322" s="263">
        <v>321</v>
      </c>
      <c r="B322" s="263"/>
      <c r="C322" s="256">
        <v>45783</v>
      </c>
      <c r="D322" s="282" t="s">
        <v>1512</v>
      </c>
      <c r="F322" s="284">
        <v>501220522</v>
      </c>
      <c r="G322" s="282" t="s">
        <v>1974</v>
      </c>
      <c r="H322" s="261">
        <v>501220522</v>
      </c>
      <c r="I322" s="257">
        <v>450000</v>
      </c>
      <c r="J322" s="261">
        <v>1</v>
      </c>
      <c r="M322" s="257">
        <v>450000</v>
      </c>
      <c r="P322" s="261"/>
      <c r="Q322" s="261"/>
    </row>
    <row r="323" spans="1:17">
      <c r="A323" s="263">
        <v>322</v>
      </c>
      <c r="B323" s="263"/>
      <c r="C323" s="256">
        <v>45783</v>
      </c>
      <c r="D323" s="282" t="s">
        <v>1370</v>
      </c>
      <c r="F323" s="284" t="s">
        <v>1710</v>
      </c>
      <c r="G323" s="282" t="s">
        <v>1182</v>
      </c>
      <c r="H323" s="261" t="s">
        <v>1710</v>
      </c>
      <c r="I323" s="257">
        <v>1200000</v>
      </c>
      <c r="J323" s="261">
        <v>1</v>
      </c>
      <c r="M323" s="257">
        <v>1200000</v>
      </c>
      <c r="P323" s="261"/>
      <c r="Q323" s="261"/>
    </row>
    <row r="324" spans="1:17">
      <c r="A324" s="263">
        <v>323</v>
      </c>
      <c r="B324" s="263"/>
      <c r="C324" s="256">
        <v>45783</v>
      </c>
      <c r="D324" s="282" t="s">
        <v>1440</v>
      </c>
      <c r="G324" s="282" t="s">
        <v>1467</v>
      </c>
      <c r="I324" s="257">
        <v>350000</v>
      </c>
      <c r="J324" s="261">
        <v>1</v>
      </c>
      <c r="M324" s="257">
        <v>350000</v>
      </c>
      <c r="P324" s="261"/>
      <c r="Q324" s="261"/>
    </row>
    <row r="325" spans="1:17">
      <c r="A325" s="263">
        <v>324</v>
      </c>
      <c r="B325" s="263"/>
      <c r="C325" s="256">
        <v>45783</v>
      </c>
      <c r="D325" s="282" t="s">
        <v>1370</v>
      </c>
      <c r="F325" s="284" t="s">
        <v>1710</v>
      </c>
      <c r="G325" s="282" t="s">
        <v>2033</v>
      </c>
      <c r="H325" s="261" t="s">
        <v>1710</v>
      </c>
      <c r="I325" s="257">
        <v>650000</v>
      </c>
      <c r="J325" s="261">
        <v>1</v>
      </c>
      <c r="M325" s="257">
        <v>650000</v>
      </c>
      <c r="P325" s="261"/>
      <c r="Q325" s="261"/>
    </row>
    <row r="326" spans="1:17">
      <c r="A326" s="263">
        <v>325</v>
      </c>
      <c r="B326" s="263"/>
      <c r="C326" s="256">
        <v>45784</v>
      </c>
      <c r="D326" s="282" t="s">
        <v>1912</v>
      </c>
      <c r="G326" s="282" t="s">
        <v>1111</v>
      </c>
      <c r="N326" s="257">
        <v>-1000000</v>
      </c>
      <c r="P326" s="261"/>
      <c r="Q326" s="261"/>
    </row>
    <row r="327" spans="1:17">
      <c r="A327" s="263">
        <v>326</v>
      </c>
      <c r="B327" s="263"/>
      <c r="C327" s="256">
        <v>45784</v>
      </c>
      <c r="D327" s="282" t="s">
        <v>1277</v>
      </c>
      <c r="F327" s="284" t="s">
        <v>1179</v>
      </c>
      <c r="G327" s="282" t="s">
        <v>1607</v>
      </c>
      <c r="H327" s="261" t="s">
        <v>1179</v>
      </c>
      <c r="I327" s="257">
        <v>1400000</v>
      </c>
      <c r="J327" s="261">
        <v>1</v>
      </c>
      <c r="M327" s="257">
        <v>1400000</v>
      </c>
      <c r="P327" s="261"/>
      <c r="Q327" s="261"/>
    </row>
    <row r="328" spans="1:17">
      <c r="A328" s="263">
        <v>327</v>
      </c>
      <c r="B328" s="263"/>
      <c r="C328" s="256">
        <v>45784</v>
      </c>
      <c r="D328" s="282" t="s">
        <v>1277</v>
      </c>
      <c r="F328" s="284" t="s">
        <v>1186</v>
      </c>
      <c r="G328" s="282" t="s">
        <v>3890</v>
      </c>
      <c r="H328" s="261" t="s">
        <v>1186</v>
      </c>
      <c r="I328" s="257">
        <v>549000</v>
      </c>
      <c r="J328" s="261">
        <v>1</v>
      </c>
      <c r="K328" s="258">
        <v>480000</v>
      </c>
      <c r="M328" s="257">
        <v>549000</v>
      </c>
      <c r="P328" s="261"/>
      <c r="Q328" s="261"/>
    </row>
    <row r="329" spans="1:17">
      <c r="A329" s="263">
        <v>328</v>
      </c>
      <c r="B329" s="263"/>
      <c r="C329" s="256">
        <v>45784</v>
      </c>
      <c r="D329" s="282" t="s">
        <v>2038</v>
      </c>
      <c r="F329" s="284" t="s">
        <v>1180</v>
      </c>
      <c r="G329" s="282" t="s">
        <v>1608</v>
      </c>
      <c r="H329" s="261" t="s">
        <v>1180</v>
      </c>
      <c r="I329" s="257">
        <v>1500000</v>
      </c>
      <c r="J329" s="261">
        <v>1</v>
      </c>
      <c r="L329" s="258">
        <v>150000</v>
      </c>
      <c r="M329" s="257">
        <v>1650000</v>
      </c>
      <c r="P329" s="261"/>
      <c r="Q329" s="261"/>
    </row>
    <row r="330" spans="1:17">
      <c r="A330" s="263">
        <v>329</v>
      </c>
      <c r="B330" s="263"/>
      <c r="C330" s="256">
        <v>45784</v>
      </c>
      <c r="D330" s="282" t="s">
        <v>2038</v>
      </c>
      <c r="F330" s="284" t="s">
        <v>1760</v>
      </c>
      <c r="G330" s="282" t="s">
        <v>1546</v>
      </c>
      <c r="H330" s="261" t="s">
        <v>1760</v>
      </c>
      <c r="I330" s="257">
        <v>50000</v>
      </c>
      <c r="J330" s="261">
        <v>1</v>
      </c>
      <c r="K330" s="258">
        <v>33000</v>
      </c>
      <c r="L330" s="258">
        <v>5000</v>
      </c>
      <c r="M330" s="257">
        <v>55000</v>
      </c>
      <c r="P330" s="261"/>
      <c r="Q330" s="261"/>
    </row>
    <row r="331" spans="1:17">
      <c r="A331" s="263">
        <v>330</v>
      </c>
      <c r="B331" s="263"/>
      <c r="C331" s="256">
        <v>45784</v>
      </c>
      <c r="D331" s="282" t="s">
        <v>1277</v>
      </c>
      <c r="G331" s="282" t="s">
        <v>1111</v>
      </c>
      <c r="N331" s="257">
        <v>-1949000</v>
      </c>
      <c r="P331" s="261"/>
      <c r="Q331" s="261"/>
    </row>
    <row r="332" spans="1:17">
      <c r="A332" s="263">
        <v>331</v>
      </c>
      <c r="B332" s="263"/>
      <c r="C332" s="256">
        <v>45784</v>
      </c>
      <c r="D332" s="282" t="s">
        <v>999</v>
      </c>
      <c r="G332" s="282" t="s">
        <v>1111</v>
      </c>
      <c r="N332" s="257">
        <v>-100000</v>
      </c>
      <c r="P332" s="261"/>
      <c r="Q332" s="261"/>
    </row>
    <row r="333" spans="1:17">
      <c r="A333" s="263">
        <v>332</v>
      </c>
      <c r="B333" s="263"/>
      <c r="C333" s="256">
        <v>45784</v>
      </c>
      <c r="D333" s="282" t="s">
        <v>1525</v>
      </c>
      <c r="G333" s="282" t="s">
        <v>1111</v>
      </c>
      <c r="N333" s="257">
        <v>-1600000</v>
      </c>
      <c r="P333" s="261"/>
      <c r="Q333" s="261"/>
    </row>
    <row r="334" spans="1:17">
      <c r="A334" s="263">
        <v>333</v>
      </c>
      <c r="B334" s="263"/>
      <c r="C334" s="256">
        <v>45784</v>
      </c>
      <c r="D334" s="282" t="s">
        <v>2038</v>
      </c>
      <c r="G334" s="282" t="s">
        <v>1111</v>
      </c>
      <c r="N334" s="257">
        <v>-1705000</v>
      </c>
      <c r="P334" s="261"/>
      <c r="Q334" s="261"/>
    </row>
    <row r="335" spans="1:17">
      <c r="A335" s="263">
        <v>334</v>
      </c>
      <c r="B335" s="263"/>
      <c r="C335" s="256">
        <v>45784</v>
      </c>
      <c r="D335" s="282" t="s">
        <v>1370</v>
      </c>
      <c r="F335" s="284">
        <v>1068298046</v>
      </c>
      <c r="G335" s="282" t="s">
        <v>2040</v>
      </c>
      <c r="H335" s="261">
        <v>1068298046</v>
      </c>
      <c r="I335" s="257">
        <v>450000</v>
      </c>
      <c r="J335" s="261">
        <v>1</v>
      </c>
      <c r="M335" s="257">
        <v>450000</v>
      </c>
      <c r="P335" s="261"/>
      <c r="Q335" s="261"/>
    </row>
    <row r="336" spans="1:17">
      <c r="A336" s="263">
        <v>335</v>
      </c>
      <c r="B336" s="263"/>
      <c r="C336" s="256">
        <v>45784</v>
      </c>
      <c r="D336" s="282" t="s">
        <v>1370</v>
      </c>
      <c r="F336" s="284">
        <v>24152333907</v>
      </c>
      <c r="G336" s="282" t="s">
        <v>1520</v>
      </c>
      <c r="H336" s="261">
        <v>24152333907</v>
      </c>
      <c r="I336" s="257">
        <v>50000</v>
      </c>
      <c r="J336" s="261">
        <v>1</v>
      </c>
      <c r="M336" s="257">
        <v>50000</v>
      </c>
      <c r="P336" s="261"/>
      <c r="Q336" s="261"/>
    </row>
    <row r="337" spans="1:17">
      <c r="A337" s="263">
        <v>336</v>
      </c>
      <c r="B337" s="263"/>
      <c r="C337" s="256">
        <v>45784</v>
      </c>
      <c r="D337" s="282" t="s">
        <v>2038</v>
      </c>
      <c r="F337" s="284" t="s">
        <v>1180</v>
      </c>
      <c r="G337" s="282" t="s">
        <v>1608</v>
      </c>
      <c r="H337" s="261" t="s">
        <v>1180</v>
      </c>
      <c r="I337" s="257">
        <v>1500000</v>
      </c>
      <c r="J337" s="261">
        <v>1</v>
      </c>
      <c r="L337" s="258">
        <v>150000</v>
      </c>
      <c r="M337" s="257">
        <v>1650000</v>
      </c>
      <c r="P337" s="261"/>
      <c r="Q337" s="261"/>
    </row>
    <row r="338" spans="1:17">
      <c r="A338" s="263">
        <v>337</v>
      </c>
      <c r="B338" s="263"/>
      <c r="C338" s="256">
        <v>45784</v>
      </c>
      <c r="D338" s="282" t="s">
        <v>2038</v>
      </c>
      <c r="F338" s="284" t="s">
        <v>1760</v>
      </c>
      <c r="G338" s="282" t="s">
        <v>1546</v>
      </c>
      <c r="H338" s="261" t="s">
        <v>1760</v>
      </c>
      <c r="I338" s="257">
        <v>50000</v>
      </c>
      <c r="J338" s="261">
        <v>1</v>
      </c>
      <c r="K338" s="258">
        <v>33000</v>
      </c>
      <c r="L338" s="258">
        <v>5000</v>
      </c>
      <c r="M338" s="257">
        <v>55000</v>
      </c>
      <c r="P338" s="261"/>
      <c r="Q338" s="261"/>
    </row>
    <row r="339" spans="1:17">
      <c r="A339" s="263">
        <v>338</v>
      </c>
      <c r="B339" s="263"/>
      <c r="C339" s="256">
        <v>45784</v>
      </c>
      <c r="D339" s="282" t="s">
        <v>2044</v>
      </c>
      <c r="F339" s="284" t="s">
        <v>1180</v>
      </c>
      <c r="G339" s="282" t="s">
        <v>1608</v>
      </c>
      <c r="H339" s="261" t="s">
        <v>1180</v>
      </c>
      <c r="I339" s="257">
        <v>1500000</v>
      </c>
      <c r="J339" s="261">
        <v>1</v>
      </c>
      <c r="M339" s="257">
        <v>1500000</v>
      </c>
      <c r="P339" s="261"/>
      <c r="Q339" s="261"/>
    </row>
    <row r="340" spans="1:17">
      <c r="A340" s="263">
        <v>339</v>
      </c>
      <c r="B340" s="263"/>
      <c r="C340" s="256">
        <v>45784</v>
      </c>
      <c r="D340" s="282" t="s">
        <v>2044</v>
      </c>
      <c r="F340" s="284" t="s">
        <v>1760</v>
      </c>
      <c r="G340" s="282" t="s">
        <v>1546</v>
      </c>
      <c r="H340" s="261" t="s">
        <v>1760</v>
      </c>
      <c r="I340" s="257">
        <v>50000</v>
      </c>
      <c r="J340" s="261">
        <v>1</v>
      </c>
      <c r="K340" s="258">
        <v>33000</v>
      </c>
      <c r="M340" s="257">
        <v>50000</v>
      </c>
      <c r="P340" s="261"/>
      <c r="Q340" s="261"/>
    </row>
    <row r="341" spans="1:17">
      <c r="A341" s="263">
        <v>340</v>
      </c>
      <c r="B341" s="263"/>
      <c r="C341" s="256">
        <v>45784</v>
      </c>
      <c r="D341" s="282" t="s">
        <v>2044</v>
      </c>
      <c r="F341" s="284" t="s">
        <v>1678</v>
      </c>
      <c r="G341" s="282" t="s">
        <v>1679</v>
      </c>
      <c r="H341" s="261" t="s">
        <v>1678</v>
      </c>
      <c r="I341" s="257">
        <v>60000</v>
      </c>
      <c r="J341" s="261">
        <v>1</v>
      </c>
      <c r="K341" s="258">
        <v>40000</v>
      </c>
      <c r="M341" s="257">
        <v>60000</v>
      </c>
      <c r="P341" s="261"/>
      <c r="Q341" s="261"/>
    </row>
    <row r="342" spans="1:17">
      <c r="A342" s="263">
        <v>341</v>
      </c>
      <c r="B342" s="263"/>
      <c r="C342" s="256">
        <v>45784</v>
      </c>
      <c r="D342" s="282" t="s">
        <v>2044</v>
      </c>
      <c r="G342" s="282" t="s">
        <v>1111</v>
      </c>
      <c r="N342" s="257">
        <v>-1610000</v>
      </c>
      <c r="P342" s="261"/>
      <c r="Q342" s="261"/>
    </row>
    <row r="343" spans="1:17">
      <c r="A343" s="263">
        <v>342</v>
      </c>
      <c r="B343" s="263"/>
      <c r="C343" s="256">
        <v>45785</v>
      </c>
      <c r="D343" s="282" t="s">
        <v>2038</v>
      </c>
      <c r="G343" s="282" t="s">
        <v>1111</v>
      </c>
      <c r="N343" s="257">
        <v>-1705000</v>
      </c>
      <c r="P343" s="261"/>
      <c r="Q343" s="261"/>
    </row>
    <row r="344" spans="1:17">
      <c r="A344" s="263">
        <v>343</v>
      </c>
      <c r="B344" s="263"/>
      <c r="C344" s="256">
        <v>45785</v>
      </c>
      <c r="D344" s="282" t="s">
        <v>1299</v>
      </c>
      <c r="G344" s="282" t="s">
        <v>2159</v>
      </c>
      <c r="I344" s="257">
        <v>1000000</v>
      </c>
      <c r="J344" s="261">
        <v>1</v>
      </c>
      <c r="M344" s="257">
        <v>1000000</v>
      </c>
      <c r="P344" s="261"/>
      <c r="Q344" s="261"/>
    </row>
    <row r="345" spans="1:17">
      <c r="A345" s="263">
        <v>344</v>
      </c>
      <c r="B345" s="263"/>
      <c r="C345" s="256">
        <v>45785</v>
      </c>
      <c r="D345" s="282" t="s">
        <v>1680</v>
      </c>
      <c r="F345" s="284" t="s">
        <v>1190</v>
      </c>
      <c r="G345" s="282" t="s">
        <v>1115</v>
      </c>
      <c r="H345" s="261" t="s">
        <v>1435</v>
      </c>
      <c r="I345" s="257">
        <v>1500000</v>
      </c>
      <c r="J345" s="261">
        <v>1</v>
      </c>
      <c r="M345" s="257">
        <v>1500000</v>
      </c>
      <c r="P345" s="261"/>
      <c r="Q345" s="261"/>
    </row>
    <row r="346" spans="1:17">
      <c r="A346" s="263">
        <v>345</v>
      </c>
      <c r="B346" s="263"/>
      <c r="C346" s="256">
        <v>45786</v>
      </c>
      <c r="D346" s="282" t="s">
        <v>2027</v>
      </c>
      <c r="G346" s="282" t="s">
        <v>1111</v>
      </c>
      <c r="N346" s="257">
        <v>-1200000</v>
      </c>
      <c r="P346" s="261"/>
      <c r="Q346" s="261"/>
    </row>
    <row r="347" spans="1:17">
      <c r="A347" s="263">
        <v>346</v>
      </c>
      <c r="B347" s="263"/>
      <c r="C347" s="256">
        <v>45786</v>
      </c>
      <c r="D347" s="282" t="s">
        <v>1440</v>
      </c>
      <c r="G347" s="282" t="s">
        <v>1111</v>
      </c>
      <c r="N347" s="257">
        <v>-350000</v>
      </c>
      <c r="P347" s="261"/>
      <c r="Q347" s="261"/>
    </row>
    <row r="348" spans="1:17">
      <c r="A348" s="263">
        <v>347</v>
      </c>
      <c r="B348" s="263"/>
      <c r="C348" s="256">
        <v>45786</v>
      </c>
      <c r="D348" s="282" t="s">
        <v>1680</v>
      </c>
      <c r="G348" s="282" t="s">
        <v>1111</v>
      </c>
      <c r="N348" s="257">
        <v>-5172700</v>
      </c>
      <c r="P348" s="261"/>
      <c r="Q348" s="261"/>
    </row>
    <row r="349" spans="1:17">
      <c r="A349" s="263">
        <v>348</v>
      </c>
      <c r="B349" s="263"/>
      <c r="C349" s="256">
        <v>45777</v>
      </c>
      <c r="D349" s="282" t="s">
        <v>1503</v>
      </c>
      <c r="G349" s="282" t="s">
        <v>1111</v>
      </c>
      <c r="N349" s="257">
        <v>-650000</v>
      </c>
      <c r="P349" s="261"/>
      <c r="Q349" s="261"/>
    </row>
    <row r="350" spans="1:17">
      <c r="A350" s="263">
        <v>349</v>
      </c>
      <c r="B350" s="263"/>
      <c r="C350" s="256">
        <v>45786</v>
      </c>
      <c r="D350" s="282" t="s">
        <v>1038</v>
      </c>
      <c r="G350" s="282" t="s">
        <v>1111</v>
      </c>
      <c r="N350" s="257">
        <v>-1000000</v>
      </c>
      <c r="P350" s="261"/>
      <c r="Q350" s="261"/>
    </row>
    <row r="351" spans="1:17">
      <c r="A351" s="263">
        <v>350</v>
      </c>
      <c r="B351" s="263"/>
      <c r="C351" s="256">
        <v>45786</v>
      </c>
      <c r="D351" s="282" t="s">
        <v>1277</v>
      </c>
      <c r="F351" s="284" t="s">
        <v>2058</v>
      </c>
      <c r="G351" s="282" t="s">
        <v>1916</v>
      </c>
      <c r="H351" s="261" t="s">
        <v>2058</v>
      </c>
      <c r="I351" s="257">
        <v>700000</v>
      </c>
      <c r="J351" s="261">
        <v>1</v>
      </c>
      <c r="M351" s="257">
        <v>700000</v>
      </c>
      <c r="P351" s="261"/>
      <c r="Q351" s="261"/>
    </row>
    <row r="352" spans="1:17">
      <c r="A352" s="263">
        <v>351</v>
      </c>
      <c r="B352" s="263"/>
      <c r="C352" s="256">
        <v>45786</v>
      </c>
      <c r="D352" s="282" t="s">
        <v>1966</v>
      </c>
      <c r="F352" s="284">
        <v>36050661</v>
      </c>
      <c r="G352" s="282" t="s">
        <v>2056</v>
      </c>
      <c r="H352" s="261">
        <v>36050661</v>
      </c>
      <c r="I352" s="257">
        <v>1200000</v>
      </c>
      <c r="J352" s="261">
        <v>1</v>
      </c>
      <c r="K352" s="258">
        <v>440000</v>
      </c>
      <c r="M352" s="257">
        <v>1200000</v>
      </c>
      <c r="P352" s="261"/>
      <c r="Q352" s="261"/>
    </row>
    <row r="353" spans="1:17">
      <c r="A353" s="263">
        <v>352</v>
      </c>
      <c r="B353" s="263"/>
      <c r="C353" s="256">
        <v>45786</v>
      </c>
      <c r="D353" s="282" t="s">
        <v>1252</v>
      </c>
      <c r="G353" s="282" t="s">
        <v>2283</v>
      </c>
      <c r="I353" s="257">
        <v>50000</v>
      </c>
      <c r="J353" s="261">
        <v>1</v>
      </c>
      <c r="K353" s="258">
        <v>35000</v>
      </c>
      <c r="M353" s="257">
        <v>50000</v>
      </c>
      <c r="P353" s="261"/>
      <c r="Q353" s="261"/>
    </row>
    <row r="354" spans="1:17">
      <c r="A354" s="263">
        <v>353</v>
      </c>
      <c r="B354" s="263"/>
      <c r="C354" s="256">
        <v>45786</v>
      </c>
      <c r="D354" s="282" t="s">
        <v>1252</v>
      </c>
      <c r="F354" s="284" t="s">
        <v>2284</v>
      </c>
      <c r="G354" s="282" t="s">
        <v>2036</v>
      </c>
      <c r="H354" s="261" t="s">
        <v>2284</v>
      </c>
      <c r="I354" s="257">
        <v>550000</v>
      </c>
      <c r="J354" s="261">
        <v>1</v>
      </c>
      <c r="M354" s="257">
        <v>550000</v>
      </c>
      <c r="P354" s="261"/>
      <c r="Q354" s="261"/>
    </row>
    <row r="355" spans="1:17">
      <c r="A355" s="263">
        <v>354</v>
      </c>
      <c r="B355" s="263"/>
      <c r="C355" s="256">
        <v>45787</v>
      </c>
      <c r="D355" s="282" t="s">
        <v>1747</v>
      </c>
      <c r="G355" s="282" t="s">
        <v>1111</v>
      </c>
      <c r="N355" s="257">
        <v>-1190000</v>
      </c>
      <c r="P355" s="261"/>
      <c r="Q355" s="261"/>
    </row>
    <row r="356" spans="1:17">
      <c r="A356" s="263">
        <v>355</v>
      </c>
      <c r="B356" s="263"/>
      <c r="C356" s="256">
        <v>45787</v>
      </c>
      <c r="D356" s="282" t="s">
        <v>1277</v>
      </c>
      <c r="G356" s="282" t="s">
        <v>1704</v>
      </c>
      <c r="N356" s="257">
        <v>-700000</v>
      </c>
      <c r="P356" s="261"/>
      <c r="Q356" s="261"/>
    </row>
    <row r="357" spans="1:17">
      <c r="A357" s="263">
        <v>356</v>
      </c>
      <c r="B357" s="263"/>
      <c r="C357" s="256">
        <v>45787</v>
      </c>
      <c r="D357" s="282" t="s">
        <v>1966</v>
      </c>
      <c r="G357" s="282" t="s">
        <v>1704</v>
      </c>
      <c r="N357" s="257">
        <v>-1200000</v>
      </c>
      <c r="P357" s="261"/>
      <c r="Q357" s="261"/>
    </row>
    <row r="358" spans="1:17">
      <c r="A358" s="263">
        <v>357</v>
      </c>
      <c r="B358" s="263"/>
      <c r="C358" s="256">
        <v>45787</v>
      </c>
      <c r="D358" s="282" t="s">
        <v>1747</v>
      </c>
      <c r="G358" s="282" t="s">
        <v>1704</v>
      </c>
      <c r="N358" s="257">
        <v>-558000</v>
      </c>
      <c r="P358" s="261"/>
      <c r="Q358" s="261"/>
    </row>
    <row r="359" spans="1:17">
      <c r="A359" s="263">
        <v>358</v>
      </c>
      <c r="B359" s="263"/>
      <c r="C359" s="256">
        <v>45789</v>
      </c>
      <c r="D359" s="282" t="s">
        <v>2249</v>
      </c>
      <c r="G359" s="282" t="s">
        <v>1466</v>
      </c>
      <c r="I359" s="257">
        <v>650000</v>
      </c>
      <c r="J359" s="261">
        <v>1</v>
      </c>
      <c r="L359" s="258">
        <v>65000</v>
      </c>
      <c r="M359" s="257">
        <v>715000</v>
      </c>
      <c r="P359" s="261"/>
      <c r="Q359" s="261"/>
    </row>
    <row r="360" spans="1:17">
      <c r="A360" s="263">
        <v>359</v>
      </c>
      <c r="B360" s="263"/>
      <c r="C360" s="256">
        <v>45789</v>
      </c>
      <c r="D360" s="282" t="s">
        <v>2249</v>
      </c>
      <c r="G360" s="282" t="s">
        <v>1111</v>
      </c>
      <c r="N360" s="257">
        <v>-715000</v>
      </c>
      <c r="P360" s="261"/>
      <c r="Q360" s="261"/>
    </row>
    <row r="361" spans="1:17">
      <c r="A361" s="263">
        <v>360</v>
      </c>
      <c r="B361" s="263"/>
      <c r="C361" s="256">
        <v>45789</v>
      </c>
      <c r="D361" s="282" t="s">
        <v>1415</v>
      </c>
      <c r="F361" s="284">
        <v>1068298046</v>
      </c>
      <c r="G361" s="282" t="s">
        <v>2040</v>
      </c>
      <c r="H361" s="261">
        <v>1068298046</v>
      </c>
      <c r="I361" s="257">
        <v>450000</v>
      </c>
      <c r="J361" s="261">
        <v>1</v>
      </c>
      <c r="M361" s="257">
        <v>450000</v>
      </c>
      <c r="P361" s="261"/>
      <c r="Q361" s="261"/>
    </row>
    <row r="362" spans="1:17">
      <c r="A362" s="263">
        <v>361</v>
      </c>
      <c r="B362" s="263"/>
      <c r="C362" s="256">
        <v>45789</v>
      </c>
      <c r="D362" s="282" t="s">
        <v>1928</v>
      </c>
      <c r="F362" s="284" t="s">
        <v>1710</v>
      </c>
      <c r="G362" s="282" t="s">
        <v>1182</v>
      </c>
      <c r="H362" s="261" t="s">
        <v>1710</v>
      </c>
      <c r="I362" s="257">
        <v>1300000</v>
      </c>
      <c r="J362" s="261">
        <v>1</v>
      </c>
      <c r="M362" s="257">
        <v>1300000</v>
      </c>
      <c r="P362" s="261"/>
      <c r="Q362" s="261"/>
    </row>
    <row r="363" spans="1:17">
      <c r="A363" s="263">
        <v>362</v>
      </c>
      <c r="B363" s="263"/>
      <c r="C363" s="256">
        <v>45789</v>
      </c>
      <c r="D363" s="282" t="s">
        <v>1569</v>
      </c>
      <c r="F363" s="284" t="s">
        <v>1186</v>
      </c>
      <c r="G363" s="282" t="s">
        <v>3890</v>
      </c>
      <c r="H363" s="261" t="s">
        <v>1186</v>
      </c>
      <c r="I363" s="257">
        <v>499091</v>
      </c>
      <c r="J363" s="261">
        <v>1</v>
      </c>
      <c r="K363" s="258">
        <v>480000</v>
      </c>
      <c r="L363" s="258">
        <v>49909</v>
      </c>
      <c r="M363" s="257">
        <v>549000</v>
      </c>
      <c r="P363" s="261"/>
      <c r="Q363" s="261"/>
    </row>
    <row r="364" spans="1:17">
      <c r="A364" s="263">
        <v>363</v>
      </c>
      <c r="B364" s="263"/>
      <c r="C364" s="256">
        <v>45789</v>
      </c>
      <c r="D364" s="282" t="s">
        <v>1425</v>
      </c>
      <c r="G364" s="282" t="s">
        <v>2075</v>
      </c>
      <c r="I364" s="257">
        <v>200000</v>
      </c>
      <c r="J364" s="261">
        <v>1</v>
      </c>
      <c r="M364" s="257">
        <v>200000</v>
      </c>
      <c r="P364" s="261"/>
      <c r="Q364" s="261"/>
    </row>
    <row r="365" spans="1:17">
      <c r="A365" s="263">
        <v>364</v>
      </c>
      <c r="B365" s="263"/>
      <c r="C365" s="256">
        <v>45789</v>
      </c>
      <c r="D365" s="282" t="s">
        <v>1425</v>
      </c>
      <c r="G365" s="282" t="s">
        <v>2076</v>
      </c>
      <c r="I365" s="257">
        <v>250000</v>
      </c>
      <c r="J365" s="261">
        <v>1</v>
      </c>
      <c r="M365" s="257">
        <v>250000</v>
      </c>
      <c r="P365" s="261"/>
      <c r="Q365" s="261"/>
    </row>
    <row r="366" spans="1:17">
      <c r="A366" s="263">
        <v>365</v>
      </c>
      <c r="B366" s="263"/>
      <c r="C366" s="256">
        <v>45789</v>
      </c>
      <c r="D366" s="282" t="s">
        <v>1131</v>
      </c>
      <c r="G366" s="282" t="s">
        <v>2078</v>
      </c>
      <c r="I366" s="257">
        <v>1100000</v>
      </c>
      <c r="J366" s="261">
        <v>1</v>
      </c>
      <c r="M366" s="257">
        <v>1100000</v>
      </c>
      <c r="P366" s="261"/>
      <c r="Q366" s="261"/>
    </row>
    <row r="367" spans="1:17">
      <c r="A367" s="263">
        <v>366</v>
      </c>
      <c r="B367" s="263"/>
      <c r="C367" s="256">
        <v>45789</v>
      </c>
      <c r="D367" s="282" t="s">
        <v>2082</v>
      </c>
      <c r="F367" s="284" t="s">
        <v>1180</v>
      </c>
      <c r="G367" s="282" t="s">
        <v>1608</v>
      </c>
      <c r="H367" s="261" t="s">
        <v>1180</v>
      </c>
      <c r="I367" s="257">
        <v>1500000</v>
      </c>
      <c r="J367" s="261">
        <v>1</v>
      </c>
      <c r="L367" s="258">
        <v>150000</v>
      </c>
      <c r="M367" s="257">
        <v>1650000</v>
      </c>
      <c r="P367" s="261"/>
      <c r="Q367" s="261"/>
    </row>
    <row r="368" spans="1:17">
      <c r="A368" s="263">
        <v>367</v>
      </c>
      <c r="B368" s="263"/>
      <c r="C368" s="256">
        <v>45789</v>
      </c>
      <c r="D368" s="282" t="s">
        <v>1370</v>
      </c>
      <c r="G368" s="282" t="s">
        <v>2086</v>
      </c>
      <c r="I368" s="257">
        <v>1650000</v>
      </c>
      <c r="J368" s="261">
        <v>1</v>
      </c>
      <c r="M368" s="257">
        <v>1650000</v>
      </c>
      <c r="P368" s="261"/>
      <c r="Q368" s="261"/>
    </row>
    <row r="369" spans="1:17">
      <c r="A369" s="263">
        <v>368</v>
      </c>
      <c r="B369" s="263"/>
      <c r="C369" s="256">
        <v>45790</v>
      </c>
      <c r="D369" s="282" t="s">
        <v>2082</v>
      </c>
      <c r="G369" s="282" t="s">
        <v>1111</v>
      </c>
      <c r="N369" s="257">
        <v>-1650000</v>
      </c>
      <c r="P369" s="261"/>
      <c r="Q369" s="261"/>
    </row>
    <row r="370" spans="1:17">
      <c r="A370" s="263">
        <v>369</v>
      </c>
      <c r="B370" s="263"/>
      <c r="C370" s="256">
        <v>45790</v>
      </c>
      <c r="D370" s="282" t="s">
        <v>1569</v>
      </c>
      <c r="G370" s="282" t="s">
        <v>1111</v>
      </c>
      <c r="N370" s="257">
        <v>-549000</v>
      </c>
      <c r="P370" s="261"/>
      <c r="Q370" s="261"/>
    </row>
    <row r="371" spans="1:17">
      <c r="A371" s="263">
        <v>370</v>
      </c>
      <c r="B371" s="263"/>
      <c r="C371" s="256">
        <v>45790</v>
      </c>
      <c r="D371" s="282" t="s">
        <v>1420</v>
      </c>
      <c r="G371" s="282" t="s">
        <v>1125</v>
      </c>
      <c r="I371" s="257">
        <v>1000000</v>
      </c>
      <c r="J371" s="261">
        <v>1</v>
      </c>
      <c r="M371" s="257">
        <v>1000000</v>
      </c>
      <c r="P371" s="261"/>
      <c r="Q371" s="261"/>
    </row>
    <row r="372" spans="1:17">
      <c r="A372" s="263">
        <v>371</v>
      </c>
      <c r="B372" s="263"/>
      <c r="C372" s="256">
        <v>45790</v>
      </c>
      <c r="D372" s="282" t="s">
        <v>1420</v>
      </c>
      <c r="F372" s="284">
        <v>1068298046</v>
      </c>
      <c r="G372" s="282" t="s">
        <v>2040</v>
      </c>
      <c r="H372" s="261">
        <v>1068298046</v>
      </c>
      <c r="I372" s="257">
        <v>450000</v>
      </c>
      <c r="J372" s="261">
        <v>1</v>
      </c>
      <c r="M372" s="257">
        <v>450000</v>
      </c>
      <c r="P372" s="261"/>
      <c r="Q372" s="261"/>
    </row>
    <row r="373" spans="1:17">
      <c r="A373" s="263">
        <v>372</v>
      </c>
      <c r="B373" s="263"/>
      <c r="C373" s="256">
        <v>45790</v>
      </c>
      <c r="D373" s="282" t="s">
        <v>1882</v>
      </c>
      <c r="F373" s="284">
        <v>1068298046</v>
      </c>
      <c r="G373" s="282" t="s">
        <v>2040</v>
      </c>
      <c r="H373" s="261">
        <v>1068298046</v>
      </c>
      <c r="I373" s="257">
        <v>500000</v>
      </c>
      <c r="J373" s="261">
        <v>1</v>
      </c>
      <c r="M373" s="257">
        <v>500000</v>
      </c>
      <c r="P373" s="261"/>
      <c r="Q373" s="261"/>
    </row>
    <row r="374" spans="1:17">
      <c r="A374" s="263">
        <v>373</v>
      </c>
      <c r="B374" s="263"/>
      <c r="C374" s="256">
        <v>45790</v>
      </c>
      <c r="D374" s="282" t="s">
        <v>1882</v>
      </c>
      <c r="F374" s="284">
        <v>24152333903</v>
      </c>
      <c r="G374" s="282" t="s">
        <v>1520</v>
      </c>
      <c r="H374" s="261">
        <v>24152333903</v>
      </c>
      <c r="I374" s="257">
        <v>50000</v>
      </c>
      <c r="J374" s="261">
        <v>1</v>
      </c>
      <c r="M374" s="257">
        <v>50000</v>
      </c>
      <c r="P374" s="261"/>
      <c r="Q374" s="261"/>
    </row>
    <row r="375" spans="1:17">
      <c r="A375" s="263">
        <v>374</v>
      </c>
      <c r="B375" s="263"/>
      <c r="C375" s="256">
        <v>45790</v>
      </c>
      <c r="D375" s="282" t="s">
        <v>1301</v>
      </c>
      <c r="F375" s="284" t="s">
        <v>2110</v>
      </c>
      <c r="G375" s="282" t="s">
        <v>2111</v>
      </c>
      <c r="H375" s="261" t="s">
        <v>2110</v>
      </c>
      <c r="I375" s="257">
        <v>200000</v>
      </c>
      <c r="J375" s="261">
        <v>1</v>
      </c>
      <c r="M375" s="257">
        <v>200000</v>
      </c>
      <c r="P375" s="261"/>
      <c r="Q375" s="261"/>
    </row>
    <row r="376" spans="1:17">
      <c r="A376" s="263">
        <v>375</v>
      </c>
      <c r="B376" s="263"/>
      <c r="C376" s="256">
        <v>45790</v>
      </c>
      <c r="D376" s="282" t="s">
        <v>1747</v>
      </c>
      <c r="F376" s="284" t="s">
        <v>1186</v>
      </c>
      <c r="G376" s="282" t="s">
        <v>3890</v>
      </c>
      <c r="H376" s="261" t="s">
        <v>1186</v>
      </c>
      <c r="I376" s="257">
        <v>549000</v>
      </c>
      <c r="J376" s="261">
        <v>1</v>
      </c>
      <c r="K376" s="258">
        <v>480000</v>
      </c>
      <c r="M376" s="257">
        <v>549000</v>
      </c>
      <c r="P376" s="261"/>
      <c r="Q376" s="261"/>
    </row>
    <row r="377" spans="1:17">
      <c r="A377" s="263">
        <v>376</v>
      </c>
      <c r="B377" s="263"/>
      <c r="C377" s="256">
        <v>45790</v>
      </c>
      <c r="D377" s="282" t="s">
        <v>2093</v>
      </c>
      <c r="F377" s="284">
        <v>7252703114</v>
      </c>
      <c r="G377" s="282" t="s">
        <v>1662</v>
      </c>
      <c r="H377" s="261">
        <v>7252703114</v>
      </c>
      <c r="I377" s="257">
        <v>129000</v>
      </c>
      <c r="J377" s="261">
        <v>1</v>
      </c>
      <c r="K377" s="258">
        <v>70000</v>
      </c>
      <c r="M377" s="257">
        <v>129000</v>
      </c>
      <c r="P377" s="261"/>
      <c r="Q377" s="261"/>
    </row>
    <row r="378" spans="1:17">
      <c r="A378" s="263">
        <v>377</v>
      </c>
      <c r="B378" s="263"/>
      <c r="C378" s="256">
        <v>45790</v>
      </c>
      <c r="D378" s="282" t="s">
        <v>2097</v>
      </c>
      <c r="F378" s="284">
        <v>2800802</v>
      </c>
      <c r="G378" s="282" t="s">
        <v>1675</v>
      </c>
      <c r="H378" s="261">
        <v>2800802</v>
      </c>
      <c r="I378" s="257">
        <v>150000</v>
      </c>
      <c r="J378" s="261">
        <v>3</v>
      </c>
      <c r="K378" s="258">
        <v>85000</v>
      </c>
      <c r="M378" s="257">
        <v>450000</v>
      </c>
      <c r="P378" s="261"/>
      <c r="Q378" s="261"/>
    </row>
    <row r="379" spans="1:17">
      <c r="A379" s="263">
        <v>378</v>
      </c>
      <c r="B379" s="263"/>
      <c r="C379" s="256">
        <v>45790</v>
      </c>
      <c r="D379" s="282" t="s">
        <v>1370</v>
      </c>
      <c r="G379" s="282" t="s">
        <v>2100</v>
      </c>
      <c r="I379" s="257">
        <v>1550000</v>
      </c>
      <c r="J379" s="261">
        <v>1</v>
      </c>
      <c r="M379" s="257">
        <v>1550000</v>
      </c>
      <c r="P379" s="261"/>
      <c r="Q379" s="261"/>
    </row>
    <row r="380" spans="1:17">
      <c r="A380" s="263">
        <v>379</v>
      </c>
      <c r="B380" s="263"/>
      <c r="C380" s="256">
        <v>45790</v>
      </c>
      <c r="D380" s="282" t="s">
        <v>1277</v>
      </c>
      <c r="G380" s="282" t="s">
        <v>2103</v>
      </c>
      <c r="I380" s="257">
        <v>990000</v>
      </c>
      <c r="J380" s="261">
        <v>1</v>
      </c>
      <c r="K380" s="258">
        <v>940000</v>
      </c>
      <c r="M380" s="257">
        <v>990000</v>
      </c>
      <c r="P380" s="261"/>
      <c r="Q380" s="261"/>
    </row>
    <row r="381" spans="1:17">
      <c r="A381" s="263">
        <v>380</v>
      </c>
      <c r="B381" s="263"/>
      <c r="C381" s="256">
        <v>45790</v>
      </c>
      <c r="D381" s="282" t="s">
        <v>2093</v>
      </c>
      <c r="G381" s="282" t="s">
        <v>1111</v>
      </c>
      <c r="N381" s="257">
        <v>-129000</v>
      </c>
      <c r="P381" s="261"/>
      <c r="Q381" s="261"/>
    </row>
    <row r="382" spans="1:17">
      <c r="A382" s="263">
        <v>381</v>
      </c>
      <c r="B382" s="263"/>
      <c r="C382" s="256">
        <v>45790</v>
      </c>
      <c r="D382" s="282" t="s">
        <v>1633</v>
      </c>
      <c r="G382" s="282" t="s">
        <v>2106</v>
      </c>
      <c r="I382" s="257">
        <v>1000000</v>
      </c>
      <c r="J382" s="261">
        <v>1</v>
      </c>
      <c r="L382" s="258">
        <v>100000</v>
      </c>
      <c r="M382" s="257">
        <v>1100000</v>
      </c>
      <c r="P382" s="261"/>
      <c r="Q382" s="261"/>
    </row>
    <row r="383" spans="1:17">
      <c r="A383" s="263">
        <v>382</v>
      </c>
      <c r="B383" s="263"/>
      <c r="C383" s="256">
        <v>45790</v>
      </c>
      <c r="D383" s="282" t="s">
        <v>1349</v>
      </c>
      <c r="G383" s="282" t="s">
        <v>2108</v>
      </c>
      <c r="I383" s="257">
        <v>1200000</v>
      </c>
      <c r="J383" s="261">
        <v>1</v>
      </c>
      <c r="M383" s="257">
        <v>1200000</v>
      </c>
      <c r="P383" s="261"/>
      <c r="Q383" s="261"/>
    </row>
    <row r="384" spans="1:17">
      <c r="A384" s="263">
        <v>383</v>
      </c>
      <c r="B384" s="263"/>
      <c r="C384" s="256">
        <v>45790</v>
      </c>
      <c r="D384" s="282" t="s">
        <v>1928</v>
      </c>
      <c r="G384" s="282" t="s">
        <v>1111</v>
      </c>
      <c r="N384" s="257">
        <v>-1300000</v>
      </c>
      <c r="P384" s="261"/>
      <c r="Q384" s="261"/>
    </row>
    <row r="385" spans="1:17">
      <c r="A385" s="263">
        <v>384</v>
      </c>
      <c r="B385" s="263"/>
      <c r="C385" s="256">
        <v>45791</v>
      </c>
      <c r="D385" s="282" t="s">
        <v>1349</v>
      </c>
      <c r="G385" s="282" t="s">
        <v>1111</v>
      </c>
      <c r="N385" s="257">
        <v>-1200000</v>
      </c>
      <c r="P385" s="261"/>
      <c r="Q385" s="261"/>
    </row>
    <row r="386" spans="1:17">
      <c r="A386" s="263">
        <v>385</v>
      </c>
      <c r="B386" s="263"/>
      <c r="C386" s="256">
        <v>45791</v>
      </c>
      <c r="D386" s="282" t="s">
        <v>1680</v>
      </c>
      <c r="G386" s="282" t="s">
        <v>1988</v>
      </c>
      <c r="I386" s="257">
        <v>1200000</v>
      </c>
      <c r="J386" s="261">
        <v>1</v>
      </c>
      <c r="M386" s="257">
        <v>1200000</v>
      </c>
      <c r="P386" s="261"/>
      <c r="Q386" s="261"/>
    </row>
    <row r="387" spans="1:17">
      <c r="A387" s="263">
        <v>386</v>
      </c>
      <c r="B387" s="263"/>
      <c r="C387" s="256">
        <v>45791</v>
      </c>
      <c r="D387" s="282" t="s">
        <v>1680</v>
      </c>
      <c r="G387" s="282" t="s">
        <v>2112</v>
      </c>
      <c r="I387" s="257">
        <v>150000</v>
      </c>
      <c r="J387" s="261">
        <v>1</v>
      </c>
      <c r="M387" s="257">
        <v>150000</v>
      </c>
      <c r="P387" s="261"/>
      <c r="Q387" s="261"/>
    </row>
    <row r="388" spans="1:17">
      <c r="A388" s="263">
        <v>387</v>
      </c>
      <c r="B388" s="263"/>
      <c r="C388" s="256">
        <v>45791</v>
      </c>
      <c r="D388" s="282" t="s">
        <v>1420</v>
      </c>
      <c r="G388" s="282" t="s">
        <v>1111</v>
      </c>
      <c r="N388" s="257">
        <v>-1450000</v>
      </c>
      <c r="P388" s="261"/>
      <c r="Q388" s="261"/>
    </row>
    <row r="389" spans="1:17">
      <c r="A389" s="263">
        <v>388</v>
      </c>
      <c r="B389" s="263"/>
      <c r="C389" s="256">
        <v>45791</v>
      </c>
      <c r="D389" s="282" t="s">
        <v>1277</v>
      </c>
      <c r="G389" s="282" t="s">
        <v>1111</v>
      </c>
      <c r="N389" s="257">
        <v>-990000</v>
      </c>
      <c r="P389" s="261"/>
      <c r="Q389" s="261"/>
    </row>
    <row r="390" spans="1:17">
      <c r="A390" s="263">
        <v>389</v>
      </c>
      <c r="B390" s="263"/>
      <c r="C390" s="256">
        <v>45791</v>
      </c>
      <c r="D390" s="282" t="s">
        <v>2119</v>
      </c>
      <c r="F390" s="284" t="s">
        <v>1190</v>
      </c>
      <c r="G390" s="282" t="s">
        <v>1115</v>
      </c>
      <c r="H390" s="261" t="s">
        <v>1435</v>
      </c>
      <c r="I390" s="257">
        <v>1500000</v>
      </c>
      <c r="J390" s="261">
        <v>1</v>
      </c>
      <c r="M390" s="257">
        <v>1500000</v>
      </c>
      <c r="P390" s="261"/>
      <c r="Q390" s="261"/>
    </row>
    <row r="391" spans="1:17">
      <c r="A391" s="263">
        <v>390</v>
      </c>
      <c r="B391" s="263"/>
      <c r="C391" s="256">
        <v>45791</v>
      </c>
      <c r="D391" s="282" t="s">
        <v>1010</v>
      </c>
      <c r="F391" s="284">
        <v>2295001282</v>
      </c>
      <c r="G391" s="282" t="s">
        <v>2457</v>
      </c>
      <c r="H391" s="261">
        <v>2295001282</v>
      </c>
      <c r="I391" s="257">
        <v>422000</v>
      </c>
      <c r="J391" s="261">
        <v>1</v>
      </c>
      <c r="M391" s="257">
        <v>422000</v>
      </c>
      <c r="P391" s="261"/>
      <c r="Q391" s="261"/>
    </row>
    <row r="392" spans="1:17">
      <c r="A392" s="263">
        <v>391</v>
      </c>
      <c r="B392" s="263"/>
      <c r="C392" s="256">
        <v>45791</v>
      </c>
      <c r="D392" s="282" t="s">
        <v>1747</v>
      </c>
      <c r="G392" s="282" t="s">
        <v>1701</v>
      </c>
      <c r="I392" s="257">
        <v>680000</v>
      </c>
      <c r="J392" s="261">
        <v>1</v>
      </c>
      <c r="M392" s="257">
        <v>680000</v>
      </c>
      <c r="P392" s="261"/>
      <c r="Q392" s="261"/>
    </row>
    <row r="393" spans="1:17">
      <c r="A393" s="263">
        <v>392</v>
      </c>
      <c r="B393" s="263"/>
      <c r="C393" s="256">
        <v>45791</v>
      </c>
      <c r="D393" s="282" t="s">
        <v>1569</v>
      </c>
      <c r="F393" s="284" t="s">
        <v>1332</v>
      </c>
      <c r="G393" s="282" t="s">
        <v>1182</v>
      </c>
      <c r="H393" s="261" t="s">
        <v>1332</v>
      </c>
      <c r="I393" s="257">
        <v>1000000</v>
      </c>
      <c r="J393" s="261">
        <v>1</v>
      </c>
      <c r="M393" s="257">
        <v>1000000</v>
      </c>
      <c r="P393" s="261"/>
      <c r="Q393" s="261"/>
    </row>
    <row r="394" spans="1:17">
      <c r="A394" s="263">
        <v>393</v>
      </c>
      <c r="B394" s="263"/>
      <c r="C394" s="256">
        <v>45792</v>
      </c>
      <c r="D394" s="282" t="s">
        <v>1569</v>
      </c>
      <c r="G394" s="282" t="s">
        <v>1111</v>
      </c>
      <c r="N394" s="257">
        <v>-1000000</v>
      </c>
      <c r="P394" s="261"/>
      <c r="Q394" s="261"/>
    </row>
    <row r="395" spans="1:17">
      <c r="A395" s="263">
        <v>394</v>
      </c>
      <c r="B395" s="263"/>
      <c r="C395" s="256">
        <v>45792</v>
      </c>
      <c r="D395" s="282" t="s">
        <v>1551</v>
      </c>
      <c r="F395" s="284" t="s">
        <v>1186</v>
      </c>
      <c r="G395" s="282" t="s">
        <v>2135</v>
      </c>
      <c r="H395" s="261" t="s">
        <v>1186</v>
      </c>
      <c r="I395" s="257">
        <v>499091</v>
      </c>
      <c r="J395" s="261">
        <v>1</v>
      </c>
      <c r="L395" s="258">
        <v>49909.100000000006</v>
      </c>
      <c r="M395" s="257">
        <v>549000.1</v>
      </c>
      <c r="P395" s="261"/>
      <c r="Q395" s="261"/>
    </row>
    <row r="396" spans="1:17">
      <c r="A396" s="263">
        <v>395</v>
      </c>
      <c r="B396" s="263"/>
      <c r="C396" s="256">
        <v>45792</v>
      </c>
      <c r="D396" s="282" t="s">
        <v>2038</v>
      </c>
      <c r="F396" s="284" t="s">
        <v>1180</v>
      </c>
      <c r="G396" s="282" t="s">
        <v>2128</v>
      </c>
      <c r="H396" s="261" t="s">
        <v>1180</v>
      </c>
      <c r="I396" s="257">
        <v>1500000</v>
      </c>
      <c r="J396" s="261">
        <v>1</v>
      </c>
      <c r="M396" s="257">
        <v>1500000</v>
      </c>
      <c r="P396" s="261"/>
      <c r="Q396" s="261"/>
    </row>
    <row r="397" spans="1:17">
      <c r="A397" s="263">
        <v>396</v>
      </c>
      <c r="B397" s="263"/>
      <c r="C397" s="256">
        <v>45792</v>
      </c>
      <c r="D397" s="282" t="s">
        <v>2038</v>
      </c>
      <c r="F397" s="284" t="s">
        <v>1760</v>
      </c>
      <c r="G397" s="282" t="s">
        <v>2129</v>
      </c>
      <c r="H397" s="261" t="s">
        <v>1760</v>
      </c>
      <c r="I397" s="257">
        <v>50000</v>
      </c>
      <c r="J397" s="261">
        <v>1</v>
      </c>
      <c r="K397" s="258">
        <v>33000</v>
      </c>
      <c r="M397" s="257">
        <v>50000</v>
      </c>
      <c r="P397" s="261"/>
      <c r="Q397" s="261"/>
    </row>
    <row r="398" spans="1:17">
      <c r="A398" s="263">
        <v>397</v>
      </c>
      <c r="B398" s="263"/>
      <c r="C398" s="256">
        <v>45792</v>
      </c>
      <c r="D398" s="282" t="s">
        <v>2038</v>
      </c>
      <c r="G398" s="282" t="s">
        <v>1111</v>
      </c>
      <c r="N398" s="257">
        <v>-1550000</v>
      </c>
      <c r="P398" s="261"/>
      <c r="Q398" s="261"/>
    </row>
    <row r="399" spans="1:17">
      <c r="A399" s="263">
        <v>398</v>
      </c>
      <c r="B399" s="263"/>
      <c r="C399" s="256">
        <v>45792</v>
      </c>
      <c r="D399" s="282" t="s">
        <v>1512</v>
      </c>
      <c r="G399" s="282" t="s">
        <v>1961</v>
      </c>
      <c r="I399" s="257">
        <v>2000000</v>
      </c>
      <c r="J399" s="261">
        <v>1</v>
      </c>
      <c r="M399" s="257">
        <v>2000000</v>
      </c>
      <c r="P399" s="261"/>
      <c r="Q399" s="261"/>
    </row>
    <row r="400" spans="1:17">
      <c r="A400" s="263">
        <v>399</v>
      </c>
      <c r="B400" s="263"/>
      <c r="C400" s="256">
        <v>45792</v>
      </c>
      <c r="D400" s="282" t="s">
        <v>2050</v>
      </c>
      <c r="G400" s="282" t="s">
        <v>1111</v>
      </c>
      <c r="N400" s="257">
        <v>-1000000</v>
      </c>
      <c r="P400" s="261"/>
      <c r="Q400" s="261"/>
    </row>
    <row r="401" spans="1:17">
      <c r="A401" s="263">
        <v>400</v>
      </c>
      <c r="B401" s="263"/>
      <c r="C401" s="256">
        <v>45792</v>
      </c>
      <c r="D401" s="282" t="s">
        <v>1705</v>
      </c>
      <c r="F401" s="284">
        <v>50229</v>
      </c>
      <c r="G401" s="282" t="s">
        <v>2138</v>
      </c>
      <c r="H401" s="261">
        <v>50229</v>
      </c>
      <c r="I401" s="257">
        <v>75000</v>
      </c>
      <c r="J401" s="58">
        <v>2</v>
      </c>
      <c r="L401" s="258">
        <v>15000</v>
      </c>
      <c r="M401" s="257">
        <v>165000</v>
      </c>
      <c r="P401" s="261"/>
      <c r="Q401" s="261"/>
    </row>
    <row r="402" spans="1:17">
      <c r="A402" s="263">
        <v>401</v>
      </c>
      <c r="B402" s="263"/>
      <c r="C402" s="256">
        <v>45792</v>
      </c>
      <c r="D402" s="282" t="s">
        <v>2163</v>
      </c>
      <c r="G402" s="282" t="s">
        <v>2161</v>
      </c>
      <c r="I402" s="257">
        <v>500000</v>
      </c>
      <c r="J402" s="261">
        <v>1</v>
      </c>
      <c r="L402" s="258">
        <v>50000</v>
      </c>
      <c r="M402" s="257">
        <v>550000</v>
      </c>
      <c r="P402" s="261"/>
      <c r="Q402" s="261"/>
    </row>
    <row r="403" spans="1:17">
      <c r="A403" s="263">
        <v>402</v>
      </c>
      <c r="B403" s="263"/>
      <c r="C403" s="256">
        <v>45792</v>
      </c>
      <c r="D403" s="282" t="s">
        <v>1825</v>
      </c>
      <c r="F403" s="284" t="s">
        <v>1180</v>
      </c>
      <c r="G403" s="282" t="s">
        <v>2128</v>
      </c>
      <c r="H403" s="261" t="s">
        <v>1180</v>
      </c>
      <c r="I403" s="257">
        <v>1500000</v>
      </c>
      <c r="J403" s="261">
        <v>1</v>
      </c>
      <c r="L403" s="258">
        <v>150000</v>
      </c>
      <c r="M403" s="257">
        <v>1650000</v>
      </c>
      <c r="P403" s="261"/>
      <c r="Q403" s="261"/>
    </row>
    <row r="404" spans="1:17">
      <c r="A404" s="263">
        <v>403</v>
      </c>
      <c r="B404" s="263"/>
      <c r="C404" s="256">
        <v>45792</v>
      </c>
      <c r="D404" s="282" t="s">
        <v>1825</v>
      </c>
      <c r="F404" s="284" t="s">
        <v>1760</v>
      </c>
      <c r="G404" s="282" t="s">
        <v>2129</v>
      </c>
      <c r="H404" s="261" t="s">
        <v>1760</v>
      </c>
      <c r="I404" s="257">
        <v>50000</v>
      </c>
      <c r="J404" s="261">
        <v>1</v>
      </c>
      <c r="K404" s="258">
        <v>33000</v>
      </c>
      <c r="L404" s="258">
        <v>5000</v>
      </c>
      <c r="M404" s="257">
        <v>55000</v>
      </c>
      <c r="P404" s="261"/>
      <c r="Q404" s="261"/>
    </row>
    <row r="405" spans="1:17">
      <c r="A405" s="263">
        <v>404</v>
      </c>
      <c r="B405" s="263"/>
      <c r="C405" s="256">
        <v>45792</v>
      </c>
      <c r="D405" s="282" t="s">
        <v>1825</v>
      </c>
      <c r="F405" s="284" t="s">
        <v>2165</v>
      </c>
      <c r="G405" s="282" t="s">
        <v>3891</v>
      </c>
      <c r="H405" s="261" t="s">
        <v>2165</v>
      </c>
      <c r="I405" s="257">
        <v>250000</v>
      </c>
      <c r="J405" s="261">
        <v>1</v>
      </c>
      <c r="K405" s="258">
        <v>45000</v>
      </c>
      <c r="L405" s="258">
        <v>25000</v>
      </c>
      <c r="M405" s="257">
        <v>275000</v>
      </c>
      <c r="P405" s="261"/>
      <c r="Q405" s="261"/>
    </row>
    <row r="406" spans="1:17">
      <c r="A406" s="263">
        <v>405</v>
      </c>
      <c r="B406" s="263"/>
      <c r="C406" s="256">
        <v>45793</v>
      </c>
      <c r="D406" s="282" t="s">
        <v>1825</v>
      </c>
      <c r="G406" s="282" t="s">
        <v>1111</v>
      </c>
      <c r="N406" s="257">
        <v>-1980000</v>
      </c>
      <c r="P406" s="261"/>
      <c r="Q406" s="261"/>
    </row>
    <row r="407" spans="1:17">
      <c r="A407" s="263">
        <v>406</v>
      </c>
      <c r="B407" s="263"/>
      <c r="C407" s="256">
        <v>45793</v>
      </c>
      <c r="D407" s="282" t="s">
        <v>2044</v>
      </c>
      <c r="F407" s="284" t="s">
        <v>2165</v>
      </c>
      <c r="G407" s="282" t="s">
        <v>3891</v>
      </c>
      <c r="H407" s="261" t="s">
        <v>2165</v>
      </c>
      <c r="I407" s="257">
        <v>250000</v>
      </c>
      <c r="J407" s="261">
        <v>1</v>
      </c>
      <c r="K407" s="258">
        <v>45000</v>
      </c>
      <c r="M407" s="257">
        <v>250000</v>
      </c>
      <c r="P407" s="261"/>
      <c r="Q407" s="261"/>
    </row>
    <row r="408" spans="1:17">
      <c r="A408" s="263">
        <v>407</v>
      </c>
      <c r="B408" s="263"/>
      <c r="C408" s="256">
        <v>45793</v>
      </c>
      <c r="D408" s="282" t="s">
        <v>1882</v>
      </c>
      <c r="G408" s="282" t="s">
        <v>1111</v>
      </c>
      <c r="N408" s="257">
        <v>-550000</v>
      </c>
      <c r="P408" s="261"/>
      <c r="Q408" s="261"/>
    </row>
    <row r="409" spans="1:17">
      <c r="A409" s="263">
        <v>408</v>
      </c>
      <c r="B409" s="263"/>
      <c r="C409" s="256">
        <v>45793</v>
      </c>
      <c r="D409" s="282" t="s">
        <v>1705</v>
      </c>
      <c r="F409" s="284">
        <v>50229</v>
      </c>
      <c r="G409" s="282" t="s">
        <v>2138</v>
      </c>
      <c r="H409" s="261">
        <v>50229</v>
      </c>
      <c r="I409" s="257">
        <v>75000</v>
      </c>
      <c r="J409" s="58">
        <v>2</v>
      </c>
      <c r="L409" s="258">
        <v>15000</v>
      </c>
      <c r="M409" s="257">
        <v>165000</v>
      </c>
      <c r="P409" s="261"/>
      <c r="Q409" s="261"/>
    </row>
    <row r="410" spans="1:17">
      <c r="A410" s="263">
        <v>409</v>
      </c>
      <c r="B410" s="263"/>
      <c r="C410" s="256">
        <v>45793</v>
      </c>
      <c r="D410" s="282" t="s">
        <v>1705</v>
      </c>
      <c r="F410" s="284" t="s">
        <v>1230</v>
      </c>
      <c r="G410" s="282" t="s">
        <v>2136</v>
      </c>
      <c r="H410" s="261" t="s">
        <v>1230</v>
      </c>
      <c r="I410" s="257">
        <v>130000</v>
      </c>
      <c r="J410" s="58">
        <v>1</v>
      </c>
      <c r="K410" s="258">
        <v>90000</v>
      </c>
      <c r="L410" s="258">
        <v>13000</v>
      </c>
      <c r="M410" s="257">
        <v>143000</v>
      </c>
      <c r="P410" s="261"/>
      <c r="Q410" s="261"/>
    </row>
    <row r="411" spans="1:17">
      <c r="A411" s="263">
        <v>410</v>
      </c>
      <c r="B411" s="263"/>
      <c r="C411" s="256">
        <v>45793</v>
      </c>
      <c r="D411" s="282" t="s">
        <v>1705</v>
      </c>
      <c r="F411" s="284" t="s">
        <v>1778</v>
      </c>
      <c r="G411" s="282" t="s">
        <v>2140</v>
      </c>
      <c r="H411" s="261" t="s">
        <v>1778</v>
      </c>
      <c r="I411" s="257">
        <v>10000</v>
      </c>
      <c r="J411" s="58">
        <v>2</v>
      </c>
      <c r="K411" s="258">
        <v>8500</v>
      </c>
      <c r="L411" s="258">
        <v>2000</v>
      </c>
      <c r="M411" s="257">
        <v>22000</v>
      </c>
      <c r="P411" s="261"/>
      <c r="Q411" s="261"/>
    </row>
    <row r="412" spans="1:17">
      <c r="A412" s="263">
        <v>411</v>
      </c>
      <c r="B412" s="263"/>
      <c r="C412" s="256">
        <v>45793</v>
      </c>
      <c r="D412" s="282" t="s">
        <v>1825</v>
      </c>
      <c r="G412" s="282" t="s">
        <v>2173</v>
      </c>
      <c r="I412" s="257">
        <v>150000</v>
      </c>
      <c r="J412" s="261">
        <v>1</v>
      </c>
      <c r="M412" s="257">
        <v>150000</v>
      </c>
      <c r="P412" s="261"/>
      <c r="Q412" s="261"/>
    </row>
    <row r="413" spans="1:17">
      <c r="A413" s="263">
        <v>412</v>
      </c>
      <c r="B413" s="263"/>
      <c r="C413" s="256">
        <v>45793</v>
      </c>
      <c r="D413" s="282" t="s">
        <v>1825</v>
      </c>
      <c r="G413" s="282" t="s">
        <v>1111</v>
      </c>
      <c r="N413" s="257">
        <v>-150000</v>
      </c>
      <c r="P413" s="261"/>
      <c r="Q413" s="261"/>
    </row>
    <row r="414" spans="1:17">
      <c r="A414" s="263">
        <v>413</v>
      </c>
      <c r="B414" s="263"/>
      <c r="C414" s="256">
        <v>45794</v>
      </c>
      <c r="D414" s="282" t="s">
        <v>1802</v>
      </c>
      <c r="G414" s="282" t="s">
        <v>2175</v>
      </c>
      <c r="I414" s="257">
        <v>150000</v>
      </c>
      <c r="J414" s="261">
        <v>1</v>
      </c>
      <c r="M414" s="257">
        <v>150000</v>
      </c>
      <c r="P414" s="261"/>
      <c r="Q414" s="261"/>
    </row>
    <row r="415" spans="1:17">
      <c r="A415" s="263">
        <v>414</v>
      </c>
      <c r="B415" s="263"/>
      <c r="C415" s="256">
        <v>45794</v>
      </c>
      <c r="D415" s="282" t="s">
        <v>1705</v>
      </c>
      <c r="G415" s="282" t="s">
        <v>1490</v>
      </c>
      <c r="I415" s="257">
        <v>20000</v>
      </c>
      <c r="J415" s="58">
        <v>1</v>
      </c>
      <c r="L415" s="258">
        <v>2000</v>
      </c>
      <c r="M415" s="257">
        <v>22000</v>
      </c>
      <c r="P415" s="261"/>
      <c r="Q415" s="261"/>
    </row>
    <row r="416" spans="1:17">
      <c r="A416" s="263">
        <v>415</v>
      </c>
      <c r="B416" s="263"/>
      <c r="C416" s="256">
        <v>45794</v>
      </c>
      <c r="D416" s="282" t="s">
        <v>1705</v>
      </c>
      <c r="G416" s="282" t="s">
        <v>1506</v>
      </c>
      <c r="I416" s="257">
        <v>450000</v>
      </c>
      <c r="J416" s="58">
        <v>1</v>
      </c>
      <c r="L416" s="258">
        <v>45000</v>
      </c>
      <c r="M416" s="257">
        <v>495000</v>
      </c>
      <c r="P416" s="261"/>
      <c r="Q416" s="261"/>
    </row>
    <row r="417" spans="1:17">
      <c r="A417" s="263">
        <v>416</v>
      </c>
      <c r="B417" s="263"/>
      <c r="C417" s="256">
        <v>45794</v>
      </c>
      <c r="D417" s="282" t="s">
        <v>1045</v>
      </c>
      <c r="G417" s="282" t="s">
        <v>1506</v>
      </c>
      <c r="I417" s="257">
        <v>450000</v>
      </c>
      <c r="J417" s="261">
        <v>1</v>
      </c>
      <c r="M417" s="257">
        <v>450000</v>
      </c>
      <c r="P417" s="261"/>
      <c r="Q417" s="261"/>
    </row>
    <row r="418" spans="1:17">
      <c r="A418" s="263">
        <v>417</v>
      </c>
      <c r="B418" s="263"/>
      <c r="C418" s="256">
        <v>45794</v>
      </c>
      <c r="D418" s="282" t="s">
        <v>1260</v>
      </c>
      <c r="F418" s="284">
        <v>1087298388</v>
      </c>
      <c r="G418" s="282" t="s">
        <v>2189</v>
      </c>
      <c r="H418" s="262">
        <v>1087298388</v>
      </c>
      <c r="I418" s="257">
        <v>550000</v>
      </c>
      <c r="J418" s="261">
        <v>1</v>
      </c>
      <c r="M418" s="257">
        <v>500000</v>
      </c>
      <c r="P418" s="261"/>
      <c r="Q418" s="261"/>
    </row>
    <row r="419" spans="1:17">
      <c r="A419" s="263">
        <v>418</v>
      </c>
      <c r="B419" s="263"/>
      <c r="C419" s="256">
        <v>45794</v>
      </c>
      <c r="D419" s="282" t="s">
        <v>1256</v>
      </c>
      <c r="F419" s="284" t="s">
        <v>2199</v>
      </c>
      <c r="G419" s="282" t="s">
        <v>2200</v>
      </c>
      <c r="H419" s="261" t="s">
        <v>2199</v>
      </c>
      <c r="I419" s="257">
        <v>1650000</v>
      </c>
      <c r="J419" s="261">
        <v>1</v>
      </c>
      <c r="L419" s="258">
        <v>165000</v>
      </c>
      <c r="M419" s="257">
        <v>1815000</v>
      </c>
      <c r="P419" s="261"/>
      <c r="Q419" s="261"/>
    </row>
    <row r="420" spans="1:17">
      <c r="A420" s="263">
        <v>419</v>
      </c>
      <c r="B420" s="263"/>
      <c r="C420" s="256">
        <v>45794</v>
      </c>
      <c r="D420" s="282" t="s">
        <v>1802</v>
      </c>
      <c r="G420" s="282" t="s">
        <v>1704</v>
      </c>
      <c r="N420" s="257">
        <v>-150000</v>
      </c>
      <c r="P420" s="261"/>
      <c r="Q420" s="261"/>
    </row>
    <row r="421" spans="1:17">
      <c r="A421" s="263">
        <v>420</v>
      </c>
      <c r="B421" s="263"/>
      <c r="C421" s="256">
        <v>45796</v>
      </c>
      <c r="D421" s="282" t="s">
        <v>1633</v>
      </c>
      <c r="G421" s="282" t="s">
        <v>1111</v>
      </c>
      <c r="N421" s="257">
        <v>-1100000</v>
      </c>
      <c r="P421" s="261"/>
      <c r="Q421" s="261"/>
    </row>
    <row r="422" spans="1:17">
      <c r="A422" s="263">
        <v>421</v>
      </c>
      <c r="B422" s="263"/>
      <c r="C422" s="256">
        <v>45796</v>
      </c>
      <c r="D422" s="282" t="s">
        <v>1440</v>
      </c>
      <c r="G422" s="282" t="s">
        <v>1111</v>
      </c>
      <c r="N422" s="257">
        <v>-200000</v>
      </c>
      <c r="P422" s="261"/>
      <c r="Q422" s="261"/>
    </row>
    <row r="423" spans="1:17">
      <c r="A423" s="263">
        <v>422</v>
      </c>
      <c r="B423" s="263"/>
      <c r="C423" s="256">
        <v>45796</v>
      </c>
      <c r="D423" s="282" t="s">
        <v>1680</v>
      </c>
      <c r="F423" s="284" t="s">
        <v>1180</v>
      </c>
      <c r="G423" s="282" t="s">
        <v>2128</v>
      </c>
      <c r="H423" s="261" t="s">
        <v>1180</v>
      </c>
      <c r="I423" s="257">
        <v>1500000</v>
      </c>
      <c r="J423" s="261">
        <v>1</v>
      </c>
      <c r="M423" s="257">
        <v>1500000</v>
      </c>
      <c r="P423" s="261"/>
      <c r="Q423" s="261"/>
    </row>
    <row r="424" spans="1:17">
      <c r="A424" s="263">
        <v>423</v>
      </c>
      <c r="B424" s="263"/>
      <c r="C424" s="256">
        <v>45796</v>
      </c>
      <c r="D424" s="282" t="s">
        <v>1680</v>
      </c>
      <c r="F424" s="284" t="s">
        <v>1760</v>
      </c>
      <c r="G424" s="282" t="s">
        <v>2129</v>
      </c>
      <c r="H424" s="261" t="s">
        <v>1760</v>
      </c>
      <c r="I424" s="257">
        <v>50000</v>
      </c>
      <c r="J424" s="261">
        <v>1</v>
      </c>
      <c r="K424" s="258">
        <v>33000</v>
      </c>
      <c r="M424" s="257">
        <v>50000</v>
      </c>
      <c r="P424" s="261"/>
      <c r="Q424" s="261"/>
    </row>
    <row r="425" spans="1:17">
      <c r="A425" s="263">
        <v>424</v>
      </c>
      <c r="B425" s="263"/>
      <c r="C425" s="256">
        <v>45796</v>
      </c>
      <c r="D425" s="282" t="s">
        <v>1680</v>
      </c>
      <c r="F425" s="284" t="s">
        <v>1678</v>
      </c>
      <c r="G425" s="282" t="s">
        <v>2131</v>
      </c>
      <c r="H425" s="261" t="s">
        <v>1678</v>
      </c>
      <c r="I425" s="257">
        <v>60000</v>
      </c>
      <c r="J425" s="261">
        <v>1</v>
      </c>
      <c r="K425" s="258">
        <v>40000</v>
      </c>
      <c r="M425" s="257">
        <v>60000</v>
      </c>
      <c r="P425" s="261"/>
      <c r="Q425" s="261"/>
    </row>
    <row r="426" spans="1:17">
      <c r="A426" s="263">
        <v>425</v>
      </c>
      <c r="B426" s="263"/>
      <c r="C426" s="256">
        <v>45796</v>
      </c>
      <c r="D426" s="282" t="s">
        <v>1680</v>
      </c>
      <c r="G426" s="282" t="s">
        <v>2186</v>
      </c>
      <c r="I426" s="257">
        <v>800000</v>
      </c>
      <c r="J426" s="261">
        <v>1</v>
      </c>
      <c r="M426" s="257">
        <v>800000</v>
      </c>
      <c r="P426" s="261"/>
      <c r="Q426" s="261"/>
    </row>
    <row r="427" spans="1:17">
      <c r="A427" s="263">
        <v>426</v>
      </c>
      <c r="B427" s="263"/>
      <c r="C427" s="256">
        <v>45796</v>
      </c>
      <c r="D427" s="282" t="s">
        <v>1362</v>
      </c>
      <c r="G427" s="282" t="s">
        <v>1988</v>
      </c>
      <c r="I427" s="257">
        <v>1100000</v>
      </c>
      <c r="J427" s="261">
        <v>1</v>
      </c>
      <c r="L427" s="258">
        <v>110000</v>
      </c>
      <c r="M427" s="257">
        <v>1210000</v>
      </c>
      <c r="P427" s="261"/>
      <c r="Q427" s="261"/>
    </row>
    <row r="428" spans="1:17">
      <c r="A428" s="263">
        <v>427</v>
      </c>
      <c r="B428" s="263"/>
      <c r="C428" s="256">
        <v>45796</v>
      </c>
      <c r="D428" s="282" t="s">
        <v>1415</v>
      </c>
      <c r="G428" s="282" t="s">
        <v>2190</v>
      </c>
      <c r="N428" s="257">
        <v>-600000</v>
      </c>
      <c r="P428" s="261"/>
      <c r="Q428" s="261"/>
    </row>
    <row r="429" spans="1:17">
      <c r="A429" s="263">
        <v>428</v>
      </c>
      <c r="B429" s="263"/>
      <c r="C429" s="256">
        <v>45796</v>
      </c>
      <c r="D429" s="282" t="s">
        <v>1131</v>
      </c>
      <c r="G429" s="282" t="s">
        <v>2191</v>
      </c>
      <c r="I429" s="257">
        <v>900000</v>
      </c>
      <c r="J429" s="261">
        <v>1</v>
      </c>
      <c r="M429" s="257">
        <v>900000</v>
      </c>
      <c r="P429" s="261"/>
      <c r="Q429" s="261"/>
    </row>
    <row r="430" spans="1:17">
      <c r="A430" s="263">
        <v>429</v>
      </c>
      <c r="B430" s="263"/>
      <c r="C430" s="256">
        <v>45796</v>
      </c>
      <c r="D430" s="282" t="s">
        <v>1045</v>
      </c>
      <c r="F430" s="284" t="s">
        <v>1710</v>
      </c>
      <c r="G430" s="282" t="s">
        <v>1182</v>
      </c>
      <c r="H430" s="261" t="s">
        <v>1710</v>
      </c>
      <c r="I430" s="257">
        <v>1200000</v>
      </c>
      <c r="J430" s="261">
        <v>1</v>
      </c>
      <c r="M430" s="257">
        <v>1200000</v>
      </c>
      <c r="P430" s="261"/>
      <c r="Q430" s="261"/>
    </row>
    <row r="431" spans="1:17">
      <c r="A431" s="263">
        <v>430</v>
      </c>
      <c r="B431" s="263"/>
      <c r="C431" s="256">
        <v>45796</v>
      </c>
      <c r="D431" s="282" t="s">
        <v>1045</v>
      </c>
      <c r="G431" s="282" t="s">
        <v>1111</v>
      </c>
      <c r="N431" s="257">
        <v>-1650000</v>
      </c>
      <c r="P431" s="261"/>
      <c r="Q431" s="261"/>
    </row>
    <row r="432" spans="1:17">
      <c r="A432" s="263">
        <v>431</v>
      </c>
      <c r="B432" s="263"/>
      <c r="C432" s="256">
        <v>45797</v>
      </c>
      <c r="D432" s="282" t="s">
        <v>1007</v>
      </c>
      <c r="F432" s="284" t="s">
        <v>1179</v>
      </c>
      <c r="G432" s="282" t="s">
        <v>2134</v>
      </c>
      <c r="H432" s="261" t="s">
        <v>1179</v>
      </c>
      <c r="I432" s="257">
        <v>800000</v>
      </c>
      <c r="J432" s="261">
        <v>1</v>
      </c>
      <c r="M432" s="257">
        <v>800000</v>
      </c>
      <c r="P432" s="261"/>
      <c r="Q432" s="261"/>
    </row>
    <row r="433" spans="1:17">
      <c r="A433" s="263">
        <v>432</v>
      </c>
      <c r="B433" s="263"/>
      <c r="C433" s="256">
        <v>45797</v>
      </c>
      <c r="D433" s="282" t="s">
        <v>1258</v>
      </c>
      <c r="F433" s="284" t="s">
        <v>2290</v>
      </c>
      <c r="G433" s="282" t="s">
        <v>1609</v>
      </c>
      <c r="H433" s="261" t="s">
        <v>2290</v>
      </c>
      <c r="I433" s="257">
        <v>1500000</v>
      </c>
      <c r="J433" s="261">
        <v>1</v>
      </c>
      <c r="L433" s="258">
        <v>150000</v>
      </c>
      <c r="M433" s="257">
        <v>1650000</v>
      </c>
      <c r="P433" s="261"/>
      <c r="Q433" s="261"/>
    </row>
    <row r="434" spans="1:17">
      <c r="A434" s="263">
        <v>433</v>
      </c>
      <c r="B434" s="263"/>
      <c r="C434" s="256">
        <v>45797</v>
      </c>
      <c r="D434" s="282" t="s">
        <v>1816</v>
      </c>
      <c r="F434" s="284" t="s">
        <v>1179</v>
      </c>
      <c r="G434" s="282" t="s">
        <v>2134</v>
      </c>
      <c r="H434" s="261" t="s">
        <v>1179</v>
      </c>
      <c r="I434" s="257">
        <v>900000</v>
      </c>
      <c r="J434" s="261">
        <v>1</v>
      </c>
      <c r="M434" s="257">
        <v>900000</v>
      </c>
      <c r="P434" s="261"/>
      <c r="Q434" s="261"/>
    </row>
    <row r="435" spans="1:17">
      <c r="A435" s="263">
        <v>434</v>
      </c>
      <c r="B435" s="263"/>
      <c r="C435" s="256">
        <v>45798</v>
      </c>
      <c r="D435" s="282" t="s">
        <v>2044</v>
      </c>
      <c r="G435" s="282" t="s">
        <v>1111</v>
      </c>
      <c r="N435" s="257">
        <v>-250000</v>
      </c>
      <c r="P435" s="261"/>
      <c r="Q435" s="261"/>
    </row>
    <row r="436" spans="1:17">
      <c r="A436" s="263">
        <v>435</v>
      </c>
      <c r="B436" s="263"/>
      <c r="C436" s="256">
        <v>45798</v>
      </c>
      <c r="D436" s="282" t="s">
        <v>2184</v>
      </c>
      <c r="G436" s="282" t="s">
        <v>1111</v>
      </c>
      <c r="N436" s="257">
        <v>-1815000</v>
      </c>
      <c r="P436" s="261"/>
      <c r="Q436" s="261"/>
    </row>
    <row r="437" spans="1:17">
      <c r="A437" s="263">
        <v>436</v>
      </c>
      <c r="B437" s="263"/>
      <c r="C437" s="256">
        <v>45798</v>
      </c>
      <c r="D437" s="282" t="s">
        <v>1362</v>
      </c>
      <c r="G437" s="282" t="s">
        <v>1111</v>
      </c>
      <c r="N437" s="257">
        <v>-1210000</v>
      </c>
      <c r="P437" s="261"/>
      <c r="Q437" s="261"/>
    </row>
    <row r="438" spans="1:17">
      <c r="A438" s="263">
        <v>437</v>
      </c>
      <c r="B438" s="263"/>
      <c r="C438" s="256">
        <v>45798</v>
      </c>
      <c r="D438" s="282" t="s">
        <v>1525</v>
      </c>
      <c r="G438" s="282" t="s">
        <v>2201</v>
      </c>
      <c r="I438" s="257">
        <v>900000</v>
      </c>
      <c r="J438" s="261">
        <v>1</v>
      </c>
      <c r="K438" s="258">
        <v>600000</v>
      </c>
      <c r="M438" s="257">
        <v>900000</v>
      </c>
      <c r="P438" s="261"/>
      <c r="Q438" s="261"/>
    </row>
    <row r="439" spans="1:17">
      <c r="A439" s="263">
        <v>438</v>
      </c>
      <c r="B439" s="263"/>
      <c r="C439" s="256">
        <v>45798</v>
      </c>
      <c r="D439" s="282" t="s">
        <v>2203</v>
      </c>
      <c r="F439" s="284" t="s">
        <v>1190</v>
      </c>
      <c r="G439" s="282" t="s">
        <v>2126</v>
      </c>
      <c r="H439" s="261" t="s">
        <v>1435</v>
      </c>
      <c r="I439" s="257">
        <v>1500000</v>
      </c>
      <c r="J439" s="261">
        <v>1</v>
      </c>
      <c r="M439" s="257">
        <v>1500000</v>
      </c>
      <c r="P439" s="261"/>
      <c r="Q439" s="261"/>
    </row>
    <row r="440" spans="1:17">
      <c r="A440" s="263">
        <v>439</v>
      </c>
      <c r="B440" s="263"/>
      <c r="C440" s="256">
        <v>45798</v>
      </c>
      <c r="D440" s="282" t="s">
        <v>1633</v>
      </c>
      <c r="F440" s="284" t="s">
        <v>1907</v>
      </c>
      <c r="G440" s="282" t="s">
        <v>2150</v>
      </c>
      <c r="H440" s="261" t="s">
        <v>1907</v>
      </c>
      <c r="I440" s="257">
        <v>1800000</v>
      </c>
      <c r="J440" s="261">
        <v>1</v>
      </c>
      <c r="L440" s="258">
        <v>180000</v>
      </c>
      <c r="M440" s="257">
        <v>1980000</v>
      </c>
      <c r="P440" s="261"/>
      <c r="Q440" s="261"/>
    </row>
    <row r="441" spans="1:17">
      <c r="A441" s="263">
        <v>440</v>
      </c>
      <c r="B441" s="263"/>
      <c r="C441" s="256">
        <v>45798</v>
      </c>
      <c r="D441" s="282" t="s">
        <v>1633</v>
      </c>
      <c r="F441" s="284" t="s">
        <v>1760</v>
      </c>
      <c r="G441" s="282" t="s">
        <v>2129</v>
      </c>
      <c r="H441" s="261" t="s">
        <v>1760</v>
      </c>
      <c r="I441" s="257">
        <v>50000</v>
      </c>
      <c r="J441" s="261">
        <v>1</v>
      </c>
      <c r="K441" s="258">
        <v>33000</v>
      </c>
      <c r="L441" s="258">
        <v>5000</v>
      </c>
      <c r="M441" s="257">
        <v>55000</v>
      </c>
      <c r="P441" s="261"/>
      <c r="Q441" s="261"/>
    </row>
    <row r="442" spans="1:17">
      <c r="A442" s="263">
        <v>441</v>
      </c>
      <c r="B442" s="263"/>
      <c r="C442" s="256">
        <v>45798</v>
      </c>
      <c r="D442" s="282" t="s">
        <v>1633</v>
      </c>
      <c r="G442" s="282" t="s">
        <v>2151</v>
      </c>
      <c r="I442" s="257">
        <v>150000</v>
      </c>
      <c r="J442" s="261">
        <v>1</v>
      </c>
      <c r="L442" s="258">
        <v>15000</v>
      </c>
      <c r="M442" s="257">
        <v>165000</v>
      </c>
      <c r="P442" s="261"/>
      <c r="Q442" s="261"/>
    </row>
    <row r="443" spans="1:17">
      <c r="A443" s="263">
        <v>442</v>
      </c>
      <c r="B443" s="263"/>
      <c r="C443" s="256">
        <v>45798</v>
      </c>
      <c r="D443" s="282" t="s">
        <v>2206</v>
      </c>
      <c r="F443" s="284" t="s">
        <v>1180</v>
      </c>
      <c r="G443" s="282" t="s">
        <v>2128</v>
      </c>
      <c r="H443" s="261" t="s">
        <v>1180</v>
      </c>
      <c r="I443" s="257">
        <v>1500000</v>
      </c>
      <c r="J443" s="261">
        <v>1</v>
      </c>
      <c r="M443" s="257">
        <v>1500000</v>
      </c>
      <c r="P443" s="261"/>
      <c r="Q443" s="261"/>
    </row>
    <row r="444" spans="1:17">
      <c r="A444" s="263">
        <v>443</v>
      </c>
      <c r="B444" s="263"/>
      <c r="C444" s="256">
        <v>45798</v>
      </c>
      <c r="D444" s="282" t="s">
        <v>2206</v>
      </c>
      <c r="F444" s="284" t="s">
        <v>1760</v>
      </c>
      <c r="G444" s="282" t="s">
        <v>2129</v>
      </c>
      <c r="H444" s="261" t="s">
        <v>1760</v>
      </c>
      <c r="I444" s="257">
        <v>50000</v>
      </c>
      <c r="J444" s="261">
        <v>1</v>
      </c>
      <c r="K444" s="258">
        <v>33000</v>
      </c>
      <c r="M444" s="257">
        <v>50000</v>
      </c>
      <c r="P444" s="261"/>
      <c r="Q444" s="261"/>
    </row>
    <row r="445" spans="1:17">
      <c r="A445" s="263">
        <v>444</v>
      </c>
      <c r="B445" s="263"/>
      <c r="C445" s="256">
        <v>45798</v>
      </c>
      <c r="D445" s="282" t="s">
        <v>1816</v>
      </c>
      <c r="F445" s="284" t="s">
        <v>1180</v>
      </c>
      <c r="G445" s="282" t="s">
        <v>2128</v>
      </c>
      <c r="H445" s="261" t="s">
        <v>1180</v>
      </c>
      <c r="I445" s="257">
        <v>1500000</v>
      </c>
      <c r="J445" s="261">
        <v>1</v>
      </c>
      <c r="M445" s="257">
        <v>1500000</v>
      </c>
      <c r="P445" s="261"/>
      <c r="Q445" s="261"/>
    </row>
    <row r="446" spans="1:17">
      <c r="A446" s="263">
        <v>445</v>
      </c>
      <c r="B446" s="263"/>
      <c r="C446" s="256">
        <v>45798</v>
      </c>
      <c r="D446" s="282" t="s">
        <v>1816</v>
      </c>
      <c r="F446" s="284" t="s">
        <v>1760</v>
      </c>
      <c r="G446" s="282" t="s">
        <v>2129</v>
      </c>
      <c r="H446" s="261" t="s">
        <v>1760</v>
      </c>
      <c r="I446" s="257">
        <v>50000</v>
      </c>
      <c r="J446" s="261">
        <v>1</v>
      </c>
      <c r="K446" s="258">
        <v>33000</v>
      </c>
      <c r="M446" s="257">
        <v>50000</v>
      </c>
      <c r="P446" s="261"/>
      <c r="Q446" s="261"/>
    </row>
    <row r="447" spans="1:17">
      <c r="A447" s="263">
        <v>446</v>
      </c>
      <c r="B447" s="263"/>
      <c r="C447" s="256">
        <v>45798</v>
      </c>
      <c r="D447" s="282" t="s">
        <v>2206</v>
      </c>
      <c r="G447" s="282" t="s">
        <v>1111</v>
      </c>
      <c r="N447" s="257">
        <v>-1550000</v>
      </c>
      <c r="P447" s="261"/>
      <c r="Q447" s="261"/>
    </row>
    <row r="448" spans="1:17">
      <c r="A448" s="263">
        <v>447</v>
      </c>
      <c r="B448" s="263"/>
      <c r="C448" s="256">
        <v>45798</v>
      </c>
      <c r="D448" s="282" t="s">
        <v>2203</v>
      </c>
      <c r="G448" s="282" t="s">
        <v>1111</v>
      </c>
      <c r="N448" s="257">
        <v>-1500000</v>
      </c>
      <c r="P448" s="261"/>
      <c r="Q448" s="261"/>
    </row>
    <row r="449" spans="1:17">
      <c r="A449" s="263">
        <v>448</v>
      </c>
      <c r="B449" s="263"/>
      <c r="C449" s="256">
        <v>45798</v>
      </c>
      <c r="D449" s="282" t="s">
        <v>1425</v>
      </c>
      <c r="G449" s="282" t="s">
        <v>1111</v>
      </c>
      <c r="N449" s="257">
        <v>-450000</v>
      </c>
      <c r="P449" s="261"/>
      <c r="Q449" s="261"/>
    </row>
    <row r="450" spans="1:17">
      <c r="A450" s="263">
        <v>449</v>
      </c>
      <c r="B450" s="263"/>
      <c r="C450" s="256">
        <v>45798</v>
      </c>
      <c r="D450" s="282" t="s">
        <v>999</v>
      </c>
      <c r="G450" s="282" t="s">
        <v>1111</v>
      </c>
      <c r="N450" s="257">
        <v>-140000</v>
      </c>
      <c r="P450" s="261"/>
      <c r="Q450" s="261"/>
    </row>
    <row r="451" spans="1:17">
      <c r="A451" s="263">
        <v>450</v>
      </c>
      <c r="B451" s="263"/>
      <c r="C451" s="256">
        <v>45799</v>
      </c>
      <c r="D451" s="282" t="s">
        <v>1370</v>
      </c>
      <c r="F451" s="284">
        <v>7252703114</v>
      </c>
      <c r="G451" s="282" t="s">
        <v>1662</v>
      </c>
      <c r="H451" s="261">
        <v>7252703114</v>
      </c>
      <c r="I451" s="257">
        <v>129000</v>
      </c>
      <c r="J451" s="261">
        <v>1</v>
      </c>
      <c r="K451" s="258">
        <v>70000</v>
      </c>
      <c r="M451" s="257">
        <v>129000</v>
      </c>
      <c r="P451" s="261"/>
      <c r="Q451" s="261"/>
    </row>
    <row r="452" spans="1:17">
      <c r="A452" s="263">
        <v>451</v>
      </c>
      <c r="B452" s="263"/>
      <c r="C452" s="256">
        <v>45799</v>
      </c>
      <c r="D452" s="282" t="s">
        <v>1045</v>
      </c>
      <c r="G452" s="282" t="s">
        <v>1506</v>
      </c>
      <c r="I452" s="257">
        <v>450000</v>
      </c>
      <c r="J452" s="261">
        <v>1</v>
      </c>
      <c r="M452" s="257">
        <v>450000</v>
      </c>
      <c r="P452" s="261"/>
      <c r="Q452" s="261"/>
    </row>
    <row r="453" spans="1:17">
      <c r="A453" s="263">
        <v>452</v>
      </c>
      <c r="B453" s="263"/>
      <c r="C453" s="256">
        <v>45799</v>
      </c>
      <c r="D453" s="282" t="s">
        <v>1525</v>
      </c>
      <c r="F453" s="284" t="s">
        <v>1236</v>
      </c>
      <c r="G453" s="282" t="s">
        <v>1237</v>
      </c>
      <c r="H453" s="261" t="s">
        <v>1236</v>
      </c>
      <c r="I453" s="257">
        <v>50000</v>
      </c>
      <c r="J453" s="261">
        <v>5</v>
      </c>
      <c r="M453" s="257">
        <v>250000</v>
      </c>
      <c r="P453" s="261"/>
      <c r="Q453" s="261"/>
    </row>
    <row r="454" spans="1:17">
      <c r="A454" s="263">
        <v>453</v>
      </c>
      <c r="B454" s="263"/>
      <c r="C454" s="256">
        <v>45799</v>
      </c>
      <c r="D454" s="282" t="s">
        <v>1420</v>
      </c>
      <c r="F454" s="284" t="s">
        <v>1177</v>
      </c>
      <c r="G454" s="282" t="s">
        <v>2212</v>
      </c>
      <c r="H454" s="261" t="s">
        <v>1177</v>
      </c>
      <c r="I454" s="257">
        <v>100000</v>
      </c>
      <c r="J454" s="261">
        <v>1</v>
      </c>
      <c r="M454" s="257">
        <v>100000</v>
      </c>
      <c r="P454" s="261"/>
      <c r="Q454" s="261"/>
    </row>
    <row r="455" spans="1:17">
      <c r="A455" s="263">
        <v>454</v>
      </c>
      <c r="B455" s="263"/>
      <c r="C455" s="256">
        <v>45799</v>
      </c>
      <c r="D455" s="282" t="s">
        <v>1450</v>
      </c>
      <c r="G455" s="282" t="s">
        <v>1701</v>
      </c>
      <c r="I455" s="257">
        <v>1100000</v>
      </c>
      <c r="J455" s="261">
        <v>1</v>
      </c>
      <c r="M455" s="257">
        <v>1100000</v>
      </c>
      <c r="P455" s="261"/>
      <c r="Q455" s="261"/>
    </row>
    <row r="456" spans="1:17">
      <c r="A456" s="263">
        <v>455</v>
      </c>
      <c r="B456" s="263"/>
      <c r="C456" s="256">
        <v>45799</v>
      </c>
      <c r="D456" s="282" t="s">
        <v>1045</v>
      </c>
      <c r="G456" s="282" t="s">
        <v>1111</v>
      </c>
      <c r="N456" s="257">
        <v>-450000</v>
      </c>
      <c r="P456" s="261"/>
      <c r="Q456" s="261"/>
    </row>
    <row r="457" spans="1:17">
      <c r="A457" s="263">
        <v>456</v>
      </c>
      <c r="B457" s="263"/>
      <c r="C457" s="256">
        <v>45800</v>
      </c>
      <c r="D457" s="282" t="s">
        <v>1420</v>
      </c>
      <c r="G457" s="282" t="s">
        <v>1111</v>
      </c>
      <c r="N457" s="257">
        <v>-100000</v>
      </c>
      <c r="P457" s="261"/>
      <c r="Q457" s="261"/>
    </row>
    <row r="458" spans="1:17">
      <c r="A458" s="263">
        <v>457</v>
      </c>
      <c r="B458" s="263"/>
      <c r="C458" s="256">
        <v>45800</v>
      </c>
      <c r="D458" s="282" t="s">
        <v>1045</v>
      </c>
      <c r="F458" s="284" t="s">
        <v>1183</v>
      </c>
      <c r="G458" s="282" t="s">
        <v>1184</v>
      </c>
      <c r="H458" s="261" t="s">
        <v>1183</v>
      </c>
      <c r="I458" s="257">
        <v>1200000</v>
      </c>
      <c r="J458" s="261">
        <v>1</v>
      </c>
      <c r="M458" s="257">
        <v>1200000</v>
      </c>
      <c r="P458" s="261"/>
      <c r="Q458" s="261"/>
    </row>
    <row r="459" spans="1:17">
      <c r="A459" s="263">
        <v>458</v>
      </c>
      <c r="B459" s="263"/>
      <c r="C459" s="256">
        <v>45800</v>
      </c>
      <c r="D459" s="282" t="s">
        <v>2222</v>
      </c>
      <c r="G459" s="282" t="s">
        <v>1677</v>
      </c>
      <c r="I459" s="257">
        <v>250000</v>
      </c>
      <c r="J459" s="261">
        <v>1</v>
      </c>
      <c r="L459" s="258">
        <v>25000</v>
      </c>
      <c r="M459" s="257">
        <v>275000</v>
      </c>
      <c r="P459" s="261"/>
      <c r="Q459" s="261"/>
    </row>
    <row r="460" spans="1:17">
      <c r="A460" s="263">
        <v>459</v>
      </c>
      <c r="B460" s="263"/>
      <c r="C460" s="256">
        <v>45800</v>
      </c>
      <c r="D460" s="282" t="s">
        <v>1680</v>
      </c>
      <c r="F460" s="284">
        <v>4150862090</v>
      </c>
      <c r="G460" s="282" t="s">
        <v>2457</v>
      </c>
      <c r="H460" s="261">
        <v>4150862090</v>
      </c>
      <c r="I460" s="257">
        <v>445000</v>
      </c>
      <c r="J460" s="261">
        <v>1</v>
      </c>
      <c r="M460" s="257">
        <v>445000</v>
      </c>
      <c r="P460" s="261"/>
      <c r="Q460" s="261"/>
    </row>
    <row r="461" spans="1:17">
      <c r="A461" s="263">
        <v>460</v>
      </c>
      <c r="B461" s="263"/>
      <c r="C461" s="256">
        <v>45801</v>
      </c>
      <c r="D461" s="282" t="s">
        <v>1423</v>
      </c>
      <c r="G461" s="282" t="s">
        <v>1702</v>
      </c>
      <c r="I461" s="257">
        <v>1650000</v>
      </c>
      <c r="J461" s="261">
        <v>1</v>
      </c>
      <c r="L461" s="258">
        <v>165000</v>
      </c>
      <c r="M461" s="257">
        <v>1815000</v>
      </c>
      <c r="P461" s="261"/>
      <c r="Q461" s="261"/>
    </row>
    <row r="462" spans="1:17">
      <c r="A462" s="263">
        <v>461</v>
      </c>
      <c r="B462" s="263"/>
      <c r="C462" s="256">
        <v>45801</v>
      </c>
      <c r="D462" s="282" t="s">
        <v>1010</v>
      </c>
      <c r="F462" s="284">
        <v>4150862090</v>
      </c>
      <c r="G462" s="282" t="s">
        <v>2457</v>
      </c>
      <c r="H462" s="261">
        <v>4150862090</v>
      </c>
      <c r="I462" s="257">
        <v>450000</v>
      </c>
      <c r="J462" s="261">
        <v>1</v>
      </c>
      <c r="M462" s="257">
        <v>450000</v>
      </c>
      <c r="P462" s="261"/>
      <c r="Q462" s="261"/>
    </row>
    <row r="463" spans="1:17">
      <c r="A463" s="263">
        <v>462</v>
      </c>
      <c r="B463" s="263"/>
      <c r="C463" s="256">
        <v>45801</v>
      </c>
      <c r="D463" s="282" t="s">
        <v>1010</v>
      </c>
      <c r="F463" s="284">
        <v>50229</v>
      </c>
      <c r="G463" s="282" t="s">
        <v>2138</v>
      </c>
      <c r="H463" s="261">
        <v>50229</v>
      </c>
      <c r="I463" s="257">
        <v>75000</v>
      </c>
      <c r="J463" s="261">
        <v>1</v>
      </c>
      <c r="M463" s="257">
        <v>75000</v>
      </c>
      <c r="P463" s="261"/>
      <c r="Q463" s="261"/>
    </row>
    <row r="464" spans="1:17">
      <c r="A464" s="263">
        <v>463</v>
      </c>
      <c r="B464" s="263"/>
      <c r="C464" s="256">
        <v>45801</v>
      </c>
      <c r="D464" s="282" t="s">
        <v>1010</v>
      </c>
      <c r="G464" s="282" t="s">
        <v>2132</v>
      </c>
      <c r="I464" s="257">
        <v>35000</v>
      </c>
      <c r="J464" s="261">
        <v>1</v>
      </c>
      <c r="M464" s="257">
        <v>35000</v>
      </c>
      <c r="P464" s="261"/>
      <c r="Q464" s="261"/>
    </row>
    <row r="465" spans="1:17">
      <c r="A465" s="263">
        <v>464</v>
      </c>
      <c r="B465" s="263"/>
      <c r="C465" s="256">
        <v>45801</v>
      </c>
      <c r="D465" s="282" t="s">
        <v>1010</v>
      </c>
      <c r="F465" s="284" t="s">
        <v>1778</v>
      </c>
      <c r="G465" s="282" t="s">
        <v>2140</v>
      </c>
      <c r="H465" s="261" t="s">
        <v>1778</v>
      </c>
      <c r="I465" s="257">
        <v>10000</v>
      </c>
      <c r="J465" s="261">
        <v>2</v>
      </c>
      <c r="K465" s="258">
        <v>8500</v>
      </c>
      <c r="M465" s="257">
        <v>20000</v>
      </c>
      <c r="P465" s="261"/>
      <c r="Q465" s="261"/>
    </row>
    <row r="466" spans="1:17">
      <c r="A466" s="263">
        <v>465</v>
      </c>
      <c r="B466" s="263"/>
      <c r="C466" s="256">
        <v>45801</v>
      </c>
      <c r="D466" s="282" t="s">
        <v>1515</v>
      </c>
      <c r="G466" s="282" t="s">
        <v>2234</v>
      </c>
      <c r="I466" s="257">
        <v>1600000</v>
      </c>
      <c r="J466" s="261">
        <v>1</v>
      </c>
      <c r="M466" s="257">
        <v>1600000</v>
      </c>
      <c r="P466" s="261"/>
      <c r="Q466" s="261"/>
    </row>
    <row r="467" spans="1:17">
      <c r="A467" s="263">
        <v>466</v>
      </c>
      <c r="B467" s="263"/>
      <c r="C467" s="256">
        <v>45801</v>
      </c>
      <c r="D467" s="282" t="s">
        <v>1515</v>
      </c>
      <c r="G467" s="282" t="s">
        <v>1704</v>
      </c>
      <c r="N467" s="257">
        <v>-1600000</v>
      </c>
      <c r="P467" s="261"/>
      <c r="Q467" s="261"/>
    </row>
    <row r="468" spans="1:17">
      <c r="A468" s="263">
        <v>467</v>
      </c>
      <c r="B468" s="263"/>
      <c r="C468" s="256">
        <v>45803</v>
      </c>
      <c r="D468" s="282" t="s">
        <v>1525</v>
      </c>
      <c r="G468" s="282" t="s">
        <v>1111</v>
      </c>
      <c r="N468" s="257">
        <v>-900000</v>
      </c>
      <c r="P468" s="261"/>
      <c r="Q468" s="261"/>
    </row>
    <row r="469" spans="1:17">
      <c r="A469" s="263">
        <v>468</v>
      </c>
      <c r="B469" s="263"/>
      <c r="C469" s="256">
        <v>45803</v>
      </c>
      <c r="D469" s="282" t="s">
        <v>2236</v>
      </c>
      <c r="F469" s="284" t="s">
        <v>1177</v>
      </c>
      <c r="G469" s="282" t="s">
        <v>2145</v>
      </c>
      <c r="H469" s="261" t="s">
        <v>1177</v>
      </c>
      <c r="I469" s="257">
        <v>1000000</v>
      </c>
      <c r="J469" s="261">
        <v>1</v>
      </c>
      <c r="L469" s="258">
        <v>100000</v>
      </c>
      <c r="M469" s="257">
        <v>1100000</v>
      </c>
      <c r="P469" s="261"/>
      <c r="Q469" s="261"/>
    </row>
    <row r="470" spans="1:17">
      <c r="A470" s="263">
        <v>469</v>
      </c>
      <c r="B470" s="263"/>
      <c r="C470" s="256">
        <v>45803</v>
      </c>
      <c r="D470" s="282" t="s">
        <v>2236</v>
      </c>
      <c r="G470" s="282" t="s">
        <v>1111</v>
      </c>
      <c r="N470" s="257">
        <v>-1100000</v>
      </c>
      <c r="P470" s="261"/>
      <c r="Q470" s="261"/>
    </row>
    <row r="471" spans="1:17">
      <c r="A471" s="263">
        <v>470</v>
      </c>
      <c r="B471" s="263"/>
      <c r="C471" s="256">
        <v>45803</v>
      </c>
      <c r="D471" s="282" t="s">
        <v>1131</v>
      </c>
      <c r="G471" s="282" t="s">
        <v>1111</v>
      </c>
      <c r="N471" s="257">
        <v>-2000000</v>
      </c>
      <c r="P471" s="261"/>
      <c r="Q471" s="261"/>
    </row>
    <row r="472" spans="1:17">
      <c r="A472" s="263">
        <v>471</v>
      </c>
      <c r="B472" s="263"/>
      <c r="C472" s="256">
        <v>45803</v>
      </c>
      <c r="D472" s="282" t="s">
        <v>1370</v>
      </c>
      <c r="G472" s="282" t="s">
        <v>1701</v>
      </c>
      <c r="I472" s="257">
        <v>650000</v>
      </c>
      <c r="J472" s="261">
        <v>1</v>
      </c>
      <c r="M472" s="257">
        <v>650000</v>
      </c>
      <c r="P472" s="261"/>
      <c r="Q472" s="261"/>
    </row>
    <row r="473" spans="1:17">
      <c r="A473" s="263">
        <v>472</v>
      </c>
      <c r="B473" s="263"/>
      <c r="C473" s="256">
        <v>45803</v>
      </c>
      <c r="D473" s="282" t="s">
        <v>1525</v>
      </c>
      <c r="G473" s="282" t="s">
        <v>1111</v>
      </c>
      <c r="N473" s="257">
        <v>-250000</v>
      </c>
      <c r="P473" s="261"/>
      <c r="Q473" s="261"/>
    </row>
    <row r="474" spans="1:17">
      <c r="A474" s="263">
        <v>473</v>
      </c>
      <c r="B474" s="263"/>
      <c r="C474" s="256">
        <v>45803</v>
      </c>
      <c r="D474" s="282" t="s">
        <v>1633</v>
      </c>
      <c r="G474" s="282" t="s">
        <v>1111</v>
      </c>
      <c r="N474" s="257">
        <v>-2550000</v>
      </c>
      <c r="P474" s="261"/>
      <c r="Q474" s="261"/>
    </row>
    <row r="475" spans="1:17">
      <c r="A475" s="263">
        <v>474</v>
      </c>
      <c r="B475" s="263"/>
      <c r="C475" s="256">
        <v>45803</v>
      </c>
      <c r="D475" s="282" t="s">
        <v>1007</v>
      </c>
      <c r="G475" s="282" t="s">
        <v>1111</v>
      </c>
      <c r="N475" s="257">
        <v>-1350000</v>
      </c>
      <c r="P475" s="261"/>
      <c r="Q475" s="261"/>
    </row>
    <row r="476" spans="1:17">
      <c r="A476" s="263">
        <v>475</v>
      </c>
      <c r="B476" s="263"/>
      <c r="C476" s="256">
        <v>45803</v>
      </c>
      <c r="D476" s="282" t="s">
        <v>1548</v>
      </c>
      <c r="F476" s="284" t="s">
        <v>1186</v>
      </c>
      <c r="G476" s="282" t="s">
        <v>2135</v>
      </c>
      <c r="H476" s="261" t="s">
        <v>1186</v>
      </c>
      <c r="I476" s="257">
        <v>517273</v>
      </c>
      <c r="J476" s="261">
        <v>1</v>
      </c>
      <c r="K476" s="258">
        <v>480000</v>
      </c>
      <c r="L476" s="258">
        <v>51727</v>
      </c>
      <c r="M476" s="257">
        <v>569000</v>
      </c>
      <c r="P476" s="261"/>
      <c r="Q476" s="261"/>
    </row>
    <row r="477" spans="1:17">
      <c r="A477" s="263">
        <v>476</v>
      </c>
      <c r="B477" s="263"/>
      <c r="C477" s="256">
        <v>45803</v>
      </c>
      <c r="D477" s="282" t="s">
        <v>1548</v>
      </c>
      <c r="F477" s="284">
        <v>50229</v>
      </c>
      <c r="G477" s="282" t="s">
        <v>2138</v>
      </c>
      <c r="H477" s="261">
        <v>50229</v>
      </c>
      <c r="I477" s="257">
        <v>72728</v>
      </c>
      <c r="J477" s="261">
        <v>1</v>
      </c>
      <c r="L477" s="258">
        <v>7272.8</v>
      </c>
      <c r="M477" s="257">
        <v>80000</v>
      </c>
      <c r="P477" s="261"/>
      <c r="Q477" s="261"/>
    </row>
    <row r="478" spans="1:17">
      <c r="A478" s="263">
        <v>477</v>
      </c>
      <c r="B478" s="263"/>
      <c r="C478" s="256">
        <v>45803</v>
      </c>
      <c r="D478" s="282" t="s">
        <v>1548</v>
      </c>
      <c r="F478" s="284" t="s">
        <v>1752</v>
      </c>
      <c r="G478" s="282" t="s">
        <v>2139</v>
      </c>
      <c r="H478" s="261" t="s">
        <v>1752</v>
      </c>
      <c r="I478" s="257">
        <v>32000</v>
      </c>
      <c r="J478" s="261">
        <v>1</v>
      </c>
      <c r="K478" s="258">
        <v>16000</v>
      </c>
      <c r="L478" s="258">
        <v>3200</v>
      </c>
      <c r="M478" s="257">
        <v>35000</v>
      </c>
      <c r="P478" s="261"/>
      <c r="Q478" s="261"/>
    </row>
    <row r="479" spans="1:17">
      <c r="A479" s="263">
        <v>478</v>
      </c>
      <c r="B479" s="263"/>
      <c r="C479" s="256">
        <v>45803</v>
      </c>
      <c r="D479" s="282" t="s">
        <v>2249</v>
      </c>
      <c r="F479" s="284" t="s">
        <v>1710</v>
      </c>
      <c r="G479" s="282" t="s">
        <v>2242</v>
      </c>
      <c r="H479" s="261" t="s">
        <v>1710</v>
      </c>
      <c r="I479" s="257">
        <v>650000</v>
      </c>
      <c r="J479" s="261">
        <v>1</v>
      </c>
      <c r="L479" s="258">
        <v>65000</v>
      </c>
      <c r="M479" s="257">
        <v>715000</v>
      </c>
      <c r="P479" s="261"/>
      <c r="Q479" s="261"/>
    </row>
    <row r="480" spans="1:17">
      <c r="A480" s="263">
        <v>479</v>
      </c>
      <c r="B480" s="263"/>
      <c r="C480" s="256">
        <v>45803</v>
      </c>
      <c r="D480" s="282" t="s">
        <v>2249</v>
      </c>
      <c r="G480" s="282" t="s">
        <v>1467</v>
      </c>
      <c r="I480" s="257">
        <v>350000</v>
      </c>
      <c r="J480" s="261">
        <v>1</v>
      </c>
      <c r="L480" s="258">
        <v>35000</v>
      </c>
      <c r="M480" s="257">
        <v>385000</v>
      </c>
      <c r="P480" s="261"/>
      <c r="Q480" s="261"/>
    </row>
    <row r="481" spans="1:17">
      <c r="A481" s="263">
        <v>480</v>
      </c>
      <c r="B481" s="263"/>
      <c r="C481" s="256">
        <v>45803</v>
      </c>
      <c r="D481" s="282" t="s">
        <v>1010</v>
      </c>
      <c r="F481" s="284" t="s">
        <v>1230</v>
      </c>
      <c r="G481" s="282" t="s">
        <v>2136</v>
      </c>
      <c r="H481" s="261" t="s">
        <v>1230</v>
      </c>
      <c r="I481" s="257">
        <v>130000</v>
      </c>
      <c r="J481" s="261">
        <v>2</v>
      </c>
      <c r="K481" s="258">
        <v>90000</v>
      </c>
      <c r="M481" s="257">
        <v>260000</v>
      </c>
      <c r="P481" s="261"/>
      <c r="Q481" s="261"/>
    </row>
    <row r="482" spans="1:17">
      <c r="A482" s="263">
        <v>481</v>
      </c>
      <c r="B482" s="263"/>
      <c r="C482" s="256">
        <v>45803</v>
      </c>
      <c r="D482" s="282" t="s">
        <v>1633</v>
      </c>
      <c r="G482" s="282" t="s">
        <v>1467</v>
      </c>
      <c r="I482" s="257">
        <v>350000</v>
      </c>
      <c r="J482" s="261">
        <v>1</v>
      </c>
      <c r="L482" s="258">
        <v>35000</v>
      </c>
      <c r="M482" s="257">
        <v>385000</v>
      </c>
      <c r="P482" s="261"/>
      <c r="Q482" s="261"/>
    </row>
    <row r="483" spans="1:17">
      <c r="A483" s="263">
        <v>482</v>
      </c>
      <c r="B483" s="263"/>
      <c r="C483" s="256">
        <v>45804</v>
      </c>
      <c r="D483" s="282" t="s">
        <v>1816</v>
      </c>
      <c r="G483" s="282" t="s">
        <v>1111</v>
      </c>
      <c r="N483" s="257">
        <v>-2450000</v>
      </c>
      <c r="P483" s="261"/>
      <c r="Q483" s="261"/>
    </row>
    <row r="484" spans="1:17">
      <c r="A484" s="263">
        <v>483</v>
      </c>
      <c r="B484" s="263"/>
      <c r="C484" s="256">
        <v>45803</v>
      </c>
      <c r="D484" s="282" t="s">
        <v>1557</v>
      </c>
      <c r="F484" s="284" t="s">
        <v>1190</v>
      </c>
      <c r="G484" s="282" t="s">
        <v>2126</v>
      </c>
      <c r="H484" s="261" t="s">
        <v>1435</v>
      </c>
      <c r="I484" s="257">
        <v>1500000</v>
      </c>
      <c r="J484" s="261">
        <v>1</v>
      </c>
      <c r="L484" s="258">
        <v>150000</v>
      </c>
      <c r="M484" s="257">
        <v>1650000</v>
      </c>
      <c r="P484" s="261"/>
      <c r="Q484" s="261"/>
    </row>
    <row r="485" spans="1:17">
      <c r="A485" s="263">
        <v>484</v>
      </c>
      <c r="B485" s="263"/>
      <c r="C485" s="256">
        <v>45804</v>
      </c>
      <c r="D485" s="282" t="s">
        <v>2249</v>
      </c>
      <c r="G485" s="282" t="s">
        <v>1111</v>
      </c>
      <c r="N485" s="257">
        <v>-1100000</v>
      </c>
      <c r="P485" s="261"/>
      <c r="Q485" s="261"/>
    </row>
    <row r="486" spans="1:17">
      <c r="A486" s="263">
        <v>485</v>
      </c>
      <c r="B486" s="263"/>
      <c r="C486" s="256">
        <v>45804</v>
      </c>
      <c r="D486" s="282" t="s">
        <v>1633</v>
      </c>
      <c r="G486" s="282" t="s">
        <v>1111</v>
      </c>
      <c r="N486" s="257">
        <v>-35000</v>
      </c>
      <c r="P486" s="261"/>
      <c r="Q486" s="261"/>
    </row>
    <row r="487" spans="1:17">
      <c r="A487" s="263">
        <v>486</v>
      </c>
      <c r="B487" s="263"/>
      <c r="C487" s="256">
        <v>45804</v>
      </c>
      <c r="D487" s="282" t="s">
        <v>1450</v>
      </c>
      <c r="F487" s="284">
        <v>501220639</v>
      </c>
      <c r="G487" s="282" t="s">
        <v>1717</v>
      </c>
      <c r="H487" s="261">
        <v>501220639</v>
      </c>
      <c r="I487" s="257">
        <v>350000</v>
      </c>
      <c r="J487" s="261">
        <v>1</v>
      </c>
      <c r="K487" s="258">
        <v>250000</v>
      </c>
      <c r="M487" s="257">
        <v>350000</v>
      </c>
      <c r="P487" s="261"/>
      <c r="Q487" s="261"/>
    </row>
    <row r="488" spans="1:17">
      <c r="A488" s="263">
        <v>487</v>
      </c>
      <c r="B488" s="263"/>
      <c r="C488" s="256">
        <v>45796</v>
      </c>
      <c r="D488" s="282" t="s">
        <v>1551</v>
      </c>
      <c r="G488" s="282" t="s">
        <v>1111</v>
      </c>
      <c r="N488" s="257">
        <v>-549000</v>
      </c>
      <c r="P488" s="261"/>
      <c r="Q488" s="261"/>
    </row>
    <row r="489" spans="1:17">
      <c r="A489" s="263">
        <v>488</v>
      </c>
      <c r="B489" s="263"/>
      <c r="C489" s="256">
        <v>45804</v>
      </c>
      <c r="D489" s="282" t="s">
        <v>1680</v>
      </c>
      <c r="G489" s="282" t="s">
        <v>1702</v>
      </c>
      <c r="I489" s="257">
        <v>1550000</v>
      </c>
      <c r="J489" s="261">
        <v>1</v>
      </c>
      <c r="M489" s="257">
        <v>1550000</v>
      </c>
      <c r="P489" s="261"/>
      <c r="Q489" s="261"/>
    </row>
    <row r="490" spans="1:17">
      <c r="A490" s="263">
        <v>489</v>
      </c>
      <c r="B490" s="263"/>
      <c r="C490" s="256">
        <v>45804</v>
      </c>
      <c r="D490" s="282" t="s">
        <v>1548</v>
      </c>
      <c r="G490" s="282" t="s">
        <v>1506</v>
      </c>
      <c r="I490" s="257">
        <v>450000</v>
      </c>
      <c r="J490" s="261">
        <v>1</v>
      </c>
      <c r="L490" s="258">
        <v>45000</v>
      </c>
      <c r="M490" s="257">
        <v>495000</v>
      </c>
      <c r="P490" s="261"/>
      <c r="Q490" s="261"/>
    </row>
    <row r="491" spans="1:17">
      <c r="A491" s="263">
        <v>490</v>
      </c>
      <c r="B491" s="263"/>
      <c r="C491" s="256">
        <v>45804</v>
      </c>
      <c r="D491" s="282" t="s">
        <v>1747</v>
      </c>
      <c r="G491" s="282" t="s">
        <v>1111</v>
      </c>
      <c r="N491" s="257">
        <v>-1229000</v>
      </c>
      <c r="P491" s="261"/>
      <c r="Q491" s="261"/>
    </row>
    <row r="492" spans="1:17">
      <c r="A492" s="263">
        <v>491</v>
      </c>
      <c r="B492" s="263"/>
      <c r="C492" s="256">
        <v>45804</v>
      </c>
      <c r="D492" s="282" t="s">
        <v>1045</v>
      </c>
      <c r="G492" s="282" t="s">
        <v>1111</v>
      </c>
      <c r="N492" s="257">
        <v>-1200000</v>
      </c>
      <c r="P492" s="261"/>
      <c r="Q492" s="261"/>
    </row>
    <row r="493" spans="1:17">
      <c r="A493" s="263">
        <v>492</v>
      </c>
      <c r="B493" s="263"/>
      <c r="C493" s="256">
        <v>45804</v>
      </c>
      <c r="D493" s="282" t="s">
        <v>1344</v>
      </c>
      <c r="G493" s="282" t="s">
        <v>1701</v>
      </c>
      <c r="I493" s="257">
        <v>650000</v>
      </c>
      <c r="J493" s="261">
        <v>1</v>
      </c>
      <c r="M493" s="257">
        <v>650000</v>
      </c>
      <c r="P493" s="261"/>
      <c r="Q493" s="261"/>
    </row>
    <row r="494" spans="1:17">
      <c r="A494" s="263">
        <v>493</v>
      </c>
      <c r="B494" s="263"/>
      <c r="C494" s="256">
        <v>45804</v>
      </c>
      <c r="D494" s="282" t="s">
        <v>1512</v>
      </c>
      <c r="G494" s="282" t="s">
        <v>1117</v>
      </c>
      <c r="I494" s="257">
        <v>1000000</v>
      </c>
      <c r="J494" s="261">
        <v>1</v>
      </c>
      <c r="M494" s="257">
        <v>1000000</v>
      </c>
      <c r="P494" s="261"/>
      <c r="Q494" s="261"/>
    </row>
    <row r="495" spans="1:17">
      <c r="A495" s="263">
        <v>494</v>
      </c>
      <c r="B495" s="263"/>
      <c r="C495" s="256">
        <v>45804</v>
      </c>
      <c r="D495" s="282" t="s">
        <v>1512</v>
      </c>
      <c r="G495" s="282" t="s">
        <v>2259</v>
      </c>
      <c r="N495" s="257">
        <v>-50000</v>
      </c>
      <c r="P495" s="261"/>
      <c r="Q495" s="261"/>
    </row>
    <row r="496" spans="1:17">
      <c r="A496" s="263">
        <v>495</v>
      </c>
      <c r="B496" s="263"/>
      <c r="C496" s="256">
        <v>45805</v>
      </c>
      <c r="D496" s="282" t="s">
        <v>2096</v>
      </c>
      <c r="G496" s="282" t="s">
        <v>1810</v>
      </c>
      <c r="H496" s="261">
        <v>2800801</v>
      </c>
      <c r="I496" s="257">
        <v>150000</v>
      </c>
      <c r="J496" s="261">
        <v>3</v>
      </c>
      <c r="M496" s="258">
        <v>450000</v>
      </c>
      <c r="P496" s="261"/>
      <c r="Q496" s="261"/>
    </row>
    <row r="497" spans="1:17">
      <c r="A497" s="263">
        <v>496</v>
      </c>
      <c r="B497" s="263"/>
      <c r="C497" s="256">
        <v>45805</v>
      </c>
      <c r="D497" s="282" t="s">
        <v>1370</v>
      </c>
      <c r="G497" s="282" t="s">
        <v>2261</v>
      </c>
      <c r="I497" s="257">
        <v>1200000</v>
      </c>
      <c r="J497" s="261">
        <v>1</v>
      </c>
      <c r="M497" s="258">
        <v>1200000</v>
      </c>
      <c r="P497" s="261"/>
      <c r="Q497" s="261"/>
    </row>
    <row r="498" spans="1:17">
      <c r="A498" s="263">
        <v>497</v>
      </c>
      <c r="B498" s="263"/>
      <c r="C498" s="256">
        <v>45805</v>
      </c>
      <c r="D498" s="282" t="s">
        <v>1705</v>
      </c>
      <c r="G498" s="282" t="s">
        <v>1111</v>
      </c>
      <c r="J498" s="58"/>
      <c r="N498" s="257">
        <v>-2332000</v>
      </c>
      <c r="P498" s="261"/>
      <c r="Q498" s="261"/>
    </row>
    <row r="499" spans="1:17">
      <c r="A499" s="263">
        <v>498</v>
      </c>
      <c r="B499" s="263"/>
      <c r="C499" s="256">
        <v>45805</v>
      </c>
      <c r="D499" s="282" t="s">
        <v>1557</v>
      </c>
      <c r="G499" s="282" t="s">
        <v>1111</v>
      </c>
      <c r="N499" s="257">
        <v>-1650000</v>
      </c>
      <c r="P499" s="261"/>
      <c r="Q499" s="261"/>
    </row>
    <row r="500" spans="1:17">
      <c r="A500" s="263">
        <v>499</v>
      </c>
      <c r="B500" s="263"/>
      <c r="C500" s="256">
        <v>45805</v>
      </c>
      <c r="D500" s="282" t="s">
        <v>1849</v>
      </c>
      <c r="G500" s="282" t="s">
        <v>2263</v>
      </c>
      <c r="I500" s="257">
        <v>200000</v>
      </c>
      <c r="J500" s="261">
        <v>1</v>
      </c>
      <c r="M500" s="258">
        <v>200000</v>
      </c>
      <c r="P500" s="261"/>
      <c r="Q500" s="261"/>
    </row>
    <row r="501" spans="1:17">
      <c r="A501" s="263">
        <v>500</v>
      </c>
      <c r="B501" s="263"/>
      <c r="C501" s="256">
        <v>45805</v>
      </c>
      <c r="D501" s="282" t="s">
        <v>1045</v>
      </c>
      <c r="G501" s="282" t="s">
        <v>1994</v>
      </c>
      <c r="I501" s="257">
        <v>800000</v>
      </c>
      <c r="J501" s="261">
        <v>1</v>
      </c>
      <c r="M501" s="258">
        <v>800000</v>
      </c>
      <c r="P501" s="261"/>
      <c r="Q501" s="261"/>
    </row>
    <row r="502" spans="1:17">
      <c r="A502" s="263">
        <v>501</v>
      </c>
      <c r="B502" s="263"/>
      <c r="C502" s="256">
        <v>45805</v>
      </c>
      <c r="D502" s="282" t="s">
        <v>2262</v>
      </c>
      <c r="G502" s="282" t="s">
        <v>2145</v>
      </c>
      <c r="H502" s="261">
        <v>927769</v>
      </c>
      <c r="I502" s="257">
        <v>1000000</v>
      </c>
      <c r="J502" s="261">
        <v>1</v>
      </c>
      <c r="L502" s="258">
        <v>100000</v>
      </c>
      <c r="M502" s="258">
        <v>1100000</v>
      </c>
      <c r="P502" s="261"/>
      <c r="Q502" s="261"/>
    </row>
    <row r="503" spans="1:17">
      <c r="A503" s="263">
        <v>502</v>
      </c>
      <c r="B503" s="263"/>
      <c r="C503" s="256">
        <v>45805</v>
      </c>
      <c r="D503" s="282" t="s">
        <v>2262</v>
      </c>
      <c r="G503" s="282" t="s">
        <v>1111</v>
      </c>
      <c r="N503" s="257">
        <v>-1100000</v>
      </c>
      <c r="P503" s="261"/>
      <c r="Q503" s="261"/>
    </row>
    <row r="504" spans="1:17">
      <c r="A504" s="263">
        <v>503</v>
      </c>
      <c r="B504" s="263"/>
      <c r="C504" s="256">
        <v>45805</v>
      </c>
      <c r="D504" s="282" t="s">
        <v>2264</v>
      </c>
      <c r="G504" s="282" t="s">
        <v>1675</v>
      </c>
      <c r="H504" s="261">
        <v>2800802</v>
      </c>
      <c r="I504" s="257">
        <v>200000</v>
      </c>
      <c r="J504" s="261">
        <v>1</v>
      </c>
      <c r="M504" s="258">
        <v>200000</v>
      </c>
      <c r="P504" s="261"/>
      <c r="Q504" s="261"/>
    </row>
    <row r="505" spans="1:17">
      <c r="A505" s="263">
        <v>504</v>
      </c>
      <c r="B505" s="263"/>
      <c r="C505" s="256">
        <v>45805</v>
      </c>
      <c r="D505" s="282" t="s">
        <v>1849</v>
      </c>
      <c r="G505" s="282" t="s">
        <v>1111</v>
      </c>
      <c r="N505" s="257">
        <v>-200000</v>
      </c>
      <c r="P505" s="261"/>
      <c r="Q505" s="261"/>
    </row>
    <row r="506" spans="1:17">
      <c r="A506" s="263">
        <v>505</v>
      </c>
      <c r="B506" s="263"/>
      <c r="C506" s="256">
        <v>45805</v>
      </c>
      <c r="D506" s="282" t="s">
        <v>2221</v>
      </c>
      <c r="G506" s="282" t="s">
        <v>1111</v>
      </c>
      <c r="N506" s="257">
        <v>-275000</v>
      </c>
      <c r="P506" s="261"/>
      <c r="Q506" s="261"/>
    </row>
    <row r="507" spans="1:17">
      <c r="A507" s="263">
        <v>506</v>
      </c>
      <c r="B507" s="263"/>
      <c r="C507" s="256">
        <v>45805</v>
      </c>
      <c r="D507" s="282" t="s">
        <v>2264</v>
      </c>
      <c r="G507" s="282" t="s">
        <v>1111</v>
      </c>
      <c r="N507" s="257">
        <v>-200000</v>
      </c>
      <c r="P507" s="261"/>
      <c r="Q507" s="261"/>
    </row>
    <row r="508" spans="1:17">
      <c r="A508" s="263">
        <v>507</v>
      </c>
      <c r="B508" s="263"/>
      <c r="C508" s="256">
        <v>45800</v>
      </c>
      <c r="D508" s="282" t="s">
        <v>1705</v>
      </c>
      <c r="G508" s="282" t="s">
        <v>2242</v>
      </c>
      <c r="I508" s="257">
        <v>650000</v>
      </c>
      <c r="J508" s="58">
        <v>1</v>
      </c>
      <c r="L508" s="258">
        <v>65000</v>
      </c>
      <c r="M508" s="257">
        <v>715000</v>
      </c>
      <c r="P508" s="261"/>
      <c r="Q508" s="261"/>
    </row>
    <row r="509" spans="1:17">
      <c r="A509" s="263">
        <v>508</v>
      </c>
      <c r="B509" s="263"/>
      <c r="C509" s="256">
        <v>45800</v>
      </c>
      <c r="D509" s="282" t="s">
        <v>1705</v>
      </c>
      <c r="G509" s="282" t="s">
        <v>1467</v>
      </c>
      <c r="I509" s="261">
        <v>350000</v>
      </c>
      <c r="J509" s="58">
        <v>1</v>
      </c>
      <c r="L509" s="262">
        <v>35000</v>
      </c>
      <c r="M509" s="262">
        <v>385000</v>
      </c>
      <c r="P509" s="261"/>
      <c r="Q509" s="261"/>
    </row>
    <row r="510" spans="1:17">
      <c r="A510" s="263">
        <v>509</v>
      </c>
      <c r="B510" s="263"/>
      <c r="C510" s="256">
        <v>45800</v>
      </c>
      <c r="D510" s="282" t="s">
        <v>1705</v>
      </c>
      <c r="G510" s="282" t="s">
        <v>1490</v>
      </c>
      <c r="I510" s="261">
        <v>20000</v>
      </c>
      <c r="J510" s="58">
        <v>1</v>
      </c>
      <c r="L510" s="262">
        <v>2000</v>
      </c>
      <c r="M510" s="262">
        <v>22000</v>
      </c>
      <c r="P510" s="261"/>
      <c r="Q510" s="261"/>
    </row>
    <row r="511" spans="1:17">
      <c r="A511" s="263">
        <v>510</v>
      </c>
      <c r="B511" s="263"/>
      <c r="C511" s="256">
        <v>45806</v>
      </c>
      <c r="D511" s="282" t="s">
        <v>1362</v>
      </c>
      <c r="G511" s="282" t="s">
        <v>2457</v>
      </c>
      <c r="I511" s="257">
        <v>498000</v>
      </c>
      <c r="J511" s="261">
        <v>1</v>
      </c>
      <c r="M511" s="257">
        <v>498000</v>
      </c>
      <c r="P511" s="261"/>
      <c r="Q511" s="261"/>
    </row>
    <row r="512" spans="1:17">
      <c r="A512" s="263">
        <v>511</v>
      </c>
      <c r="B512" s="263"/>
      <c r="C512" s="256">
        <v>45806</v>
      </c>
      <c r="D512" s="282" t="s">
        <v>1370</v>
      </c>
      <c r="G512" s="282" t="s">
        <v>1978</v>
      </c>
      <c r="H512" s="261" t="s">
        <v>1193</v>
      </c>
      <c r="I512" s="257">
        <v>1500000</v>
      </c>
      <c r="J512" s="261">
        <v>1</v>
      </c>
      <c r="M512" s="257">
        <v>1500000</v>
      </c>
      <c r="P512" s="261"/>
      <c r="Q512" s="261"/>
    </row>
    <row r="513" spans="1:17">
      <c r="A513" s="263">
        <v>512</v>
      </c>
      <c r="B513" s="263"/>
      <c r="C513" s="256">
        <v>45807</v>
      </c>
      <c r="D513" s="282" t="s">
        <v>1512</v>
      </c>
      <c r="G513" s="282" t="s">
        <v>1111</v>
      </c>
      <c r="N513" s="257">
        <v>-3400000</v>
      </c>
      <c r="P513" s="261"/>
      <c r="Q513" s="261"/>
    </row>
    <row r="514" spans="1:17">
      <c r="A514" s="263">
        <v>513</v>
      </c>
      <c r="B514" s="263"/>
      <c r="C514" s="256">
        <v>45807</v>
      </c>
      <c r="D514" s="282" t="s">
        <v>2293</v>
      </c>
      <c r="G514" s="282" t="s">
        <v>1681</v>
      </c>
      <c r="H514" s="262">
        <v>2800802</v>
      </c>
      <c r="I514" s="257">
        <v>200000</v>
      </c>
      <c r="J514" s="261">
        <v>1</v>
      </c>
      <c r="L514" s="258">
        <v>20000</v>
      </c>
      <c r="M514" s="257">
        <v>220000</v>
      </c>
      <c r="P514" s="261"/>
      <c r="Q514" s="261"/>
    </row>
    <row r="515" spans="1:17">
      <c r="A515" s="263">
        <v>514</v>
      </c>
      <c r="B515" s="263"/>
      <c r="C515" s="256">
        <v>45807</v>
      </c>
      <c r="D515" s="282" t="s">
        <v>1045</v>
      </c>
      <c r="G515" s="282" t="s">
        <v>1182</v>
      </c>
      <c r="H515" s="261" t="s">
        <v>1710</v>
      </c>
      <c r="I515" s="257">
        <v>1200000</v>
      </c>
      <c r="J515" s="261">
        <v>1</v>
      </c>
      <c r="M515" s="257">
        <v>1200000</v>
      </c>
      <c r="P515" s="261"/>
      <c r="Q515" s="261"/>
    </row>
    <row r="516" spans="1:17">
      <c r="A516" s="263">
        <v>515</v>
      </c>
      <c r="B516" s="263"/>
      <c r="C516" s="256">
        <v>45807</v>
      </c>
      <c r="D516" s="282" t="s">
        <v>2163</v>
      </c>
      <c r="G516" s="282" t="s">
        <v>2996</v>
      </c>
      <c r="H516" s="261" t="s">
        <v>2270</v>
      </c>
      <c r="I516" s="257">
        <v>900000</v>
      </c>
      <c r="J516" s="261">
        <v>1</v>
      </c>
      <c r="L516" s="258">
        <v>90000</v>
      </c>
      <c r="M516" s="257">
        <v>990000</v>
      </c>
      <c r="P516" s="261"/>
      <c r="Q516" s="261"/>
    </row>
    <row r="517" spans="1:17">
      <c r="A517" s="263">
        <v>516</v>
      </c>
      <c r="B517" s="263"/>
      <c r="C517" s="256">
        <v>45807</v>
      </c>
      <c r="D517" s="282" t="s">
        <v>2050</v>
      </c>
      <c r="G517" s="282" t="s">
        <v>1182</v>
      </c>
      <c r="H517" s="261" t="s">
        <v>1710</v>
      </c>
      <c r="I517" s="257">
        <v>1200000</v>
      </c>
      <c r="J517" s="261">
        <v>1</v>
      </c>
      <c r="M517" s="257">
        <v>1200000</v>
      </c>
      <c r="P517" s="261"/>
      <c r="Q517" s="261"/>
    </row>
    <row r="518" spans="1:17">
      <c r="A518" s="263">
        <v>517</v>
      </c>
      <c r="B518" s="263"/>
      <c r="C518" s="256">
        <v>45807</v>
      </c>
      <c r="D518" s="282" t="s">
        <v>2050</v>
      </c>
      <c r="G518" s="282" t="s">
        <v>2280</v>
      </c>
      <c r="I518" s="257">
        <v>350000</v>
      </c>
      <c r="J518" s="261">
        <v>1</v>
      </c>
      <c r="M518" s="257">
        <v>350000</v>
      </c>
      <c r="P518" s="261"/>
      <c r="Q518" s="261"/>
    </row>
    <row r="519" spans="1:17">
      <c r="A519" s="263">
        <v>518</v>
      </c>
      <c r="B519" s="263"/>
      <c r="C519" s="256">
        <v>45807</v>
      </c>
      <c r="D519" s="282" t="s">
        <v>1705</v>
      </c>
      <c r="G519" s="282" t="s">
        <v>1111</v>
      </c>
      <c r="J519" s="58"/>
      <c r="N519" s="257">
        <v>-1122000</v>
      </c>
      <c r="P519" s="261"/>
      <c r="Q519" s="261"/>
    </row>
    <row r="520" spans="1:17">
      <c r="A520" s="263">
        <v>519</v>
      </c>
      <c r="B520" s="263"/>
      <c r="C520" s="256">
        <v>45808</v>
      </c>
      <c r="D520" s="282" t="s">
        <v>2062</v>
      </c>
      <c r="G520" s="282" t="s">
        <v>1111</v>
      </c>
      <c r="N520" s="257">
        <v>-660000</v>
      </c>
      <c r="P520" s="261"/>
      <c r="Q520" s="261"/>
    </row>
    <row r="521" spans="1:17">
      <c r="A521" s="263">
        <v>520</v>
      </c>
      <c r="B521" s="263"/>
      <c r="C521" s="256">
        <v>45808</v>
      </c>
      <c r="D521" s="282" t="s">
        <v>1209</v>
      </c>
      <c r="G521" s="282" t="s">
        <v>2285</v>
      </c>
      <c r="I521" s="257">
        <v>150000</v>
      </c>
      <c r="J521" s="261">
        <v>1</v>
      </c>
      <c r="M521" s="257">
        <v>150000</v>
      </c>
      <c r="P521" s="261"/>
      <c r="Q521" s="261"/>
    </row>
    <row r="522" spans="1:17">
      <c r="A522" s="263">
        <v>521</v>
      </c>
      <c r="B522" s="263"/>
      <c r="C522" s="256">
        <v>45808</v>
      </c>
      <c r="D522" s="282" t="s">
        <v>1277</v>
      </c>
      <c r="G522" s="282" t="s">
        <v>2126</v>
      </c>
      <c r="H522" s="261" t="s">
        <v>1435</v>
      </c>
      <c r="I522" s="257">
        <v>1500000</v>
      </c>
      <c r="J522" s="261">
        <v>1</v>
      </c>
      <c r="M522" s="257">
        <v>1500000</v>
      </c>
      <c r="P522" s="261"/>
      <c r="Q522" s="261"/>
    </row>
    <row r="523" spans="1:17">
      <c r="A523" s="263">
        <v>522</v>
      </c>
      <c r="B523" s="263"/>
      <c r="C523" s="256">
        <v>45808</v>
      </c>
      <c r="D523" s="282" t="s">
        <v>1551</v>
      </c>
      <c r="G523" s="282" t="s">
        <v>2006</v>
      </c>
      <c r="N523" s="257">
        <v>-2200000</v>
      </c>
      <c r="P523" s="261"/>
      <c r="Q523" s="261"/>
    </row>
    <row r="524" spans="1:17">
      <c r="A524" s="263">
        <v>523</v>
      </c>
      <c r="B524" s="263"/>
      <c r="C524" s="256">
        <v>45808</v>
      </c>
      <c r="D524" s="282" t="s">
        <v>1344</v>
      </c>
      <c r="G524" s="282" t="s">
        <v>1111</v>
      </c>
      <c r="N524" s="257">
        <v>-650000</v>
      </c>
      <c r="P524" s="261"/>
      <c r="Q524" s="261"/>
    </row>
    <row r="525" spans="1:17">
      <c r="A525" s="263">
        <v>524</v>
      </c>
      <c r="B525" s="263"/>
      <c r="C525" s="256">
        <v>45808</v>
      </c>
      <c r="D525" s="282" t="s">
        <v>1307</v>
      </c>
      <c r="G525" s="282" t="s">
        <v>1772</v>
      </c>
      <c r="H525" s="262">
        <v>1068298044</v>
      </c>
      <c r="I525" s="257">
        <v>400000</v>
      </c>
      <c r="J525" s="261">
        <v>1</v>
      </c>
      <c r="M525" s="257">
        <v>400000</v>
      </c>
      <c r="P525" s="261"/>
      <c r="Q525" s="261"/>
    </row>
    <row r="526" spans="1:17">
      <c r="A526" s="263">
        <v>525</v>
      </c>
      <c r="B526" s="263"/>
      <c r="C526" s="256">
        <v>45808</v>
      </c>
      <c r="D526" s="282" t="s">
        <v>1548</v>
      </c>
      <c r="G526" s="282" t="s">
        <v>1704</v>
      </c>
      <c r="N526" s="257">
        <v>-1179000</v>
      </c>
      <c r="P526" s="261"/>
      <c r="Q526" s="261"/>
    </row>
    <row r="527" spans="1:17">
      <c r="A527" s="263">
        <v>526</v>
      </c>
      <c r="B527" s="263"/>
      <c r="C527" s="256">
        <v>45808</v>
      </c>
      <c r="D527" s="282" t="s">
        <v>1423</v>
      </c>
      <c r="G527" s="282" t="s">
        <v>1704</v>
      </c>
      <c r="N527" s="257">
        <v>-1815000</v>
      </c>
      <c r="P527" s="261"/>
      <c r="Q527" s="261"/>
    </row>
    <row r="528" spans="1:17">
      <c r="A528" s="263">
        <v>527</v>
      </c>
      <c r="B528" s="263"/>
      <c r="C528" s="256">
        <v>45808</v>
      </c>
      <c r="D528" s="282" t="s">
        <v>2275</v>
      </c>
      <c r="G528" s="282" t="s">
        <v>1704</v>
      </c>
      <c r="N528" s="257">
        <v>-220000</v>
      </c>
      <c r="P528" s="261"/>
      <c r="Q528" s="261"/>
    </row>
    <row r="529" spans="1:17">
      <c r="A529" s="263">
        <v>528</v>
      </c>
      <c r="B529" s="263"/>
      <c r="C529" s="256">
        <v>45808</v>
      </c>
      <c r="D529" s="282" t="s">
        <v>1362</v>
      </c>
      <c r="G529" s="282" t="s">
        <v>1704</v>
      </c>
      <c r="N529" s="257">
        <v>-498000</v>
      </c>
      <c r="P529" s="261"/>
      <c r="Q529" s="261"/>
    </row>
    <row r="530" spans="1:17">
      <c r="A530" s="263">
        <v>529</v>
      </c>
      <c r="B530" s="263"/>
      <c r="C530" s="256">
        <v>45809</v>
      </c>
      <c r="D530" s="282" t="s">
        <v>1450</v>
      </c>
      <c r="G530" s="282" t="s">
        <v>1704</v>
      </c>
      <c r="N530" s="257">
        <v>-2000000</v>
      </c>
      <c r="P530" s="261"/>
      <c r="Q530" s="261"/>
    </row>
    <row r="531" spans="1:17">
      <c r="A531" s="263">
        <v>530</v>
      </c>
      <c r="B531" s="263"/>
      <c r="C531" s="256">
        <v>45810</v>
      </c>
      <c r="D531" s="282" t="s">
        <v>1277</v>
      </c>
      <c r="G531" s="282" t="s">
        <v>1111</v>
      </c>
      <c r="N531" s="257">
        <v>-1500000</v>
      </c>
      <c r="P531" s="261"/>
      <c r="Q531" s="261"/>
    </row>
    <row r="532" spans="1:17">
      <c r="A532" s="263">
        <v>531</v>
      </c>
      <c r="B532" s="263"/>
      <c r="C532" s="256">
        <v>45810</v>
      </c>
      <c r="D532" s="282" t="s">
        <v>2300</v>
      </c>
      <c r="G532" s="282" t="s">
        <v>1196</v>
      </c>
      <c r="H532" s="261" t="s">
        <v>2110</v>
      </c>
      <c r="I532" s="257">
        <v>1000000</v>
      </c>
      <c r="J532" s="261">
        <v>1</v>
      </c>
      <c r="M532" s="257">
        <v>1000000</v>
      </c>
      <c r="P532" s="261"/>
      <c r="Q532" s="261"/>
    </row>
    <row r="533" spans="1:17">
      <c r="A533" s="263">
        <v>532</v>
      </c>
      <c r="B533" s="263"/>
      <c r="C533" s="256">
        <v>45810</v>
      </c>
      <c r="D533" s="282" t="s">
        <v>1512</v>
      </c>
      <c r="G533" s="282" t="s">
        <v>1237</v>
      </c>
      <c r="H533" s="261" t="s">
        <v>1236</v>
      </c>
      <c r="I533" s="257">
        <v>50000</v>
      </c>
      <c r="J533" s="261">
        <v>2</v>
      </c>
      <c r="M533" s="257">
        <v>100000</v>
      </c>
      <c r="P533" s="261"/>
      <c r="Q533" s="261"/>
    </row>
    <row r="534" spans="1:17">
      <c r="A534" s="263">
        <v>533</v>
      </c>
      <c r="B534" s="263"/>
      <c r="C534" s="256">
        <v>45810</v>
      </c>
      <c r="D534" s="282" t="s">
        <v>2236</v>
      </c>
      <c r="G534" s="282" t="s">
        <v>2135</v>
      </c>
      <c r="H534" s="261" t="s">
        <v>1186</v>
      </c>
      <c r="I534" s="257">
        <v>517273</v>
      </c>
      <c r="J534" s="261">
        <v>1</v>
      </c>
      <c r="L534" s="258">
        <v>51727</v>
      </c>
      <c r="M534" s="257">
        <v>569000</v>
      </c>
      <c r="P534" s="261"/>
      <c r="Q534" s="261"/>
    </row>
    <row r="535" spans="1:17">
      <c r="A535" s="263">
        <v>534</v>
      </c>
      <c r="B535" s="263"/>
      <c r="C535" s="256">
        <v>45810</v>
      </c>
      <c r="D535" s="282" t="s">
        <v>2236</v>
      </c>
      <c r="G535" s="282" t="s">
        <v>2138</v>
      </c>
      <c r="H535" s="261">
        <v>50229</v>
      </c>
      <c r="I535" s="257">
        <v>70000</v>
      </c>
      <c r="J535" s="261">
        <v>1</v>
      </c>
      <c r="L535" s="258">
        <v>7000</v>
      </c>
      <c r="M535" s="257">
        <v>77000</v>
      </c>
      <c r="P535" s="261"/>
      <c r="Q535" s="261"/>
    </row>
    <row r="536" spans="1:17">
      <c r="A536" s="263">
        <v>535</v>
      </c>
      <c r="B536" s="263"/>
      <c r="C536" s="256">
        <v>45810</v>
      </c>
      <c r="D536" s="282" t="s">
        <v>2236</v>
      </c>
      <c r="G536" s="282" t="s">
        <v>1111</v>
      </c>
      <c r="N536" s="257">
        <v>-646000</v>
      </c>
      <c r="P536" s="261"/>
      <c r="Q536" s="261"/>
    </row>
    <row r="537" spans="1:17">
      <c r="A537" s="263">
        <v>536</v>
      </c>
      <c r="B537" s="263"/>
      <c r="C537" s="256">
        <v>45810</v>
      </c>
      <c r="D537" s="282" t="s">
        <v>1427</v>
      </c>
      <c r="G537" s="282" t="s">
        <v>1675</v>
      </c>
      <c r="H537" s="261">
        <v>2800802</v>
      </c>
      <c r="I537" s="257">
        <v>150000</v>
      </c>
      <c r="J537" s="261">
        <v>1</v>
      </c>
      <c r="M537" s="257">
        <v>150000</v>
      </c>
      <c r="P537" s="261"/>
      <c r="Q537" s="261"/>
    </row>
    <row r="538" spans="1:17">
      <c r="A538" s="263">
        <v>537</v>
      </c>
      <c r="B538" s="263"/>
      <c r="C538" s="256">
        <v>45810</v>
      </c>
      <c r="D538" s="282" t="s">
        <v>1370</v>
      </c>
      <c r="G538" s="282" t="s">
        <v>1111</v>
      </c>
      <c r="N538" s="257">
        <v>-10907000</v>
      </c>
      <c r="P538" s="261"/>
      <c r="Q538" s="261"/>
    </row>
    <row r="539" spans="1:17">
      <c r="A539" s="263">
        <v>538</v>
      </c>
      <c r="B539" s="263"/>
      <c r="C539" s="256">
        <v>45810</v>
      </c>
      <c r="D539" s="282" t="s">
        <v>1512</v>
      </c>
      <c r="G539" s="282" t="s">
        <v>1182</v>
      </c>
      <c r="H539" s="261" t="s">
        <v>1710</v>
      </c>
      <c r="I539" s="257">
        <v>1200000</v>
      </c>
      <c r="J539" s="261">
        <v>1</v>
      </c>
      <c r="M539" s="257">
        <v>1200000</v>
      </c>
      <c r="P539" s="261"/>
      <c r="Q539" s="261"/>
    </row>
    <row r="540" spans="1:17">
      <c r="A540" s="263">
        <v>539</v>
      </c>
      <c r="B540" s="263"/>
      <c r="C540" s="256">
        <v>45810</v>
      </c>
      <c r="D540" s="282" t="s">
        <v>1512</v>
      </c>
      <c r="G540" s="282" t="s">
        <v>1467</v>
      </c>
      <c r="I540" s="257">
        <v>350000</v>
      </c>
      <c r="J540" s="261">
        <v>1</v>
      </c>
      <c r="M540" s="257">
        <v>350000</v>
      </c>
      <c r="P540" s="261"/>
      <c r="Q540" s="261"/>
    </row>
    <row r="541" spans="1:17">
      <c r="A541" s="263">
        <v>540</v>
      </c>
      <c r="B541" s="263"/>
      <c r="C541" s="256">
        <v>45810</v>
      </c>
      <c r="D541" s="282" t="s">
        <v>1512</v>
      </c>
      <c r="G541" s="282" t="s">
        <v>1662</v>
      </c>
      <c r="H541" s="261">
        <v>7252703114</v>
      </c>
      <c r="I541" s="257">
        <v>129000</v>
      </c>
      <c r="J541" s="261">
        <v>1</v>
      </c>
      <c r="M541" s="257">
        <v>129000</v>
      </c>
      <c r="P541" s="261"/>
      <c r="Q541" s="261"/>
    </row>
    <row r="542" spans="1:17">
      <c r="A542" s="263">
        <v>541</v>
      </c>
      <c r="B542" s="263"/>
      <c r="C542" s="256">
        <v>45810</v>
      </c>
      <c r="D542" s="282" t="s">
        <v>2203</v>
      </c>
      <c r="G542" s="282" t="s">
        <v>2144</v>
      </c>
      <c r="I542" s="257">
        <v>1500000</v>
      </c>
      <c r="J542" s="261">
        <v>1</v>
      </c>
      <c r="M542" s="257">
        <v>1500000</v>
      </c>
      <c r="P542" s="261"/>
      <c r="Q542" s="261"/>
    </row>
    <row r="543" spans="1:17">
      <c r="A543" s="263">
        <v>542</v>
      </c>
      <c r="B543" s="263"/>
      <c r="C543" s="256">
        <v>45811</v>
      </c>
      <c r="D543" s="282" t="s">
        <v>981</v>
      </c>
      <c r="G543" s="282" t="s">
        <v>1111</v>
      </c>
      <c r="N543" s="257">
        <v>-1000000</v>
      </c>
      <c r="P543" s="261"/>
      <c r="Q543" s="261"/>
    </row>
    <row r="544" spans="1:17">
      <c r="A544" s="263">
        <v>543</v>
      </c>
      <c r="B544" s="263"/>
      <c r="C544" s="256">
        <v>45811</v>
      </c>
      <c r="D544" s="282" t="s">
        <v>1254</v>
      </c>
      <c r="G544" s="282" t="s">
        <v>2326</v>
      </c>
      <c r="I544" s="257">
        <v>700000</v>
      </c>
      <c r="J544" s="261">
        <v>1</v>
      </c>
      <c r="M544" s="257">
        <v>700000</v>
      </c>
      <c r="P544" s="261"/>
      <c r="Q544" s="261"/>
    </row>
    <row r="545" spans="1:17">
      <c r="A545" s="263">
        <v>544</v>
      </c>
      <c r="B545" s="263"/>
      <c r="C545" s="256">
        <v>45811</v>
      </c>
      <c r="D545" s="282" t="s">
        <v>1420</v>
      </c>
      <c r="G545" s="282" t="s">
        <v>2302</v>
      </c>
      <c r="I545" s="257">
        <v>200000</v>
      </c>
      <c r="J545" s="261">
        <v>1</v>
      </c>
      <c r="M545" s="257">
        <v>200000</v>
      </c>
      <c r="P545" s="261"/>
      <c r="Q545" s="261"/>
    </row>
    <row r="546" spans="1:17">
      <c r="A546" s="263">
        <v>545</v>
      </c>
      <c r="B546" s="263"/>
      <c r="C546" s="256">
        <v>45811</v>
      </c>
      <c r="D546" s="282" t="s">
        <v>2314</v>
      </c>
      <c r="G546" s="282" t="s">
        <v>2313</v>
      </c>
      <c r="I546" s="257">
        <v>1818182</v>
      </c>
      <c r="J546" s="261">
        <v>1</v>
      </c>
      <c r="L546" s="258">
        <v>181818</v>
      </c>
      <c r="M546" s="257">
        <v>2000000</v>
      </c>
      <c r="P546" s="261"/>
      <c r="Q546" s="261"/>
    </row>
    <row r="547" spans="1:17">
      <c r="A547" s="263">
        <v>546</v>
      </c>
      <c r="B547" s="263"/>
      <c r="C547" s="256">
        <v>45812</v>
      </c>
      <c r="D547" s="282" t="s">
        <v>1420</v>
      </c>
      <c r="G547" s="282" t="s">
        <v>1111</v>
      </c>
      <c r="N547" s="257">
        <v>-200000</v>
      </c>
      <c r="P547" s="261"/>
      <c r="Q547" s="261"/>
    </row>
    <row r="548" spans="1:17">
      <c r="A548" s="263">
        <v>547</v>
      </c>
      <c r="B548" s="263"/>
      <c r="C548" s="256">
        <v>45812</v>
      </c>
      <c r="D548" s="282" t="s">
        <v>1007</v>
      </c>
      <c r="G548" s="282" t="s">
        <v>1111</v>
      </c>
      <c r="N548" s="257">
        <v>-990000</v>
      </c>
      <c r="P548" s="261"/>
      <c r="Q548" s="261"/>
    </row>
    <row r="549" spans="1:17">
      <c r="A549" s="263">
        <v>548</v>
      </c>
      <c r="B549" s="263"/>
      <c r="C549" s="256">
        <v>45812</v>
      </c>
      <c r="D549" s="282" t="s">
        <v>1569</v>
      </c>
      <c r="G549" s="282" t="s">
        <v>2144</v>
      </c>
      <c r="I549" s="257">
        <v>1500000</v>
      </c>
      <c r="J549" s="261">
        <v>1</v>
      </c>
      <c r="M549" s="257">
        <v>1500000</v>
      </c>
      <c r="P549" s="261"/>
      <c r="Q549" s="261"/>
    </row>
    <row r="550" spans="1:17">
      <c r="A550" s="263">
        <v>549</v>
      </c>
      <c r="B550" s="263"/>
      <c r="C550" s="256">
        <v>45812</v>
      </c>
      <c r="D550" s="282" t="s">
        <v>2320</v>
      </c>
      <c r="G550" s="282" t="s">
        <v>1229</v>
      </c>
      <c r="H550" s="261" t="s">
        <v>1228</v>
      </c>
      <c r="I550" s="257">
        <v>700000</v>
      </c>
      <c r="J550" s="261">
        <v>1</v>
      </c>
      <c r="L550" s="258">
        <v>70000</v>
      </c>
      <c r="M550" s="257">
        <v>770000</v>
      </c>
      <c r="P550" s="261"/>
      <c r="Q550" s="261"/>
    </row>
    <row r="551" spans="1:17">
      <c r="A551" s="263">
        <v>550</v>
      </c>
      <c r="B551" s="263"/>
      <c r="C551" s="256">
        <v>45812</v>
      </c>
      <c r="D551" s="282" t="s">
        <v>1427</v>
      </c>
      <c r="G551" s="282" t="s">
        <v>1111</v>
      </c>
      <c r="N551" s="257">
        <v>-150000</v>
      </c>
      <c r="P551" s="261"/>
      <c r="Q551" s="261"/>
    </row>
    <row r="552" spans="1:17">
      <c r="A552" s="263">
        <v>551</v>
      </c>
      <c r="B552" s="263"/>
      <c r="C552" s="256">
        <v>45812</v>
      </c>
      <c r="D552" s="282" t="s">
        <v>2325</v>
      </c>
      <c r="G552" s="282" t="s">
        <v>1111</v>
      </c>
      <c r="N552" s="257">
        <v>-2000000</v>
      </c>
      <c r="P552" s="261"/>
      <c r="Q552" s="261"/>
    </row>
    <row r="553" spans="1:17">
      <c r="A553" s="263">
        <v>552</v>
      </c>
      <c r="B553" s="263"/>
      <c r="C553" s="256">
        <v>45812</v>
      </c>
      <c r="D553" s="282" t="s">
        <v>2319</v>
      </c>
      <c r="G553" s="282" t="s">
        <v>1111</v>
      </c>
      <c r="N553" s="257">
        <v>-770000</v>
      </c>
      <c r="P553" s="261"/>
      <c r="Q553" s="261"/>
    </row>
    <row r="554" spans="1:17">
      <c r="A554" s="263">
        <v>553</v>
      </c>
      <c r="B554" s="263"/>
      <c r="C554" s="256">
        <v>45812</v>
      </c>
      <c r="D554" s="282" t="s">
        <v>1551</v>
      </c>
      <c r="G554" s="282" t="s">
        <v>1506</v>
      </c>
      <c r="I554" s="257">
        <v>450000</v>
      </c>
      <c r="J554" s="261">
        <v>1</v>
      </c>
      <c r="L554" s="258">
        <v>45000</v>
      </c>
      <c r="M554" s="257">
        <v>495000</v>
      </c>
      <c r="P554" s="261"/>
      <c r="Q554" s="261"/>
    </row>
    <row r="555" spans="1:17">
      <c r="A555" s="263">
        <v>554</v>
      </c>
      <c r="B555" s="263"/>
      <c r="C555" s="256">
        <v>45812</v>
      </c>
      <c r="D555" s="282" t="s">
        <v>1551</v>
      </c>
      <c r="G555" s="282" t="s">
        <v>1520</v>
      </c>
      <c r="H555" s="261">
        <v>24152333907</v>
      </c>
      <c r="I555" s="257">
        <v>50000</v>
      </c>
      <c r="J555" s="261">
        <v>1</v>
      </c>
      <c r="L555" s="258">
        <v>5000</v>
      </c>
      <c r="M555" s="257">
        <v>55000</v>
      </c>
      <c r="P555" s="261"/>
      <c r="Q555" s="261"/>
    </row>
    <row r="556" spans="1:17">
      <c r="A556" s="263">
        <v>555</v>
      </c>
      <c r="B556" s="263"/>
      <c r="C556" s="256">
        <v>45812</v>
      </c>
      <c r="D556" s="282" t="s">
        <v>1680</v>
      </c>
      <c r="G556" s="282" t="s">
        <v>1111</v>
      </c>
      <c r="N556" s="257">
        <v>-7000000</v>
      </c>
      <c r="P556" s="261"/>
      <c r="Q556" s="261"/>
    </row>
    <row r="557" spans="1:17">
      <c r="A557" s="263">
        <v>556</v>
      </c>
      <c r="B557" s="263"/>
      <c r="C557" s="256">
        <v>45812</v>
      </c>
      <c r="D557" s="282" t="s">
        <v>1680</v>
      </c>
      <c r="G557" s="282" t="s">
        <v>2328</v>
      </c>
      <c r="N557" s="257">
        <v>-805000</v>
      </c>
      <c r="P557" s="261"/>
      <c r="Q557" s="261"/>
    </row>
    <row r="558" spans="1:17">
      <c r="A558" s="263">
        <v>557</v>
      </c>
      <c r="B558" s="263"/>
      <c r="C558" s="256">
        <v>45813</v>
      </c>
      <c r="D558" s="282" t="s">
        <v>1512</v>
      </c>
      <c r="G558" s="282" t="s">
        <v>2135</v>
      </c>
      <c r="H558" s="261" t="s">
        <v>1186</v>
      </c>
      <c r="I558" s="257">
        <v>569000</v>
      </c>
      <c r="J558" s="261">
        <v>1</v>
      </c>
      <c r="M558" s="257">
        <v>569000</v>
      </c>
      <c r="P558" s="261"/>
      <c r="Q558" s="261"/>
    </row>
    <row r="559" spans="1:17">
      <c r="A559" s="263">
        <v>558</v>
      </c>
      <c r="B559" s="263"/>
      <c r="C559" s="256">
        <v>45813</v>
      </c>
      <c r="D559" s="282" t="s">
        <v>1512</v>
      </c>
      <c r="G559" s="282" t="s">
        <v>2138</v>
      </c>
      <c r="H559" s="261">
        <v>50229</v>
      </c>
      <c r="I559" s="257">
        <v>77000</v>
      </c>
      <c r="J559" s="261">
        <v>1</v>
      </c>
      <c r="M559" s="257">
        <v>77000</v>
      </c>
      <c r="P559" s="261"/>
      <c r="Q559" s="261"/>
    </row>
    <row r="560" spans="1:17">
      <c r="A560" s="263">
        <v>559</v>
      </c>
      <c r="B560" s="263"/>
      <c r="C560" s="256">
        <v>45813</v>
      </c>
      <c r="D560" s="282" t="s">
        <v>1512</v>
      </c>
      <c r="G560" s="282" t="s">
        <v>2136</v>
      </c>
      <c r="H560" s="261" t="s">
        <v>1230</v>
      </c>
      <c r="I560" s="257">
        <v>130000</v>
      </c>
      <c r="J560" s="261">
        <v>1</v>
      </c>
      <c r="M560" s="257">
        <v>130000</v>
      </c>
      <c r="P560" s="261"/>
      <c r="Q560" s="261"/>
    </row>
    <row r="561" spans="1:17">
      <c r="A561" s="263">
        <v>560</v>
      </c>
      <c r="B561" s="263"/>
      <c r="C561" s="256">
        <v>45813</v>
      </c>
      <c r="D561" s="282" t="s">
        <v>1512</v>
      </c>
      <c r="G561" s="282" t="s">
        <v>2140</v>
      </c>
      <c r="H561" s="261" t="s">
        <v>1778</v>
      </c>
      <c r="I561" s="257">
        <v>10000</v>
      </c>
      <c r="J561" s="261">
        <v>2</v>
      </c>
      <c r="M561" s="257">
        <v>20000</v>
      </c>
      <c r="P561" s="261"/>
      <c r="Q561" s="261"/>
    </row>
    <row r="562" spans="1:17">
      <c r="A562" s="263">
        <v>561</v>
      </c>
      <c r="B562" s="263"/>
      <c r="C562" s="256">
        <v>45813</v>
      </c>
      <c r="D562" s="282" t="s">
        <v>1512</v>
      </c>
      <c r="G562" s="282" t="s">
        <v>2139</v>
      </c>
      <c r="H562" s="261" t="s">
        <v>1752</v>
      </c>
      <c r="I562" s="257">
        <v>35000</v>
      </c>
      <c r="J562" s="261">
        <v>1</v>
      </c>
      <c r="M562" s="257">
        <v>35000</v>
      </c>
      <c r="P562" s="261"/>
      <c r="Q562" s="261"/>
    </row>
    <row r="563" spans="1:17">
      <c r="A563" s="263">
        <v>562</v>
      </c>
      <c r="B563" s="263"/>
      <c r="C563" s="256">
        <v>45813</v>
      </c>
      <c r="D563" s="282" t="s">
        <v>1569</v>
      </c>
      <c r="G563" s="282" t="s">
        <v>1111</v>
      </c>
      <c r="N563" s="257">
        <v>-1500000</v>
      </c>
      <c r="P563" s="261"/>
      <c r="Q563" s="261"/>
    </row>
    <row r="564" spans="1:17">
      <c r="A564" s="263">
        <v>563</v>
      </c>
      <c r="B564" s="263"/>
      <c r="C564" s="256">
        <v>45813</v>
      </c>
      <c r="D564" s="282" t="s">
        <v>1427</v>
      </c>
      <c r="G564" s="282" t="s">
        <v>1675</v>
      </c>
      <c r="H564" s="261">
        <v>2800802</v>
      </c>
      <c r="I564" s="257">
        <v>150000</v>
      </c>
      <c r="J564" s="261">
        <v>1</v>
      </c>
      <c r="M564" s="257">
        <v>150000</v>
      </c>
      <c r="P564" s="261"/>
      <c r="Q564" s="261"/>
    </row>
    <row r="565" spans="1:17">
      <c r="A565" s="263">
        <v>564</v>
      </c>
      <c r="B565" s="263"/>
      <c r="C565" s="256">
        <v>45813</v>
      </c>
      <c r="D565" s="282" t="s">
        <v>1131</v>
      </c>
      <c r="G565" s="282" t="s">
        <v>2334</v>
      </c>
      <c r="I565" s="257">
        <v>450000</v>
      </c>
      <c r="J565" s="261">
        <v>1</v>
      </c>
      <c r="M565" s="257">
        <v>450000</v>
      </c>
      <c r="P565" s="261"/>
      <c r="Q565" s="261"/>
    </row>
    <row r="566" spans="1:17">
      <c r="A566" s="263">
        <v>565</v>
      </c>
      <c r="B566" s="263"/>
      <c r="C566" s="256">
        <v>45813</v>
      </c>
      <c r="D566" s="282" t="s">
        <v>1131</v>
      </c>
      <c r="G566" s="282" t="s">
        <v>2139</v>
      </c>
      <c r="H566" s="261" t="s">
        <v>1752</v>
      </c>
      <c r="I566" s="257">
        <v>55000</v>
      </c>
      <c r="J566" s="261">
        <v>1</v>
      </c>
      <c r="M566" s="257">
        <v>55000</v>
      </c>
      <c r="P566" s="261"/>
      <c r="Q566" s="261"/>
    </row>
    <row r="567" spans="1:17">
      <c r="A567" s="263">
        <v>566</v>
      </c>
      <c r="B567" s="263"/>
      <c r="C567" s="256">
        <v>45813</v>
      </c>
      <c r="D567" s="282" t="s">
        <v>1131</v>
      </c>
      <c r="G567" s="282" t="s">
        <v>2142</v>
      </c>
      <c r="I567" s="257">
        <v>600000</v>
      </c>
      <c r="J567" s="261">
        <v>1</v>
      </c>
      <c r="M567" s="257">
        <v>600000</v>
      </c>
      <c r="P567" s="261"/>
      <c r="Q567" s="261"/>
    </row>
    <row r="568" spans="1:17">
      <c r="A568" s="263">
        <v>567</v>
      </c>
      <c r="B568" s="263"/>
      <c r="C568" s="256">
        <v>45813</v>
      </c>
      <c r="D568" s="282" t="s">
        <v>1131</v>
      </c>
      <c r="G568" s="282" t="s">
        <v>2335</v>
      </c>
      <c r="I568" s="257">
        <v>600000</v>
      </c>
      <c r="J568" s="261">
        <v>1</v>
      </c>
      <c r="M568" s="257">
        <v>600000</v>
      </c>
      <c r="P568" s="261"/>
      <c r="Q568" s="261"/>
    </row>
    <row r="569" spans="1:17">
      <c r="A569" s="263">
        <v>568</v>
      </c>
      <c r="B569" s="263"/>
      <c r="C569" s="256">
        <v>45813</v>
      </c>
      <c r="D569" s="282" t="s">
        <v>1551</v>
      </c>
      <c r="G569" s="282" t="s">
        <v>1111</v>
      </c>
      <c r="N569" s="257">
        <v>-550000</v>
      </c>
      <c r="P569" s="261"/>
      <c r="Q569" s="261"/>
    </row>
    <row r="570" spans="1:17">
      <c r="A570" s="263">
        <v>569</v>
      </c>
      <c r="B570" s="263"/>
      <c r="C570" s="256">
        <v>45813</v>
      </c>
      <c r="D570" s="282" t="s">
        <v>2343</v>
      </c>
      <c r="G570" s="282" t="s">
        <v>2342</v>
      </c>
      <c r="I570" s="257">
        <v>200000</v>
      </c>
      <c r="J570" s="261">
        <v>1</v>
      </c>
      <c r="M570" s="257">
        <v>200000</v>
      </c>
      <c r="P570" s="261"/>
      <c r="Q570" s="261"/>
    </row>
    <row r="571" spans="1:17">
      <c r="A571" s="263">
        <v>570</v>
      </c>
      <c r="B571" s="263"/>
      <c r="C571" s="256">
        <v>45814</v>
      </c>
      <c r="D571" s="282" t="s">
        <v>1680</v>
      </c>
      <c r="G571" s="282" t="s">
        <v>2135</v>
      </c>
      <c r="H571" s="261" t="s">
        <v>1186</v>
      </c>
      <c r="I571" s="257">
        <v>500000</v>
      </c>
      <c r="J571" s="261">
        <v>5</v>
      </c>
      <c r="M571" s="257">
        <v>2500000</v>
      </c>
      <c r="P571" s="261"/>
      <c r="Q571" s="261"/>
    </row>
    <row r="572" spans="1:17">
      <c r="A572" s="263">
        <v>571</v>
      </c>
      <c r="B572" s="263"/>
      <c r="C572" s="256">
        <v>45817</v>
      </c>
      <c r="D572" s="282" t="s">
        <v>1050</v>
      </c>
      <c r="G572" s="282" t="s">
        <v>2367</v>
      </c>
      <c r="H572" s="261" t="s">
        <v>1192</v>
      </c>
      <c r="I572" s="257">
        <v>2200000</v>
      </c>
      <c r="J572" s="261">
        <v>1</v>
      </c>
      <c r="L572" s="258">
        <v>220000</v>
      </c>
      <c r="M572" s="257">
        <v>2420000</v>
      </c>
      <c r="P572" s="261"/>
      <c r="Q572" s="261"/>
    </row>
    <row r="573" spans="1:17">
      <c r="A573" s="263">
        <v>572</v>
      </c>
      <c r="B573" s="263"/>
      <c r="C573" s="256">
        <v>45817</v>
      </c>
      <c r="D573" s="282" t="s">
        <v>2300</v>
      </c>
      <c r="G573" s="282" t="s">
        <v>2200</v>
      </c>
      <c r="H573" s="261" t="s">
        <v>2199</v>
      </c>
      <c r="I573" s="257">
        <v>1550000</v>
      </c>
      <c r="J573" s="261">
        <v>1</v>
      </c>
      <c r="M573" s="257">
        <v>1550000</v>
      </c>
      <c r="P573" s="261"/>
      <c r="Q573" s="261"/>
    </row>
    <row r="574" spans="1:17">
      <c r="A574" s="263">
        <v>573</v>
      </c>
      <c r="B574" s="263"/>
      <c r="C574" s="256">
        <v>45817</v>
      </c>
      <c r="D574" s="282" t="s">
        <v>2300</v>
      </c>
      <c r="G574" s="282" t="s">
        <v>2005</v>
      </c>
      <c r="H574" s="261" t="s">
        <v>2372</v>
      </c>
      <c r="I574" s="257">
        <v>650000</v>
      </c>
      <c r="J574" s="261">
        <v>1</v>
      </c>
      <c r="M574" s="257">
        <v>650000</v>
      </c>
      <c r="P574" s="261"/>
      <c r="Q574" s="261"/>
    </row>
    <row r="575" spans="1:17">
      <c r="A575" s="263">
        <v>574</v>
      </c>
      <c r="B575" s="263"/>
      <c r="C575" s="256">
        <v>45817</v>
      </c>
      <c r="D575" s="282" t="s">
        <v>1131</v>
      </c>
      <c r="G575" s="282" t="s">
        <v>2351</v>
      </c>
      <c r="I575" s="257">
        <v>35000</v>
      </c>
      <c r="J575" s="261">
        <v>1</v>
      </c>
      <c r="M575" s="257">
        <v>35000</v>
      </c>
      <c r="P575" s="261"/>
      <c r="Q575" s="261"/>
    </row>
    <row r="576" spans="1:17">
      <c r="A576" s="263">
        <v>575</v>
      </c>
      <c r="B576" s="263"/>
      <c r="C576" s="256">
        <v>45817</v>
      </c>
      <c r="D576" s="282" t="s">
        <v>1131</v>
      </c>
      <c r="G576" s="282" t="s">
        <v>1829</v>
      </c>
      <c r="H576" s="261" t="s">
        <v>2352</v>
      </c>
      <c r="I576" s="257">
        <v>20000</v>
      </c>
      <c r="J576" s="261">
        <v>1</v>
      </c>
      <c r="M576" s="257">
        <v>20000</v>
      </c>
      <c r="P576" s="261"/>
      <c r="Q576" s="261"/>
    </row>
    <row r="577" spans="1:17">
      <c r="A577" s="263">
        <v>576</v>
      </c>
      <c r="B577" s="263"/>
      <c r="C577" s="256">
        <v>45817</v>
      </c>
      <c r="D577" s="282" t="s">
        <v>1680</v>
      </c>
      <c r="G577" s="282" t="s">
        <v>1701</v>
      </c>
      <c r="I577" s="257">
        <v>1100000</v>
      </c>
      <c r="J577" s="261">
        <v>1</v>
      </c>
      <c r="M577" s="257">
        <v>1100000</v>
      </c>
      <c r="P577" s="261"/>
      <c r="Q577" s="261"/>
    </row>
    <row r="578" spans="1:17">
      <c r="A578" s="263">
        <v>577</v>
      </c>
      <c r="B578" s="263"/>
      <c r="C578" s="256">
        <v>45817</v>
      </c>
      <c r="D578" s="282" t="s">
        <v>1010</v>
      </c>
      <c r="G578" s="282" t="s">
        <v>2356</v>
      </c>
      <c r="I578" s="257">
        <v>1100000</v>
      </c>
      <c r="J578" s="261">
        <v>1</v>
      </c>
      <c r="M578" s="257">
        <v>1100000</v>
      </c>
      <c r="P578" s="261"/>
      <c r="Q578" s="261"/>
    </row>
    <row r="579" spans="1:17">
      <c r="A579" s="263">
        <v>578</v>
      </c>
      <c r="B579" s="263"/>
      <c r="C579" s="256">
        <v>45817</v>
      </c>
      <c r="D579" s="282" t="s">
        <v>1415</v>
      </c>
      <c r="G579" s="282" t="s">
        <v>2144</v>
      </c>
      <c r="I579" s="257">
        <v>1500000</v>
      </c>
      <c r="J579" s="261">
        <v>1</v>
      </c>
      <c r="M579" s="257">
        <v>1500000</v>
      </c>
      <c r="P579" s="261"/>
      <c r="Q579" s="261"/>
    </row>
    <row r="580" spans="1:17">
      <c r="A580" s="263">
        <v>579</v>
      </c>
      <c r="B580" s="263"/>
      <c r="C580" s="256">
        <v>45817</v>
      </c>
      <c r="D580" s="282" t="s">
        <v>1370</v>
      </c>
      <c r="G580" s="282" t="s">
        <v>2144</v>
      </c>
      <c r="I580" s="257">
        <v>1500000</v>
      </c>
      <c r="J580" s="261">
        <v>1</v>
      </c>
      <c r="M580" s="257">
        <v>1500000</v>
      </c>
      <c r="P580" s="261"/>
      <c r="Q580" s="261"/>
    </row>
    <row r="581" spans="1:17">
      <c r="A581" s="263">
        <v>580</v>
      </c>
      <c r="B581" s="263"/>
      <c r="C581" s="256">
        <v>45817</v>
      </c>
      <c r="D581" s="282" t="s">
        <v>1551</v>
      </c>
      <c r="G581" s="282" t="s">
        <v>2135</v>
      </c>
      <c r="H581" s="261" t="s">
        <v>1186</v>
      </c>
      <c r="I581" s="257">
        <v>517273</v>
      </c>
      <c r="J581" s="261">
        <v>1</v>
      </c>
      <c r="L581" s="258">
        <v>51727</v>
      </c>
      <c r="M581" s="257">
        <v>569000</v>
      </c>
      <c r="P581" s="261"/>
      <c r="Q581" s="261"/>
    </row>
    <row r="582" spans="1:17">
      <c r="A582" s="263">
        <v>581</v>
      </c>
      <c r="B582" s="263"/>
      <c r="C582" s="256">
        <v>45817</v>
      </c>
      <c r="D582" s="282" t="s">
        <v>1551</v>
      </c>
      <c r="G582" s="282" t="s">
        <v>2136</v>
      </c>
      <c r="H582" s="261" t="s">
        <v>1230</v>
      </c>
      <c r="I582" s="257">
        <v>130000</v>
      </c>
      <c r="J582" s="261">
        <v>2</v>
      </c>
      <c r="L582" s="258">
        <v>26000</v>
      </c>
      <c r="M582" s="257">
        <v>286000</v>
      </c>
      <c r="P582" s="261"/>
      <c r="Q582" s="261"/>
    </row>
    <row r="583" spans="1:17">
      <c r="A583" s="263">
        <v>582</v>
      </c>
      <c r="B583" s="263"/>
      <c r="C583" s="256">
        <v>45817</v>
      </c>
      <c r="D583" s="282" t="s">
        <v>1245</v>
      </c>
      <c r="G583" s="282" t="s">
        <v>2373</v>
      </c>
      <c r="I583" s="257">
        <v>600000</v>
      </c>
      <c r="J583" s="261">
        <v>1</v>
      </c>
      <c r="L583" s="258">
        <v>60000</v>
      </c>
      <c r="M583" s="257">
        <v>660000</v>
      </c>
      <c r="P583" s="261"/>
      <c r="Q583" s="261"/>
    </row>
    <row r="584" spans="1:17">
      <c r="A584" s="263">
        <v>583</v>
      </c>
      <c r="B584" s="263"/>
      <c r="C584" s="256">
        <v>45817</v>
      </c>
      <c r="D584" s="282" t="s">
        <v>1548</v>
      </c>
      <c r="G584" s="282" t="s">
        <v>2361</v>
      </c>
      <c r="J584" s="261">
        <v>1</v>
      </c>
      <c r="M584" s="257">
        <v>0</v>
      </c>
      <c r="P584" s="261"/>
      <c r="Q584" s="261"/>
    </row>
    <row r="585" spans="1:17">
      <c r="A585" s="263">
        <v>584</v>
      </c>
      <c r="B585" s="263"/>
      <c r="C585" s="256">
        <v>45817</v>
      </c>
      <c r="D585" s="282" t="s">
        <v>1548</v>
      </c>
      <c r="G585" s="282" t="s">
        <v>2363</v>
      </c>
      <c r="H585" s="261" t="s">
        <v>2362</v>
      </c>
      <c r="I585" s="257">
        <v>590910</v>
      </c>
      <c r="J585" s="261">
        <v>1</v>
      </c>
      <c r="L585" s="258">
        <v>59091</v>
      </c>
      <c r="M585" s="257">
        <v>650001</v>
      </c>
      <c r="P585" s="261"/>
      <c r="Q585" s="261"/>
    </row>
    <row r="586" spans="1:17">
      <c r="A586" s="263">
        <v>585</v>
      </c>
      <c r="B586" s="263"/>
      <c r="C586" s="256">
        <v>45817</v>
      </c>
      <c r="D586" s="282" t="s">
        <v>1548</v>
      </c>
      <c r="G586" s="282" t="s">
        <v>2365</v>
      </c>
      <c r="H586" s="261" t="s">
        <v>2364</v>
      </c>
      <c r="I586" s="257">
        <v>100000</v>
      </c>
      <c r="J586" s="261">
        <v>1</v>
      </c>
      <c r="L586" s="258">
        <v>10000</v>
      </c>
      <c r="M586" s="257">
        <v>110000</v>
      </c>
      <c r="P586" s="261"/>
      <c r="Q586" s="261"/>
    </row>
    <row r="587" spans="1:17">
      <c r="A587" s="263">
        <v>586</v>
      </c>
      <c r="B587" s="263"/>
      <c r="C587" s="256">
        <v>45817</v>
      </c>
      <c r="D587" s="282" t="s">
        <v>1548</v>
      </c>
      <c r="G587" s="282" t="s">
        <v>2140</v>
      </c>
      <c r="H587" s="261" t="s">
        <v>1778</v>
      </c>
      <c r="I587" s="257">
        <v>20000</v>
      </c>
      <c r="J587" s="261">
        <v>1</v>
      </c>
      <c r="L587" s="258">
        <v>2000</v>
      </c>
      <c r="M587" s="257">
        <v>22000</v>
      </c>
      <c r="P587" s="261"/>
      <c r="Q587" s="261"/>
    </row>
    <row r="588" spans="1:17">
      <c r="A588" s="263">
        <v>587</v>
      </c>
      <c r="B588" s="263"/>
      <c r="C588" s="256">
        <v>45817</v>
      </c>
      <c r="D588" s="282" t="s">
        <v>2348</v>
      </c>
      <c r="G588" s="282" t="s">
        <v>1111</v>
      </c>
      <c r="N588" s="257">
        <v>-2420000</v>
      </c>
      <c r="P588" s="261"/>
      <c r="Q588" s="261"/>
    </row>
    <row r="589" spans="1:17">
      <c r="A589" s="263">
        <v>588</v>
      </c>
      <c r="B589" s="263"/>
      <c r="C589" s="256">
        <v>45817</v>
      </c>
      <c r="D589" s="282" t="s">
        <v>1415</v>
      </c>
      <c r="G589" s="282" t="s">
        <v>2368</v>
      </c>
      <c r="N589" s="257">
        <v>-500000</v>
      </c>
      <c r="P589" s="261"/>
      <c r="Q589" s="261"/>
    </row>
    <row r="590" spans="1:17">
      <c r="A590" s="263">
        <v>589</v>
      </c>
      <c r="B590" s="263"/>
      <c r="C590" s="256">
        <v>45817</v>
      </c>
      <c r="D590" s="282" t="s">
        <v>1415</v>
      </c>
      <c r="G590" s="282" t="s">
        <v>2369</v>
      </c>
      <c r="N590" s="257">
        <v>-300000</v>
      </c>
      <c r="P590" s="261"/>
      <c r="Q590" s="261"/>
    </row>
    <row r="591" spans="1:17">
      <c r="A591" s="263">
        <v>590</v>
      </c>
      <c r="B591" s="263"/>
      <c r="C591" s="256">
        <v>45817</v>
      </c>
      <c r="D591" s="282" t="s">
        <v>1415</v>
      </c>
      <c r="G591" s="282" t="s">
        <v>2370</v>
      </c>
      <c r="N591" s="257">
        <v>-300000</v>
      </c>
      <c r="P591" s="261"/>
      <c r="Q591" s="261"/>
    </row>
    <row r="592" spans="1:17">
      <c r="A592" s="263">
        <v>591</v>
      </c>
      <c r="B592" s="263"/>
      <c r="C592" s="256">
        <v>45817</v>
      </c>
      <c r="D592" s="282" t="s">
        <v>1415</v>
      </c>
      <c r="G592" s="282" t="s">
        <v>2371</v>
      </c>
      <c r="N592" s="257">
        <v>-380000</v>
      </c>
      <c r="P592" s="261"/>
      <c r="Q592" s="261"/>
    </row>
    <row r="593" spans="1:17">
      <c r="A593" s="263">
        <v>592</v>
      </c>
      <c r="B593" s="263"/>
      <c r="C593" s="256">
        <v>45817</v>
      </c>
      <c r="D593" s="282" t="s">
        <v>981</v>
      </c>
      <c r="G593" s="282" t="s">
        <v>1111</v>
      </c>
      <c r="N593" s="257">
        <v>-2200000</v>
      </c>
      <c r="P593" s="261"/>
      <c r="Q593" s="261"/>
    </row>
    <row r="594" spans="1:17">
      <c r="A594" s="263">
        <v>593</v>
      </c>
      <c r="B594" s="263"/>
      <c r="C594" s="256">
        <v>45817</v>
      </c>
      <c r="D594" s="282" t="s">
        <v>2203</v>
      </c>
      <c r="G594" s="282" t="s">
        <v>1111</v>
      </c>
      <c r="N594" s="257">
        <v>-1500000</v>
      </c>
      <c r="P594" s="261"/>
      <c r="Q594" s="261"/>
    </row>
    <row r="595" spans="1:17">
      <c r="A595" s="263">
        <v>594</v>
      </c>
      <c r="B595" s="263"/>
      <c r="C595" s="256">
        <v>45807</v>
      </c>
      <c r="D595" s="282" t="s">
        <v>1045</v>
      </c>
      <c r="G595" s="282" t="s">
        <v>1111</v>
      </c>
      <c r="N595" s="257">
        <v>-2000000</v>
      </c>
      <c r="P595" s="261"/>
      <c r="Q595" s="261"/>
    </row>
    <row r="596" spans="1:17">
      <c r="A596" s="263">
        <v>595</v>
      </c>
      <c r="B596" s="263"/>
      <c r="C596" s="256">
        <v>45817</v>
      </c>
      <c r="D596" s="282" t="s">
        <v>1370</v>
      </c>
      <c r="G596" s="282" t="s">
        <v>2282</v>
      </c>
      <c r="H596" s="261">
        <v>1087298437</v>
      </c>
      <c r="I596" s="257">
        <v>80000</v>
      </c>
      <c r="J596" s="261">
        <v>1</v>
      </c>
      <c r="M596" s="257">
        <v>80000</v>
      </c>
      <c r="P596" s="261"/>
      <c r="Q596" s="261"/>
    </row>
    <row r="597" spans="1:17">
      <c r="A597" s="263">
        <v>596</v>
      </c>
      <c r="B597" s="263"/>
      <c r="C597" s="256">
        <v>45818</v>
      </c>
      <c r="D597" s="282" t="s">
        <v>2050</v>
      </c>
      <c r="G597" s="282" t="s">
        <v>1111</v>
      </c>
      <c r="N597" s="257">
        <v>-1550000</v>
      </c>
      <c r="P597" s="261"/>
      <c r="Q597" s="261"/>
    </row>
    <row r="598" spans="1:17">
      <c r="A598" s="263">
        <v>597</v>
      </c>
      <c r="B598" s="263"/>
      <c r="C598" s="256">
        <v>45818</v>
      </c>
      <c r="D598" s="282" t="s">
        <v>1567</v>
      </c>
      <c r="G598" s="282" t="s">
        <v>1111</v>
      </c>
      <c r="N598" s="257">
        <v>-700000</v>
      </c>
      <c r="P598" s="261"/>
      <c r="Q598" s="261"/>
    </row>
    <row r="599" spans="1:17">
      <c r="A599" s="263">
        <v>598</v>
      </c>
      <c r="B599" s="263"/>
      <c r="C599" s="256">
        <v>45818</v>
      </c>
      <c r="D599" s="282" t="s">
        <v>2304</v>
      </c>
      <c r="G599" s="282" t="s">
        <v>2387</v>
      </c>
      <c r="I599" s="257">
        <v>3000000</v>
      </c>
      <c r="J599" s="261">
        <v>1</v>
      </c>
      <c r="M599" s="257">
        <v>3000000</v>
      </c>
      <c r="P599" s="261"/>
      <c r="Q599" s="261"/>
    </row>
    <row r="600" spans="1:17">
      <c r="A600" s="263">
        <v>599</v>
      </c>
      <c r="B600" s="263"/>
      <c r="C600" s="256">
        <v>45818</v>
      </c>
      <c r="D600" s="282" t="s">
        <v>1705</v>
      </c>
      <c r="G600" s="282" t="s">
        <v>2138</v>
      </c>
      <c r="H600" s="261">
        <v>50229</v>
      </c>
      <c r="I600" s="257">
        <v>75000</v>
      </c>
      <c r="J600" s="261">
        <v>2</v>
      </c>
      <c r="L600" s="258">
        <v>15000</v>
      </c>
      <c r="M600" s="257">
        <v>165000</v>
      </c>
      <c r="P600" s="261"/>
      <c r="Q600" s="261"/>
    </row>
    <row r="601" spans="1:17">
      <c r="A601" s="263">
        <v>600</v>
      </c>
      <c r="B601" s="263"/>
      <c r="C601" s="256">
        <v>45818</v>
      </c>
      <c r="D601" s="282" t="s">
        <v>1705</v>
      </c>
      <c r="G601" s="282" t="s">
        <v>2136</v>
      </c>
      <c r="H601" s="261" t="s">
        <v>1230</v>
      </c>
      <c r="I601" s="257">
        <v>130000</v>
      </c>
      <c r="J601" s="261">
        <v>1</v>
      </c>
      <c r="L601" s="258">
        <v>13000</v>
      </c>
      <c r="M601" s="257">
        <v>143000</v>
      </c>
      <c r="P601" s="261"/>
      <c r="Q601" s="261"/>
    </row>
    <row r="602" spans="1:17">
      <c r="A602" s="263">
        <v>601</v>
      </c>
      <c r="B602" s="263"/>
      <c r="C602" s="256">
        <v>45818</v>
      </c>
      <c r="D602" s="282" t="s">
        <v>1273</v>
      </c>
      <c r="G602" s="282" t="s">
        <v>2655</v>
      </c>
      <c r="H602" s="262">
        <v>602000700</v>
      </c>
      <c r="I602" s="257">
        <v>340000</v>
      </c>
      <c r="J602" s="261">
        <v>1</v>
      </c>
      <c r="M602" s="257">
        <v>340000</v>
      </c>
      <c r="P602" s="261"/>
      <c r="Q602" s="261"/>
    </row>
    <row r="603" spans="1:17">
      <c r="A603" s="263">
        <v>602</v>
      </c>
      <c r="B603" s="263"/>
      <c r="C603" s="256">
        <v>45818</v>
      </c>
      <c r="D603" s="282" t="s">
        <v>1277</v>
      </c>
      <c r="G603" s="282" t="s">
        <v>2391</v>
      </c>
      <c r="I603" s="257">
        <v>850000</v>
      </c>
      <c r="J603" s="261">
        <v>1</v>
      </c>
      <c r="M603" s="257">
        <v>850000</v>
      </c>
      <c r="P603" s="261"/>
      <c r="Q603" s="261"/>
    </row>
    <row r="604" spans="1:17">
      <c r="A604" s="263">
        <v>603</v>
      </c>
      <c r="B604" s="263"/>
      <c r="C604" s="256">
        <v>45818</v>
      </c>
      <c r="D604" s="282" t="s">
        <v>1277</v>
      </c>
      <c r="G604" s="282" t="s">
        <v>2053</v>
      </c>
      <c r="I604" s="257">
        <v>1000000</v>
      </c>
      <c r="J604" s="261">
        <v>1</v>
      </c>
      <c r="M604" s="257">
        <v>1000000</v>
      </c>
      <c r="P604" s="261"/>
      <c r="Q604" s="261"/>
    </row>
    <row r="605" spans="1:17">
      <c r="A605" s="263">
        <v>604</v>
      </c>
      <c r="B605" s="263"/>
      <c r="C605" s="256">
        <v>45818</v>
      </c>
      <c r="D605" s="282" t="s">
        <v>1548</v>
      </c>
      <c r="G605" s="282" t="s">
        <v>2512</v>
      </c>
      <c r="I605" s="257">
        <v>1600000</v>
      </c>
      <c r="J605" s="261">
        <v>1</v>
      </c>
      <c r="L605" s="258">
        <v>160000</v>
      </c>
      <c r="M605" s="257">
        <v>1760000</v>
      </c>
      <c r="P605" s="261"/>
      <c r="Q605" s="261"/>
    </row>
    <row r="606" spans="1:17">
      <c r="A606" s="263">
        <v>605</v>
      </c>
      <c r="B606" s="263"/>
      <c r="C606" s="256">
        <v>45818</v>
      </c>
      <c r="D606" s="282" t="s">
        <v>1548</v>
      </c>
      <c r="G606" s="282" t="s">
        <v>1490</v>
      </c>
      <c r="I606" s="257">
        <v>20000</v>
      </c>
      <c r="J606" s="261">
        <v>1</v>
      </c>
      <c r="L606" s="258">
        <v>2000</v>
      </c>
      <c r="M606" s="257">
        <v>22000</v>
      </c>
      <c r="P606" s="261"/>
      <c r="Q606" s="261"/>
    </row>
    <row r="607" spans="1:17">
      <c r="A607" s="263">
        <v>606</v>
      </c>
      <c r="B607" s="263"/>
      <c r="C607" s="256">
        <v>45818</v>
      </c>
      <c r="D607" s="282" t="s">
        <v>1415</v>
      </c>
      <c r="G607" s="282" t="s">
        <v>2394</v>
      </c>
      <c r="I607" s="257">
        <v>100000</v>
      </c>
      <c r="J607" s="261">
        <v>1</v>
      </c>
      <c r="M607" s="257">
        <v>100000</v>
      </c>
      <c r="P607" s="261"/>
      <c r="Q607" s="261"/>
    </row>
    <row r="608" spans="1:17">
      <c r="A608" s="263">
        <v>607</v>
      </c>
      <c r="B608" s="263"/>
      <c r="C608" s="256">
        <v>45818</v>
      </c>
      <c r="D608" s="282" t="s">
        <v>2262</v>
      </c>
      <c r="G608" s="282" t="s">
        <v>2396</v>
      </c>
      <c r="H608" s="261" t="s">
        <v>1177</v>
      </c>
      <c r="I608" s="257">
        <v>100000</v>
      </c>
      <c r="J608" s="261">
        <v>1</v>
      </c>
      <c r="M608" s="257">
        <v>100000</v>
      </c>
      <c r="P608" s="261"/>
      <c r="Q608" s="261"/>
    </row>
    <row r="609" spans="1:17">
      <c r="A609" s="263">
        <v>608</v>
      </c>
      <c r="B609" s="263"/>
      <c r="C609" s="256">
        <v>45818</v>
      </c>
      <c r="D609" s="282" t="s">
        <v>1849</v>
      </c>
      <c r="G609" s="282" t="s">
        <v>1182</v>
      </c>
      <c r="H609" s="261" t="s">
        <v>1332</v>
      </c>
      <c r="I609" s="257">
        <v>1200000</v>
      </c>
      <c r="J609" s="261">
        <v>1</v>
      </c>
      <c r="M609" s="257">
        <v>1200000</v>
      </c>
      <c r="P609" s="261"/>
      <c r="Q609" s="261"/>
    </row>
    <row r="610" spans="1:17">
      <c r="A610" s="263">
        <v>609</v>
      </c>
      <c r="B610" s="263"/>
      <c r="C610" s="256">
        <v>45818</v>
      </c>
      <c r="D610" s="282" t="s">
        <v>1415</v>
      </c>
      <c r="G610" s="282" t="s">
        <v>2399</v>
      </c>
      <c r="N610" s="257">
        <v>-1200000</v>
      </c>
      <c r="P610" s="261"/>
      <c r="Q610" s="261"/>
    </row>
    <row r="611" spans="1:17">
      <c r="A611" s="263">
        <v>610</v>
      </c>
      <c r="B611" s="263"/>
      <c r="C611" s="256">
        <v>45813</v>
      </c>
      <c r="D611" s="282" t="s">
        <v>1427</v>
      </c>
      <c r="G611" s="282" t="s">
        <v>1111</v>
      </c>
      <c r="N611" s="257">
        <v>-150000</v>
      </c>
      <c r="P611" s="261"/>
      <c r="Q611" s="261"/>
    </row>
    <row r="612" spans="1:17">
      <c r="A612" s="263">
        <v>611</v>
      </c>
      <c r="B612" s="263"/>
      <c r="C612" s="256">
        <v>45818</v>
      </c>
      <c r="D612" s="282" t="s">
        <v>2401</v>
      </c>
      <c r="F612" s="284" t="s">
        <v>1190</v>
      </c>
      <c r="G612" s="282" t="s">
        <v>2402</v>
      </c>
      <c r="H612" s="261" t="s">
        <v>1189</v>
      </c>
      <c r="I612" s="257">
        <v>-1500000</v>
      </c>
      <c r="J612" s="261">
        <v>1</v>
      </c>
      <c r="L612" s="258">
        <v>-150000</v>
      </c>
      <c r="M612" s="257">
        <v>-1650000</v>
      </c>
      <c r="P612" s="261"/>
      <c r="Q612" s="261"/>
    </row>
    <row r="613" spans="1:17">
      <c r="A613" s="263">
        <v>612</v>
      </c>
      <c r="B613" s="263"/>
      <c r="C613" s="256">
        <v>45819</v>
      </c>
      <c r="D613" s="282" t="s">
        <v>1277</v>
      </c>
      <c r="G613" s="282" t="s">
        <v>1111</v>
      </c>
      <c r="N613" s="257">
        <v>-1850000</v>
      </c>
      <c r="P613" s="261"/>
      <c r="Q613" s="261"/>
    </row>
    <row r="614" spans="1:17">
      <c r="A614" s="263">
        <v>613</v>
      </c>
      <c r="B614" s="263"/>
      <c r="C614" s="256">
        <v>45819</v>
      </c>
      <c r="D614" s="282" t="s">
        <v>1010</v>
      </c>
      <c r="G614" s="282" t="s">
        <v>1111</v>
      </c>
      <c r="N614" s="257">
        <v>-5487000</v>
      </c>
      <c r="P614" s="261"/>
      <c r="Q614" s="261"/>
    </row>
    <row r="615" spans="1:17">
      <c r="A615" s="263">
        <v>614</v>
      </c>
      <c r="B615" s="263"/>
      <c r="C615" s="256">
        <v>45819</v>
      </c>
      <c r="D615" s="282" t="s">
        <v>2411</v>
      </c>
      <c r="G615" s="282" t="s">
        <v>1182</v>
      </c>
      <c r="H615" s="261" t="s">
        <v>1710</v>
      </c>
      <c r="I615" s="257">
        <v>1200000</v>
      </c>
      <c r="J615" s="261">
        <v>1</v>
      </c>
      <c r="L615" s="258">
        <v>120000</v>
      </c>
      <c r="M615" s="257">
        <v>1320000</v>
      </c>
      <c r="P615" s="261"/>
      <c r="Q615" s="261"/>
    </row>
    <row r="616" spans="1:17">
      <c r="A616" s="263">
        <v>615</v>
      </c>
      <c r="B616" s="263"/>
      <c r="C616" s="256">
        <v>45819</v>
      </c>
      <c r="D616" s="282" t="s">
        <v>1423</v>
      </c>
      <c r="G616" s="282" t="s">
        <v>1184</v>
      </c>
      <c r="H616" s="261" t="s">
        <v>1183</v>
      </c>
      <c r="I616" s="257">
        <v>1200000</v>
      </c>
      <c r="J616" s="261">
        <v>1</v>
      </c>
      <c r="L616" s="258">
        <v>120000</v>
      </c>
      <c r="M616" s="257">
        <v>1320000</v>
      </c>
      <c r="P616" s="261"/>
      <c r="Q616" s="261"/>
    </row>
    <row r="617" spans="1:17">
      <c r="A617" s="263">
        <v>616</v>
      </c>
      <c r="B617" s="263"/>
      <c r="C617" s="256">
        <v>45819</v>
      </c>
      <c r="D617" s="282" t="s">
        <v>1344</v>
      </c>
      <c r="G617" s="282" t="s">
        <v>1694</v>
      </c>
      <c r="H617" s="261">
        <v>2850701</v>
      </c>
      <c r="I617" s="257">
        <v>600000</v>
      </c>
      <c r="J617" s="261">
        <v>1</v>
      </c>
      <c r="M617" s="257">
        <v>600000</v>
      </c>
      <c r="P617" s="261"/>
      <c r="Q617" s="261"/>
    </row>
    <row r="618" spans="1:17">
      <c r="A618" s="263">
        <v>617</v>
      </c>
      <c r="B618" s="263"/>
      <c r="C618" s="256">
        <v>45819</v>
      </c>
      <c r="D618" s="282" t="s">
        <v>2403</v>
      </c>
      <c r="G618" s="282" t="s">
        <v>1675</v>
      </c>
      <c r="H618" s="261">
        <v>2800802</v>
      </c>
      <c r="I618" s="257">
        <v>200000</v>
      </c>
      <c r="J618" s="261">
        <v>1</v>
      </c>
      <c r="L618" s="258">
        <v>20000</v>
      </c>
      <c r="M618" s="257">
        <v>220000</v>
      </c>
      <c r="P618" s="261"/>
      <c r="Q618" s="261"/>
    </row>
    <row r="619" spans="1:17">
      <c r="A619" s="263">
        <v>618</v>
      </c>
      <c r="B619" s="263"/>
      <c r="C619" s="256">
        <v>45819</v>
      </c>
      <c r="D619" s="282" t="s">
        <v>1420</v>
      </c>
      <c r="G619" s="282" t="s">
        <v>1182</v>
      </c>
      <c r="H619" s="261" t="s">
        <v>1710</v>
      </c>
      <c r="I619" s="257">
        <v>1200000</v>
      </c>
      <c r="J619" s="261">
        <v>1</v>
      </c>
      <c r="M619" s="257">
        <v>1200000</v>
      </c>
      <c r="P619" s="261"/>
      <c r="Q619" s="261"/>
    </row>
    <row r="620" spans="1:17">
      <c r="A620" s="263">
        <v>619</v>
      </c>
      <c r="B620" s="263"/>
      <c r="C620" s="256">
        <v>45818</v>
      </c>
      <c r="D620" s="282" t="s">
        <v>2304</v>
      </c>
      <c r="G620" s="282" t="s">
        <v>1111</v>
      </c>
      <c r="N620" s="257">
        <v>-3000000</v>
      </c>
      <c r="P620" s="261"/>
      <c r="Q620" s="261"/>
    </row>
    <row r="621" spans="1:17">
      <c r="A621" s="263">
        <v>620</v>
      </c>
      <c r="B621" s="263"/>
      <c r="C621" s="256">
        <v>45819</v>
      </c>
      <c r="D621" s="282" t="s">
        <v>2403</v>
      </c>
      <c r="G621" s="282" t="s">
        <v>1111</v>
      </c>
      <c r="N621" s="257">
        <v>-220000</v>
      </c>
      <c r="P621" s="261"/>
      <c r="Q621" s="261"/>
    </row>
    <row r="622" spans="1:17">
      <c r="A622" s="263">
        <v>621</v>
      </c>
      <c r="B622" s="263"/>
      <c r="C622" s="256">
        <v>45818</v>
      </c>
      <c r="D622" s="282" t="s">
        <v>2262</v>
      </c>
      <c r="G622" s="282" t="s">
        <v>1111</v>
      </c>
      <c r="N622" s="257">
        <v>-100000</v>
      </c>
      <c r="P622" s="261"/>
      <c r="Q622" s="261"/>
    </row>
    <row r="623" spans="1:17">
      <c r="A623" s="263">
        <v>622</v>
      </c>
      <c r="B623" s="263"/>
      <c r="C623" s="256">
        <v>45820</v>
      </c>
      <c r="D623" s="282" t="s">
        <v>1420</v>
      </c>
      <c r="G623" s="282" t="s">
        <v>1111</v>
      </c>
      <c r="N623" s="257">
        <v>-1200000</v>
      </c>
      <c r="P623" s="261"/>
      <c r="Q623" s="261"/>
    </row>
    <row r="624" spans="1:17">
      <c r="A624" s="263">
        <v>623</v>
      </c>
      <c r="B624" s="263"/>
      <c r="C624" s="256">
        <v>45820</v>
      </c>
      <c r="D624" s="282" t="s">
        <v>1459</v>
      </c>
      <c r="G624" s="282" t="s">
        <v>2128</v>
      </c>
      <c r="H624" s="261" t="s">
        <v>1180</v>
      </c>
      <c r="I624" s="257">
        <v>1500000</v>
      </c>
      <c r="J624" s="261">
        <v>1</v>
      </c>
      <c r="M624" s="257">
        <v>1500000</v>
      </c>
      <c r="P624" s="261"/>
      <c r="Q624" s="261"/>
    </row>
    <row r="625" spans="1:17">
      <c r="A625" s="263">
        <v>624</v>
      </c>
      <c r="B625" s="263"/>
      <c r="C625" s="256">
        <v>45820</v>
      </c>
      <c r="D625" s="282" t="s">
        <v>1459</v>
      </c>
      <c r="G625" s="282" t="s">
        <v>2129</v>
      </c>
      <c r="H625" s="261" t="s">
        <v>1760</v>
      </c>
      <c r="I625" s="257">
        <v>50000</v>
      </c>
      <c r="J625" s="261">
        <v>1</v>
      </c>
      <c r="M625" s="257">
        <v>50000</v>
      </c>
      <c r="P625" s="261"/>
      <c r="Q625" s="261"/>
    </row>
    <row r="626" spans="1:17">
      <c r="A626" s="263">
        <v>625</v>
      </c>
      <c r="B626" s="263"/>
      <c r="C626" s="256">
        <v>45820</v>
      </c>
      <c r="D626" s="282" t="s">
        <v>1444</v>
      </c>
      <c r="G626" s="282" t="s">
        <v>2144</v>
      </c>
      <c r="I626" s="257">
        <v>1500000</v>
      </c>
      <c r="J626" s="261">
        <v>1</v>
      </c>
      <c r="M626" s="257">
        <v>1500000</v>
      </c>
      <c r="P626" s="261"/>
      <c r="Q626" s="261"/>
    </row>
    <row r="627" spans="1:17">
      <c r="A627" s="263">
        <v>626</v>
      </c>
      <c r="B627" s="263"/>
      <c r="C627" s="256">
        <v>45820</v>
      </c>
      <c r="D627" s="282" t="s">
        <v>1450</v>
      </c>
      <c r="G627" s="282" t="s">
        <v>1184</v>
      </c>
      <c r="H627" s="261" t="s">
        <v>1183</v>
      </c>
      <c r="I627" s="257">
        <v>1100000</v>
      </c>
      <c r="J627" s="261">
        <v>1</v>
      </c>
      <c r="M627" s="257">
        <v>1100000</v>
      </c>
      <c r="P627" s="261"/>
      <c r="Q627" s="261"/>
    </row>
    <row r="628" spans="1:17">
      <c r="A628" s="263">
        <v>627</v>
      </c>
      <c r="B628" s="263"/>
      <c r="C628" s="256">
        <v>45820</v>
      </c>
      <c r="D628" s="282" t="s">
        <v>2411</v>
      </c>
      <c r="G628" s="282" t="s">
        <v>1111</v>
      </c>
      <c r="N628" s="257">
        <v>-1320000</v>
      </c>
      <c r="P628" s="261"/>
      <c r="Q628" s="261"/>
    </row>
    <row r="629" spans="1:17">
      <c r="A629" s="263">
        <v>628</v>
      </c>
      <c r="B629" s="263"/>
      <c r="C629" s="256">
        <v>45821</v>
      </c>
      <c r="D629" s="282" t="s">
        <v>2096</v>
      </c>
      <c r="G629" s="282" t="s">
        <v>1111</v>
      </c>
      <c r="N629" s="257">
        <v>-900000</v>
      </c>
      <c r="P629" s="261"/>
      <c r="Q629" s="261"/>
    </row>
    <row r="630" spans="1:17">
      <c r="A630" s="263">
        <v>629</v>
      </c>
      <c r="B630" s="263"/>
      <c r="C630" s="256">
        <v>45821</v>
      </c>
      <c r="D630" s="282" t="s">
        <v>2421</v>
      </c>
      <c r="G630" s="282" t="s">
        <v>1675</v>
      </c>
      <c r="H630" s="261">
        <v>2800802</v>
      </c>
      <c r="I630" s="257">
        <v>150000</v>
      </c>
      <c r="J630" s="261">
        <v>1</v>
      </c>
      <c r="M630" s="257">
        <v>150000</v>
      </c>
      <c r="P630" s="261"/>
      <c r="Q630" s="261"/>
    </row>
    <row r="631" spans="1:17">
      <c r="A631" s="263">
        <v>630</v>
      </c>
      <c r="B631" s="263"/>
      <c r="C631" s="256">
        <v>45821</v>
      </c>
      <c r="D631" s="282" t="s">
        <v>1849</v>
      </c>
      <c r="G631" s="282" t="s">
        <v>1111</v>
      </c>
      <c r="N631" s="257">
        <v>-1200000</v>
      </c>
      <c r="P631" s="261"/>
      <c r="Q631" s="261"/>
    </row>
    <row r="632" spans="1:17">
      <c r="A632" s="263">
        <v>631</v>
      </c>
      <c r="B632" s="263"/>
      <c r="C632" s="256">
        <v>45728</v>
      </c>
      <c r="D632" s="282" t="s">
        <v>1074</v>
      </c>
      <c r="G632" s="282" t="s">
        <v>1111</v>
      </c>
      <c r="N632" s="257">
        <v>-1500000</v>
      </c>
      <c r="P632" s="261"/>
      <c r="Q632" s="261"/>
    </row>
    <row r="633" spans="1:17">
      <c r="A633" s="263">
        <v>632</v>
      </c>
      <c r="B633" s="263">
        <v>77</v>
      </c>
      <c r="C633" s="256">
        <v>46146</v>
      </c>
      <c r="D633" s="282" t="s">
        <v>5247</v>
      </c>
      <c r="E633" s="282" t="s">
        <v>3805</v>
      </c>
      <c r="F633" s="284" t="s">
        <v>4656</v>
      </c>
      <c r="G633" s="282" t="s">
        <v>5248</v>
      </c>
      <c r="I633" s="257">
        <v>1050000</v>
      </c>
      <c r="J633" s="261">
        <v>1</v>
      </c>
      <c r="M633" s="257">
        <v>1050000</v>
      </c>
      <c r="O633" s="257" t="s">
        <v>5245</v>
      </c>
      <c r="P633" s="261" t="s">
        <v>4979</v>
      </c>
      <c r="Q633" s="261"/>
    </row>
    <row r="634" spans="1:17">
      <c r="A634" s="263">
        <v>633</v>
      </c>
      <c r="B634" s="263"/>
      <c r="C634" s="256">
        <v>45821</v>
      </c>
      <c r="D634" s="282" t="s">
        <v>1010</v>
      </c>
      <c r="G634" s="282" t="s">
        <v>2140</v>
      </c>
      <c r="H634" s="261" t="s">
        <v>1778</v>
      </c>
      <c r="I634" s="257">
        <v>10000</v>
      </c>
      <c r="J634" s="261">
        <v>1</v>
      </c>
      <c r="M634" s="257">
        <v>10000</v>
      </c>
      <c r="P634" s="261"/>
      <c r="Q634" s="261"/>
    </row>
    <row r="635" spans="1:17">
      <c r="A635" s="263">
        <v>634</v>
      </c>
      <c r="B635" s="263"/>
      <c r="C635" s="256">
        <v>45821</v>
      </c>
      <c r="D635" s="282" t="s">
        <v>1766</v>
      </c>
      <c r="G635" s="282" t="s">
        <v>2126</v>
      </c>
      <c r="H635" s="261" t="s">
        <v>1435</v>
      </c>
      <c r="I635" s="257">
        <v>1500000</v>
      </c>
      <c r="J635" s="261">
        <v>1</v>
      </c>
      <c r="M635" s="257">
        <v>1500000</v>
      </c>
      <c r="P635" s="261"/>
      <c r="Q635" s="261"/>
    </row>
    <row r="636" spans="1:17">
      <c r="A636" s="263">
        <v>635</v>
      </c>
      <c r="B636" s="263"/>
      <c r="C636" s="256">
        <v>45821</v>
      </c>
      <c r="D636" s="282" t="s">
        <v>1931</v>
      </c>
      <c r="G636" s="282" t="s">
        <v>2134</v>
      </c>
      <c r="H636" s="261" t="s">
        <v>1179</v>
      </c>
      <c r="I636" s="257">
        <v>1400000</v>
      </c>
      <c r="J636" s="261">
        <v>1</v>
      </c>
      <c r="M636" s="257">
        <v>1400000</v>
      </c>
      <c r="P636" s="261"/>
      <c r="Q636" s="261"/>
    </row>
    <row r="637" spans="1:17">
      <c r="A637" s="263">
        <v>636</v>
      </c>
      <c r="B637" s="263"/>
      <c r="C637" s="256">
        <v>45821</v>
      </c>
      <c r="D637" s="282" t="s">
        <v>2431</v>
      </c>
      <c r="G637" s="282" t="s">
        <v>2128</v>
      </c>
      <c r="H637" s="261" t="s">
        <v>1180</v>
      </c>
      <c r="I637" s="257">
        <v>1500000</v>
      </c>
      <c r="J637" s="261">
        <v>1</v>
      </c>
      <c r="M637" s="257">
        <v>1500000</v>
      </c>
      <c r="P637" s="261"/>
      <c r="Q637" s="261"/>
    </row>
    <row r="638" spans="1:17">
      <c r="A638" s="263">
        <v>637</v>
      </c>
      <c r="B638" s="263"/>
      <c r="C638" s="256">
        <v>45821</v>
      </c>
      <c r="D638" s="282" t="s">
        <v>2431</v>
      </c>
      <c r="G638" s="282" t="s">
        <v>2129</v>
      </c>
      <c r="H638" s="261" t="s">
        <v>1760</v>
      </c>
      <c r="I638" s="257">
        <v>50000</v>
      </c>
      <c r="J638" s="261">
        <v>1</v>
      </c>
      <c r="M638" s="257">
        <v>50000</v>
      </c>
      <c r="P638" s="261"/>
      <c r="Q638" s="261"/>
    </row>
    <row r="639" spans="1:17">
      <c r="A639" s="263">
        <v>638</v>
      </c>
      <c r="B639" s="263"/>
      <c r="C639" s="256">
        <v>45821</v>
      </c>
      <c r="D639" s="282" t="s">
        <v>1301</v>
      </c>
      <c r="G639" s="282" t="s">
        <v>2622</v>
      </c>
      <c r="I639" s="257">
        <v>480000</v>
      </c>
      <c r="J639" s="261">
        <v>1</v>
      </c>
      <c r="M639" s="257">
        <v>480000</v>
      </c>
      <c r="P639" s="261"/>
      <c r="Q639" s="261"/>
    </row>
    <row r="640" spans="1:17">
      <c r="A640" s="263">
        <v>639</v>
      </c>
      <c r="B640" s="263"/>
      <c r="C640" s="256">
        <v>45821</v>
      </c>
      <c r="D640" s="282" t="s">
        <v>1440</v>
      </c>
      <c r="G640" s="282" t="s">
        <v>2435</v>
      </c>
      <c r="I640" s="257">
        <v>150000</v>
      </c>
      <c r="J640" s="261">
        <v>1</v>
      </c>
      <c r="M640" s="257">
        <v>150000</v>
      </c>
      <c r="P640" s="261"/>
      <c r="Q640" s="261"/>
    </row>
    <row r="641" spans="1:17">
      <c r="A641" s="263">
        <v>640</v>
      </c>
      <c r="B641" s="263"/>
      <c r="C641" s="256">
        <v>45821</v>
      </c>
      <c r="D641" s="282" t="s">
        <v>1465</v>
      </c>
      <c r="G641" s="282" t="s">
        <v>2242</v>
      </c>
      <c r="I641" s="257">
        <v>650000</v>
      </c>
      <c r="J641" s="261">
        <v>1</v>
      </c>
      <c r="M641" s="257">
        <v>650000</v>
      </c>
      <c r="P641" s="261"/>
      <c r="Q641" s="261"/>
    </row>
    <row r="642" spans="1:17">
      <c r="A642" s="263">
        <v>641</v>
      </c>
      <c r="B642" s="263"/>
      <c r="C642" s="256">
        <v>45821</v>
      </c>
      <c r="D642" s="282" t="s">
        <v>1465</v>
      </c>
      <c r="G642" s="282" t="s">
        <v>1467</v>
      </c>
      <c r="I642" s="257">
        <v>350000</v>
      </c>
      <c r="J642" s="261">
        <v>1</v>
      </c>
      <c r="M642" s="257">
        <v>350000</v>
      </c>
      <c r="P642" s="261"/>
      <c r="Q642" s="261"/>
    </row>
    <row r="643" spans="1:17">
      <c r="A643" s="263">
        <v>642</v>
      </c>
      <c r="B643" s="263"/>
      <c r="C643" s="256">
        <v>45821</v>
      </c>
      <c r="D643" s="282" t="s">
        <v>2431</v>
      </c>
      <c r="G643" s="282" t="s">
        <v>1111</v>
      </c>
      <c r="N643" s="257">
        <v>-1550000</v>
      </c>
      <c r="P643" s="261"/>
      <c r="Q643" s="261"/>
    </row>
    <row r="644" spans="1:17">
      <c r="A644" s="263">
        <v>643</v>
      </c>
      <c r="B644" s="263"/>
      <c r="C644" s="256">
        <v>45821</v>
      </c>
      <c r="D644" s="282" t="s">
        <v>1931</v>
      </c>
      <c r="G644" s="282" t="s">
        <v>1111</v>
      </c>
      <c r="N644" s="257">
        <v>-1400000</v>
      </c>
      <c r="P644" s="261"/>
      <c r="Q644" s="261"/>
    </row>
    <row r="645" spans="1:17">
      <c r="A645" s="263">
        <v>644</v>
      </c>
      <c r="B645" s="263"/>
      <c r="C645" s="256">
        <v>45822</v>
      </c>
      <c r="D645" s="282" t="s">
        <v>1370</v>
      </c>
      <c r="G645" s="282" t="s">
        <v>1701</v>
      </c>
      <c r="I645" s="257">
        <v>650000</v>
      </c>
      <c r="J645" s="261">
        <v>1</v>
      </c>
      <c r="M645" s="257">
        <v>650000</v>
      </c>
      <c r="P645" s="261"/>
      <c r="Q645" s="261"/>
    </row>
    <row r="646" spans="1:17">
      <c r="A646" s="263">
        <v>645</v>
      </c>
      <c r="B646" s="263"/>
      <c r="C646" s="256">
        <v>45822</v>
      </c>
      <c r="D646" s="282" t="s">
        <v>2421</v>
      </c>
      <c r="G646" s="282" t="s">
        <v>1111</v>
      </c>
      <c r="N646" s="257">
        <v>-150000</v>
      </c>
      <c r="P646" s="261"/>
      <c r="Q646" s="261"/>
    </row>
    <row r="647" spans="1:17">
      <c r="A647" s="263">
        <v>646</v>
      </c>
      <c r="B647" s="263"/>
      <c r="C647" s="256">
        <v>45822</v>
      </c>
      <c r="D647" s="282" t="s">
        <v>1512</v>
      </c>
      <c r="G647" s="282" t="s">
        <v>1701</v>
      </c>
      <c r="I647" s="257">
        <v>1100000</v>
      </c>
      <c r="J647" s="261">
        <v>1</v>
      </c>
      <c r="M647" s="257">
        <v>1100000</v>
      </c>
      <c r="P647" s="261"/>
      <c r="Q647" s="261"/>
    </row>
    <row r="648" spans="1:17">
      <c r="A648" s="263">
        <v>647</v>
      </c>
      <c r="B648" s="263"/>
      <c r="C648" s="256">
        <v>45824</v>
      </c>
      <c r="D648" s="282" t="s">
        <v>1038</v>
      </c>
      <c r="G648" s="282" t="s">
        <v>1111</v>
      </c>
      <c r="N648" s="257">
        <v>-1550000</v>
      </c>
      <c r="P648" s="261"/>
      <c r="Q648" s="261"/>
    </row>
    <row r="649" spans="1:17">
      <c r="A649" s="263">
        <v>648</v>
      </c>
      <c r="B649" s="263"/>
      <c r="C649" s="256">
        <v>45824</v>
      </c>
      <c r="D649" s="282" t="s">
        <v>1425</v>
      </c>
      <c r="G649" s="282" t="s">
        <v>2076</v>
      </c>
      <c r="I649" s="257">
        <v>250000</v>
      </c>
      <c r="J649" s="261">
        <v>1</v>
      </c>
      <c r="M649" s="257">
        <v>250000</v>
      </c>
      <c r="P649" s="261"/>
      <c r="Q649" s="261"/>
    </row>
    <row r="650" spans="1:17">
      <c r="A650" s="263">
        <v>649</v>
      </c>
      <c r="B650" s="263"/>
      <c r="C650" s="256">
        <v>45824</v>
      </c>
      <c r="D650" s="282" t="s">
        <v>1465</v>
      </c>
      <c r="G650" s="282" t="s">
        <v>1111</v>
      </c>
      <c r="N650" s="257">
        <v>-1000000</v>
      </c>
      <c r="P650" s="261"/>
      <c r="Q650" s="261"/>
    </row>
    <row r="651" spans="1:17">
      <c r="A651" s="263">
        <v>650</v>
      </c>
      <c r="B651" s="263"/>
      <c r="C651" s="256">
        <v>45824</v>
      </c>
      <c r="D651" s="282" t="s">
        <v>1010</v>
      </c>
      <c r="G651" s="282" t="s">
        <v>1532</v>
      </c>
      <c r="H651" s="261" t="s">
        <v>1726</v>
      </c>
      <c r="I651" s="257">
        <v>1400000</v>
      </c>
      <c r="J651" s="261">
        <v>1</v>
      </c>
      <c r="M651" s="257">
        <v>1400000</v>
      </c>
      <c r="P651" s="261"/>
      <c r="Q651" s="261"/>
    </row>
    <row r="652" spans="1:17">
      <c r="A652" s="263">
        <v>651</v>
      </c>
      <c r="B652" s="263"/>
      <c r="C652" s="256">
        <v>45824</v>
      </c>
      <c r="D652" s="282" t="s">
        <v>1010</v>
      </c>
      <c r="G652" s="282" t="s">
        <v>2446</v>
      </c>
      <c r="H652" s="261">
        <v>2463772400</v>
      </c>
      <c r="I652" s="257">
        <v>67500</v>
      </c>
      <c r="J652" s="261">
        <v>1</v>
      </c>
      <c r="M652" s="257">
        <v>67500</v>
      </c>
      <c r="P652" s="261"/>
      <c r="Q652" s="261"/>
    </row>
    <row r="653" spans="1:17">
      <c r="A653" s="263">
        <v>652</v>
      </c>
      <c r="B653" s="263"/>
      <c r="C653" s="256">
        <v>45824</v>
      </c>
      <c r="D653" s="282" t="s">
        <v>2634</v>
      </c>
      <c r="G653" s="282" t="s">
        <v>2635</v>
      </c>
      <c r="H653" s="262">
        <v>2462500901</v>
      </c>
      <c r="I653" s="257">
        <v>1170000</v>
      </c>
      <c r="J653" s="261">
        <v>1</v>
      </c>
      <c r="M653" s="257">
        <v>1170000</v>
      </c>
      <c r="P653" s="261"/>
      <c r="Q653" s="261"/>
    </row>
    <row r="654" spans="1:17">
      <c r="A654" s="263">
        <v>653</v>
      </c>
      <c r="B654" s="263"/>
      <c r="C654" s="256">
        <v>45824</v>
      </c>
      <c r="D654" s="282" t="s">
        <v>1010</v>
      </c>
      <c r="G654" s="282" t="s">
        <v>1695</v>
      </c>
      <c r="H654" s="261">
        <v>2810701</v>
      </c>
      <c r="I654" s="257">
        <v>450000</v>
      </c>
      <c r="J654" s="261">
        <v>1</v>
      </c>
      <c r="M654" s="257">
        <v>450000</v>
      </c>
      <c r="P654" s="261"/>
      <c r="Q654" s="261"/>
    </row>
    <row r="655" spans="1:17">
      <c r="A655" s="263">
        <v>654</v>
      </c>
      <c r="B655" s="263"/>
      <c r="C655" s="256">
        <v>45824</v>
      </c>
      <c r="D655" s="282" t="s">
        <v>1370</v>
      </c>
      <c r="G655" s="282" t="s">
        <v>1701</v>
      </c>
      <c r="I655" s="257">
        <v>650000</v>
      </c>
      <c r="J655" s="261">
        <v>1</v>
      </c>
      <c r="M655" s="257">
        <v>650000</v>
      </c>
      <c r="P655" s="261"/>
      <c r="Q655" s="261"/>
    </row>
    <row r="656" spans="1:17">
      <c r="A656" s="263">
        <v>655</v>
      </c>
      <c r="B656" s="263"/>
      <c r="C656" s="256">
        <v>45824</v>
      </c>
      <c r="D656" s="282" t="s">
        <v>1440</v>
      </c>
      <c r="G656" s="282" t="s">
        <v>1111</v>
      </c>
      <c r="N656" s="257">
        <v>-650000</v>
      </c>
      <c r="P656" s="261"/>
      <c r="Q656" s="261"/>
    </row>
    <row r="657" spans="1:17">
      <c r="A657" s="263">
        <v>656</v>
      </c>
      <c r="B657" s="263"/>
      <c r="C657" s="256">
        <v>45824</v>
      </c>
      <c r="D657" s="282" t="s">
        <v>1450</v>
      </c>
      <c r="G657" s="282" t="s">
        <v>1111</v>
      </c>
      <c r="N657" s="257">
        <v>-2000000</v>
      </c>
      <c r="P657" s="261"/>
      <c r="Q657" s="261"/>
    </row>
    <row r="658" spans="1:17">
      <c r="A658" s="263">
        <v>657</v>
      </c>
      <c r="B658" s="263"/>
      <c r="C658" s="256">
        <v>45825</v>
      </c>
      <c r="D658" s="282" t="s">
        <v>1349</v>
      </c>
      <c r="G658" s="282" t="s">
        <v>1182</v>
      </c>
      <c r="H658" s="261" t="s">
        <v>1710</v>
      </c>
      <c r="I658" s="257">
        <v>1300000</v>
      </c>
      <c r="J658" s="261">
        <v>1</v>
      </c>
      <c r="M658" s="257">
        <v>1300000</v>
      </c>
      <c r="P658" s="261"/>
      <c r="Q658" s="261"/>
    </row>
    <row r="659" spans="1:17">
      <c r="A659" s="263">
        <v>658</v>
      </c>
      <c r="B659" s="263"/>
      <c r="C659" s="256">
        <v>45825</v>
      </c>
      <c r="D659" s="282" t="s">
        <v>1349</v>
      </c>
      <c r="G659" s="282" t="s">
        <v>1467</v>
      </c>
      <c r="I659" s="257">
        <v>350000</v>
      </c>
      <c r="J659" s="261">
        <v>1</v>
      </c>
      <c r="M659" s="257">
        <v>350000</v>
      </c>
      <c r="P659" s="261"/>
      <c r="Q659" s="261"/>
    </row>
    <row r="660" spans="1:17">
      <c r="A660" s="263">
        <v>659</v>
      </c>
      <c r="B660" s="263"/>
      <c r="C660" s="256">
        <v>45825</v>
      </c>
      <c r="D660" s="282" t="s">
        <v>1349</v>
      </c>
      <c r="G660" s="282" t="s">
        <v>1490</v>
      </c>
      <c r="I660" s="257">
        <v>20000</v>
      </c>
      <c r="J660" s="261">
        <v>1</v>
      </c>
      <c r="M660" s="257">
        <v>20000</v>
      </c>
      <c r="P660" s="261"/>
      <c r="Q660" s="261"/>
    </row>
    <row r="661" spans="1:17">
      <c r="A661" s="263">
        <v>660</v>
      </c>
      <c r="B661" s="263"/>
      <c r="C661" s="256">
        <v>45825</v>
      </c>
      <c r="D661" s="282" t="s">
        <v>1349</v>
      </c>
      <c r="G661" s="282" t="s">
        <v>1111</v>
      </c>
      <c r="N661" s="257">
        <v>-1670000</v>
      </c>
      <c r="P661" s="261"/>
      <c r="Q661" s="261"/>
    </row>
    <row r="662" spans="1:17">
      <c r="A662" s="263">
        <v>661</v>
      </c>
      <c r="B662" s="263"/>
      <c r="C662" s="256">
        <v>45825</v>
      </c>
      <c r="D662" s="282" t="s">
        <v>1512</v>
      </c>
      <c r="G662" s="282" t="s">
        <v>2490</v>
      </c>
      <c r="I662" s="257">
        <v>2500000</v>
      </c>
      <c r="J662" s="261">
        <v>1</v>
      </c>
      <c r="M662" s="257">
        <v>2500000</v>
      </c>
      <c r="P662" s="261"/>
      <c r="Q662" s="261"/>
    </row>
    <row r="663" spans="1:17">
      <c r="A663" s="263">
        <v>662</v>
      </c>
      <c r="B663" s="263"/>
      <c r="C663" s="256">
        <v>45825</v>
      </c>
      <c r="D663" s="282" t="s">
        <v>1512</v>
      </c>
      <c r="G663" s="282" t="s">
        <v>2492</v>
      </c>
      <c r="N663" s="257">
        <v>-2500000</v>
      </c>
      <c r="P663" s="261"/>
      <c r="Q663" s="261"/>
    </row>
    <row r="664" spans="1:17">
      <c r="A664" s="263">
        <v>663</v>
      </c>
      <c r="B664" s="263"/>
      <c r="C664" s="256">
        <v>45825</v>
      </c>
      <c r="D664" s="282" t="s">
        <v>1370</v>
      </c>
      <c r="G664" s="282" t="s">
        <v>1701</v>
      </c>
      <c r="I664" s="257">
        <v>650000</v>
      </c>
      <c r="J664" s="261">
        <v>1</v>
      </c>
      <c r="M664" s="257">
        <v>650000</v>
      </c>
      <c r="P664" s="261"/>
      <c r="Q664" s="261"/>
    </row>
    <row r="665" spans="1:17">
      <c r="A665" s="263">
        <v>664</v>
      </c>
      <c r="B665" s="263"/>
      <c r="C665" s="256">
        <v>45825</v>
      </c>
      <c r="D665" s="282" t="s">
        <v>2493</v>
      </c>
      <c r="G665" s="282" t="s">
        <v>2126</v>
      </c>
      <c r="H665" s="261" t="s">
        <v>1435</v>
      </c>
      <c r="I665" s="257">
        <v>1500000</v>
      </c>
      <c r="J665" s="261">
        <v>1</v>
      </c>
      <c r="M665" s="257">
        <v>1500000</v>
      </c>
      <c r="P665" s="261"/>
      <c r="Q665" s="261"/>
    </row>
    <row r="666" spans="1:17">
      <c r="A666" s="263">
        <v>665</v>
      </c>
      <c r="B666" s="263"/>
      <c r="C666" s="256">
        <v>45825</v>
      </c>
      <c r="D666" s="282" t="s">
        <v>2493</v>
      </c>
      <c r="G666" s="282" t="s">
        <v>1111</v>
      </c>
      <c r="N666" s="257">
        <v>-1500000</v>
      </c>
      <c r="P666" s="261"/>
      <c r="Q666" s="261"/>
    </row>
    <row r="667" spans="1:17">
      <c r="A667" s="263">
        <v>666</v>
      </c>
      <c r="B667" s="263"/>
      <c r="C667" s="256">
        <v>45826</v>
      </c>
      <c r="D667" s="282" t="s">
        <v>1423</v>
      </c>
      <c r="G667" s="282" t="s">
        <v>1111</v>
      </c>
      <c r="N667" s="257">
        <v>-1320000</v>
      </c>
      <c r="P667" s="261"/>
      <c r="Q667" s="261"/>
    </row>
    <row r="668" spans="1:17">
      <c r="A668" s="263">
        <v>667</v>
      </c>
      <c r="B668" s="263"/>
      <c r="C668" s="256">
        <v>45826</v>
      </c>
      <c r="D668" s="282" t="s">
        <v>2634</v>
      </c>
      <c r="G668" s="282" t="s">
        <v>1783</v>
      </c>
      <c r="I668" s="257">
        <v>1350000</v>
      </c>
      <c r="J668" s="261">
        <v>1</v>
      </c>
      <c r="M668" s="257">
        <v>1350000</v>
      </c>
      <c r="P668" s="261"/>
      <c r="Q668" s="261"/>
    </row>
    <row r="669" spans="1:17">
      <c r="A669" s="263">
        <v>668</v>
      </c>
      <c r="B669" s="263"/>
      <c r="C669" s="256">
        <v>45826</v>
      </c>
      <c r="D669" s="282" t="s">
        <v>1370</v>
      </c>
      <c r="G669" s="282" t="s">
        <v>2501</v>
      </c>
      <c r="H669" s="261" t="s">
        <v>2500</v>
      </c>
      <c r="I669" s="257">
        <v>1000000</v>
      </c>
      <c r="J669" s="261">
        <v>1</v>
      </c>
      <c r="M669" s="257">
        <v>1000000</v>
      </c>
      <c r="P669" s="261"/>
      <c r="Q669" s="261"/>
    </row>
    <row r="670" spans="1:17">
      <c r="A670" s="263">
        <v>669</v>
      </c>
      <c r="B670" s="263"/>
      <c r="C670" s="256">
        <v>45826</v>
      </c>
      <c r="D670" s="282" t="s">
        <v>1276</v>
      </c>
      <c r="G670" s="282" t="s">
        <v>2183</v>
      </c>
      <c r="H670" s="262">
        <v>1087298388</v>
      </c>
      <c r="I670" s="257">
        <v>550000</v>
      </c>
      <c r="J670" s="261">
        <v>2</v>
      </c>
      <c r="L670" s="258">
        <v>110000</v>
      </c>
      <c r="M670" s="257" t="s">
        <v>2709</v>
      </c>
      <c r="P670" s="261"/>
      <c r="Q670" s="261"/>
    </row>
    <row r="671" spans="1:17">
      <c r="A671" s="263">
        <v>670</v>
      </c>
      <c r="B671" s="263"/>
      <c r="C671" s="256">
        <v>45826</v>
      </c>
      <c r="D671" s="282" t="s">
        <v>1928</v>
      </c>
      <c r="G671" s="282" t="s">
        <v>2145</v>
      </c>
      <c r="H671" s="261" t="s">
        <v>1177</v>
      </c>
      <c r="I671" s="257">
        <v>1000000</v>
      </c>
      <c r="J671" s="261">
        <v>1</v>
      </c>
      <c r="M671" s="257">
        <v>1000000</v>
      </c>
      <c r="P671" s="261"/>
      <c r="Q671" s="261"/>
    </row>
    <row r="672" spans="1:17">
      <c r="A672" s="263">
        <v>671</v>
      </c>
      <c r="B672" s="263"/>
      <c r="C672" s="256">
        <v>45826</v>
      </c>
      <c r="D672" s="282" t="s">
        <v>1928</v>
      </c>
      <c r="G672" s="282" t="s">
        <v>1490</v>
      </c>
      <c r="I672" s="257">
        <v>20000</v>
      </c>
      <c r="J672" s="261">
        <v>1</v>
      </c>
      <c r="M672" s="257">
        <v>20000</v>
      </c>
      <c r="P672" s="261"/>
      <c r="Q672" s="261"/>
    </row>
    <row r="673" spans="1:17">
      <c r="A673" s="263">
        <v>672</v>
      </c>
      <c r="B673" s="263"/>
      <c r="C673" s="256">
        <v>45826</v>
      </c>
      <c r="D673" s="282" t="s">
        <v>1928</v>
      </c>
      <c r="G673" s="282" t="s">
        <v>2145</v>
      </c>
      <c r="H673" s="261" t="s">
        <v>1177</v>
      </c>
      <c r="I673" s="257">
        <v>1000000</v>
      </c>
      <c r="J673" s="261">
        <v>1</v>
      </c>
      <c r="M673" s="257">
        <v>1000000</v>
      </c>
      <c r="P673" s="261"/>
      <c r="Q673" s="261"/>
    </row>
    <row r="674" spans="1:17">
      <c r="A674" s="263">
        <v>673</v>
      </c>
      <c r="B674" s="263"/>
      <c r="C674" s="256">
        <v>45826</v>
      </c>
      <c r="D674" s="282" t="s">
        <v>2236</v>
      </c>
      <c r="G674" s="282" t="s">
        <v>1988</v>
      </c>
      <c r="I674" s="257">
        <v>1000000</v>
      </c>
      <c r="J674" s="261">
        <v>1</v>
      </c>
      <c r="L674" s="258">
        <v>100000</v>
      </c>
      <c r="M674" s="257">
        <v>1100000</v>
      </c>
      <c r="P674" s="261"/>
      <c r="Q674" s="261"/>
    </row>
    <row r="675" spans="1:17">
      <c r="A675" s="263">
        <v>674</v>
      </c>
      <c r="B675" s="263"/>
      <c r="C675" s="256">
        <v>45826</v>
      </c>
      <c r="D675" s="282" t="s">
        <v>2236</v>
      </c>
      <c r="G675" s="282" t="s">
        <v>1111</v>
      </c>
      <c r="N675" s="257">
        <v>-1100000</v>
      </c>
      <c r="P675" s="261"/>
      <c r="Q675" s="261"/>
    </row>
    <row r="676" spans="1:17">
      <c r="A676" s="263">
        <v>675</v>
      </c>
      <c r="B676" s="263"/>
      <c r="C676" s="256">
        <v>45826</v>
      </c>
      <c r="D676" s="282" t="s">
        <v>1425</v>
      </c>
      <c r="G676" s="282" t="s">
        <v>1111</v>
      </c>
      <c r="N676" s="257">
        <v>-250000</v>
      </c>
      <c r="P676" s="261"/>
      <c r="Q676" s="261"/>
    </row>
    <row r="677" spans="1:17">
      <c r="A677" s="263">
        <v>676</v>
      </c>
      <c r="B677" s="263"/>
      <c r="C677" s="256">
        <v>45826</v>
      </c>
      <c r="D677" s="282" t="s">
        <v>1928</v>
      </c>
      <c r="G677" s="282" t="s">
        <v>1111</v>
      </c>
      <c r="N677" s="257">
        <v>-2020000</v>
      </c>
      <c r="P677" s="261"/>
      <c r="Q677" s="261"/>
    </row>
    <row r="678" spans="1:17">
      <c r="A678" s="263">
        <v>677</v>
      </c>
      <c r="B678" s="263"/>
      <c r="C678" s="256">
        <v>45826</v>
      </c>
      <c r="D678" s="282" t="s">
        <v>1680</v>
      </c>
      <c r="G678" s="282" t="s">
        <v>2272</v>
      </c>
      <c r="H678" s="261">
        <v>28120411</v>
      </c>
      <c r="I678" s="257">
        <v>1350000</v>
      </c>
      <c r="J678" s="261">
        <v>1</v>
      </c>
      <c r="M678" s="257">
        <v>1350000</v>
      </c>
      <c r="P678" s="261"/>
      <c r="Q678" s="261"/>
    </row>
    <row r="679" spans="1:17">
      <c r="A679" s="263">
        <v>678</v>
      </c>
      <c r="B679" s="263"/>
      <c r="C679" s="256">
        <v>45826</v>
      </c>
      <c r="D679" s="282" t="s">
        <v>1370</v>
      </c>
      <c r="G679" s="282" t="s">
        <v>1182</v>
      </c>
      <c r="H679" s="261" t="s">
        <v>1710</v>
      </c>
      <c r="I679" s="257">
        <v>1200000</v>
      </c>
      <c r="J679" s="261">
        <v>1</v>
      </c>
      <c r="M679" s="257">
        <v>1200000</v>
      </c>
      <c r="P679" s="261"/>
      <c r="Q679" s="261"/>
    </row>
    <row r="680" spans="1:17">
      <c r="A680" s="263">
        <v>679</v>
      </c>
      <c r="B680" s="263"/>
      <c r="C680" s="256">
        <v>45826</v>
      </c>
      <c r="D680" s="282" t="s">
        <v>1370</v>
      </c>
      <c r="G680" s="282" t="s">
        <v>1805</v>
      </c>
      <c r="H680" s="261" t="s">
        <v>1804</v>
      </c>
      <c r="I680" s="257">
        <v>190000</v>
      </c>
      <c r="J680" s="261">
        <v>1</v>
      </c>
      <c r="M680" s="257">
        <v>190000</v>
      </c>
      <c r="P680" s="261"/>
      <c r="Q680" s="261"/>
    </row>
    <row r="681" spans="1:17">
      <c r="A681" s="263">
        <v>680</v>
      </c>
      <c r="B681" s="263"/>
      <c r="C681" s="256">
        <v>45827</v>
      </c>
      <c r="D681" s="282" t="s">
        <v>1928</v>
      </c>
      <c r="G681" s="282" t="s">
        <v>2512</v>
      </c>
      <c r="I681" s="257">
        <v>1500000</v>
      </c>
      <c r="J681" s="261">
        <v>1</v>
      </c>
      <c r="L681" s="258">
        <v>150000</v>
      </c>
      <c r="M681" s="257">
        <v>1650000</v>
      </c>
      <c r="P681" s="261"/>
      <c r="Q681" s="261"/>
    </row>
    <row r="682" spans="1:17">
      <c r="A682" s="263">
        <v>681</v>
      </c>
      <c r="B682" s="263"/>
      <c r="C682" s="256">
        <v>45827</v>
      </c>
      <c r="D682" s="282" t="s">
        <v>1420</v>
      </c>
      <c r="G682" s="282" t="s">
        <v>1182</v>
      </c>
      <c r="H682" s="261" t="s">
        <v>1710</v>
      </c>
      <c r="I682" s="257">
        <v>1200000</v>
      </c>
      <c r="J682" s="261">
        <v>1</v>
      </c>
      <c r="M682" s="257">
        <v>1200000</v>
      </c>
      <c r="P682" s="261"/>
      <c r="Q682" s="261"/>
    </row>
    <row r="683" spans="1:17">
      <c r="A683" s="263">
        <v>682</v>
      </c>
      <c r="B683" s="263"/>
      <c r="C683" s="256">
        <v>45827</v>
      </c>
      <c r="D683" s="282" t="s">
        <v>2493</v>
      </c>
      <c r="G683" s="282" t="s">
        <v>1182</v>
      </c>
      <c r="H683" s="261" t="s">
        <v>1710</v>
      </c>
      <c r="I683" s="257">
        <v>1200000</v>
      </c>
      <c r="J683" s="261">
        <v>1</v>
      </c>
      <c r="L683" s="258">
        <v>120000</v>
      </c>
      <c r="M683" s="257">
        <v>1320000</v>
      </c>
      <c r="P683" s="261"/>
      <c r="Q683" s="261"/>
    </row>
    <row r="684" spans="1:17">
      <c r="A684" s="263">
        <v>683</v>
      </c>
      <c r="B684" s="263"/>
      <c r="C684" s="256">
        <v>45827</v>
      </c>
      <c r="D684" s="282" t="s">
        <v>2493</v>
      </c>
      <c r="G684" s="282" t="s">
        <v>1111</v>
      </c>
      <c r="N684" s="257">
        <v>-1320000</v>
      </c>
      <c r="P684" s="261"/>
      <c r="Q684" s="261"/>
    </row>
    <row r="685" spans="1:17">
      <c r="A685" s="263">
        <v>684</v>
      </c>
      <c r="B685" s="263"/>
      <c r="C685" s="256">
        <v>45827</v>
      </c>
      <c r="D685" s="282" t="s">
        <v>1370</v>
      </c>
      <c r="G685" s="282" t="s">
        <v>2128</v>
      </c>
      <c r="H685" s="261" t="s">
        <v>1180</v>
      </c>
      <c r="I685" s="257">
        <v>1500000</v>
      </c>
      <c r="J685" s="261">
        <v>1</v>
      </c>
      <c r="M685" s="257">
        <v>1500000</v>
      </c>
      <c r="P685" s="261"/>
      <c r="Q685" s="261"/>
    </row>
    <row r="686" spans="1:17">
      <c r="A686" s="263">
        <v>685</v>
      </c>
      <c r="B686" s="263"/>
      <c r="C686" s="256">
        <v>45827</v>
      </c>
      <c r="D686" s="282" t="s">
        <v>1370</v>
      </c>
      <c r="G686" s="282" t="s">
        <v>2129</v>
      </c>
      <c r="H686" s="261" t="s">
        <v>1760</v>
      </c>
      <c r="I686" s="257">
        <v>50000</v>
      </c>
      <c r="J686" s="261">
        <v>1</v>
      </c>
      <c r="M686" s="257">
        <v>50000</v>
      </c>
      <c r="P686" s="261"/>
      <c r="Q686" s="261"/>
    </row>
    <row r="687" spans="1:17">
      <c r="A687" s="263">
        <v>686</v>
      </c>
      <c r="B687" s="263"/>
      <c r="C687" s="256">
        <v>45827</v>
      </c>
      <c r="D687" s="282" t="s">
        <v>1415</v>
      </c>
      <c r="G687" s="282" t="s">
        <v>2126</v>
      </c>
      <c r="H687" s="261" t="s">
        <v>1435</v>
      </c>
      <c r="I687" s="257">
        <v>1500000</v>
      </c>
      <c r="J687" s="261">
        <v>1</v>
      </c>
      <c r="M687" s="257">
        <v>1500000</v>
      </c>
      <c r="P687" s="261"/>
      <c r="Q687" s="261"/>
    </row>
    <row r="688" spans="1:17">
      <c r="A688" s="263">
        <v>687</v>
      </c>
      <c r="B688" s="263"/>
      <c r="C688" s="256">
        <v>45827</v>
      </c>
      <c r="D688" s="282" t="s">
        <v>1307</v>
      </c>
      <c r="G688" s="282" t="s">
        <v>2591</v>
      </c>
      <c r="I688" s="257">
        <v>650000</v>
      </c>
      <c r="J688" s="261">
        <v>1</v>
      </c>
      <c r="M688" s="257">
        <v>650000</v>
      </c>
      <c r="P688" s="261"/>
      <c r="Q688" s="261"/>
    </row>
    <row r="689" spans="1:17">
      <c r="A689" s="263">
        <v>688</v>
      </c>
      <c r="B689" s="263"/>
      <c r="C689" s="256">
        <v>45827</v>
      </c>
      <c r="D689" s="282" t="s">
        <v>2348</v>
      </c>
      <c r="G689" s="282" t="s">
        <v>1978</v>
      </c>
      <c r="H689" s="261" t="s">
        <v>1193</v>
      </c>
      <c r="I689" s="257">
        <v>1500000</v>
      </c>
      <c r="J689" s="261">
        <v>1</v>
      </c>
      <c r="L689" s="258">
        <v>150000</v>
      </c>
      <c r="M689" s="257">
        <v>1650000</v>
      </c>
      <c r="P689" s="261"/>
      <c r="Q689" s="261"/>
    </row>
    <row r="690" spans="1:17">
      <c r="A690" s="263">
        <v>689</v>
      </c>
      <c r="B690" s="263"/>
      <c r="C690" s="256">
        <v>45827</v>
      </c>
      <c r="D690" s="282" t="s">
        <v>1548</v>
      </c>
      <c r="G690" s="282" t="s">
        <v>2522</v>
      </c>
      <c r="I690" s="257">
        <v>500000</v>
      </c>
      <c r="J690" s="261">
        <v>1</v>
      </c>
      <c r="L690" s="258">
        <v>50000</v>
      </c>
      <c r="M690" s="257">
        <v>550000</v>
      </c>
      <c r="P690" s="261"/>
      <c r="Q690" s="261"/>
    </row>
    <row r="691" spans="1:17">
      <c r="A691" s="263">
        <v>690</v>
      </c>
      <c r="B691" s="263"/>
      <c r="C691" s="256">
        <v>45827</v>
      </c>
      <c r="D691" s="282" t="s">
        <v>1548</v>
      </c>
      <c r="G691" s="282" t="s">
        <v>1717</v>
      </c>
      <c r="H691" s="261">
        <v>6172091600</v>
      </c>
      <c r="I691" s="257">
        <v>250000</v>
      </c>
      <c r="J691" s="261">
        <v>1</v>
      </c>
      <c r="L691" s="258">
        <v>25000</v>
      </c>
      <c r="M691" s="257">
        <v>275000</v>
      </c>
      <c r="P691" s="261"/>
      <c r="Q691" s="261"/>
    </row>
    <row r="692" spans="1:17">
      <c r="A692" s="263">
        <v>691</v>
      </c>
      <c r="B692" s="263"/>
      <c r="C692" s="256">
        <v>45827</v>
      </c>
      <c r="D692" s="282" t="s">
        <v>1548</v>
      </c>
      <c r="G692" s="282" t="s">
        <v>2061</v>
      </c>
      <c r="H692" s="261" t="s">
        <v>2517</v>
      </c>
      <c r="I692" s="257">
        <v>59091</v>
      </c>
      <c r="J692" s="261">
        <v>1</v>
      </c>
      <c r="L692" s="258">
        <v>5909</v>
      </c>
      <c r="M692" s="257">
        <v>65000</v>
      </c>
      <c r="P692" s="261"/>
      <c r="Q692" s="261"/>
    </row>
    <row r="693" spans="1:17">
      <c r="A693" s="263">
        <v>692</v>
      </c>
      <c r="B693" s="263"/>
      <c r="C693" s="256">
        <v>45827</v>
      </c>
      <c r="D693" s="282" t="s">
        <v>1548</v>
      </c>
      <c r="G693" s="282" t="s">
        <v>2524</v>
      </c>
      <c r="I693" s="257">
        <v>330000</v>
      </c>
      <c r="J693" s="261">
        <v>1</v>
      </c>
      <c r="M693" s="257">
        <v>330000</v>
      </c>
      <c r="P693" s="261"/>
      <c r="Q693" s="261"/>
    </row>
    <row r="694" spans="1:17">
      <c r="A694" s="263">
        <v>693</v>
      </c>
      <c r="B694" s="263"/>
      <c r="C694" s="256">
        <v>45827</v>
      </c>
      <c r="D694" s="282" t="s">
        <v>1928</v>
      </c>
      <c r="G694" s="282" t="s">
        <v>1111</v>
      </c>
      <c r="N694" s="257">
        <v>-1650000</v>
      </c>
      <c r="P694" s="261"/>
      <c r="Q694" s="261"/>
    </row>
    <row r="695" spans="1:17">
      <c r="A695" s="263">
        <v>694</v>
      </c>
      <c r="B695" s="263"/>
      <c r="C695" s="256">
        <v>45827</v>
      </c>
      <c r="D695" s="282" t="s">
        <v>1766</v>
      </c>
      <c r="G695" s="282" t="s">
        <v>1111</v>
      </c>
      <c r="N695" s="257">
        <v>-1500000</v>
      </c>
      <c r="P695" s="261"/>
      <c r="Q695" s="261"/>
    </row>
    <row r="696" spans="1:17">
      <c r="A696" s="263">
        <v>695</v>
      </c>
      <c r="B696" s="263"/>
      <c r="C696" s="256">
        <v>45828</v>
      </c>
      <c r="D696" s="282" t="s">
        <v>1292</v>
      </c>
      <c r="G696" s="282" t="s">
        <v>2200</v>
      </c>
      <c r="H696" s="261" t="s">
        <v>2199</v>
      </c>
      <c r="I696" s="257">
        <v>1500000</v>
      </c>
      <c r="J696" s="261">
        <v>1</v>
      </c>
      <c r="L696" s="258">
        <v>150000</v>
      </c>
      <c r="M696" s="257">
        <v>1650000</v>
      </c>
      <c r="P696" s="261"/>
      <c r="Q696" s="261"/>
    </row>
    <row r="697" spans="1:17">
      <c r="A697" s="263">
        <v>696</v>
      </c>
      <c r="B697" s="263"/>
      <c r="C697" s="256">
        <v>45828</v>
      </c>
      <c r="D697" s="282" t="s">
        <v>1292</v>
      </c>
      <c r="G697" s="282" t="s">
        <v>2546</v>
      </c>
      <c r="H697" s="261" t="s">
        <v>1713</v>
      </c>
      <c r="I697" s="257">
        <v>50000</v>
      </c>
      <c r="J697" s="261">
        <v>1</v>
      </c>
      <c r="L697" s="258">
        <v>5000</v>
      </c>
      <c r="M697" s="257">
        <v>55000</v>
      </c>
      <c r="P697" s="261"/>
      <c r="Q697" s="261"/>
    </row>
    <row r="698" spans="1:17">
      <c r="A698" s="263">
        <v>697</v>
      </c>
      <c r="B698" s="263"/>
      <c r="C698" s="256">
        <v>45828</v>
      </c>
      <c r="D698" s="282" t="s">
        <v>2348</v>
      </c>
      <c r="G698" s="282" t="s">
        <v>1111</v>
      </c>
      <c r="N698" s="257">
        <v>-1650000</v>
      </c>
      <c r="P698" s="261"/>
      <c r="Q698" s="261"/>
    </row>
    <row r="699" spans="1:17">
      <c r="A699" s="263">
        <v>698</v>
      </c>
      <c r="B699" s="263"/>
      <c r="C699" s="256">
        <v>45828</v>
      </c>
      <c r="D699" s="282" t="s">
        <v>1512</v>
      </c>
      <c r="G699" s="282" t="s">
        <v>1111</v>
      </c>
      <c r="N699" s="257">
        <v>-3000000</v>
      </c>
      <c r="P699" s="261"/>
      <c r="Q699" s="261"/>
    </row>
    <row r="700" spans="1:17">
      <c r="A700" s="263">
        <v>699</v>
      </c>
      <c r="B700" s="263"/>
      <c r="C700" s="256">
        <v>45828</v>
      </c>
      <c r="D700" s="282" t="s">
        <v>1551</v>
      </c>
      <c r="G700" s="282" t="s">
        <v>1182</v>
      </c>
      <c r="H700" s="261" t="s">
        <v>1710</v>
      </c>
      <c r="I700" s="257">
        <v>1200000</v>
      </c>
      <c r="J700" s="261">
        <v>1</v>
      </c>
      <c r="L700" s="258">
        <v>120000</v>
      </c>
      <c r="M700" s="257">
        <v>1320000</v>
      </c>
      <c r="P700" s="261"/>
      <c r="Q700" s="261"/>
    </row>
    <row r="701" spans="1:17">
      <c r="A701" s="263">
        <v>700</v>
      </c>
      <c r="B701" s="263"/>
      <c r="C701" s="256">
        <v>45828</v>
      </c>
      <c r="D701" s="282" t="s">
        <v>1551</v>
      </c>
      <c r="G701" s="282" t="s">
        <v>1664</v>
      </c>
      <c r="H701" s="261" t="s">
        <v>1663</v>
      </c>
      <c r="I701" s="257">
        <v>50000</v>
      </c>
      <c r="J701" s="261">
        <v>1</v>
      </c>
      <c r="L701" s="258">
        <v>5000</v>
      </c>
      <c r="M701" s="257">
        <v>55000</v>
      </c>
      <c r="P701" s="261"/>
      <c r="Q701" s="261"/>
    </row>
    <row r="702" spans="1:17">
      <c r="A702" s="263">
        <v>701</v>
      </c>
      <c r="B702" s="263"/>
      <c r="C702" s="256">
        <v>45828</v>
      </c>
      <c r="D702" s="282" t="s">
        <v>2163</v>
      </c>
      <c r="G702" s="282" t="s">
        <v>1196</v>
      </c>
      <c r="H702" s="261" t="s">
        <v>2110</v>
      </c>
      <c r="I702" s="257">
        <v>1200000</v>
      </c>
      <c r="J702" s="261">
        <v>1</v>
      </c>
      <c r="M702" s="257">
        <v>1200000</v>
      </c>
      <c r="P702" s="261"/>
      <c r="Q702" s="261"/>
    </row>
    <row r="703" spans="1:17">
      <c r="A703" s="263">
        <v>702</v>
      </c>
      <c r="B703" s="263"/>
      <c r="C703" s="256">
        <v>45828</v>
      </c>
      <c r="D703" s="282" t="s">
        <v>2163</v>
      </c>
      <c r="G703" s="282" t="s">
        <v>2280</v>
      </c>
      <c r="I703" s="257">
        <v>350000</v>
      </c>
      <c r="J703" s="261">
        <v>1</v>
      </c>
      <c r="M703" s="257">
        <v>350000</v>
      </c>
      <c r="P703" s="261"/>
      <c r="Q703" s="261"/>
    </row>
    <row r="704" spans="1:17">
      <c r="A704" s="263">
        <v>703</v>
      </c>
      <c r="B704" s="263"/>
      <c r="C704" s="256">
        <v>45828</v>
      </c>
      <c r="D704" s="282" t="s">
        <v>1512</v>
      </c>
      <c r="G704" s="282" t="s">
        <v>1182</v>
      </c>
      <c r="H704" s="261" t="s">
        <v>1710</v>
      </c>
      <c r="I704" s="257">
        <v>1200000</v>
      </c>
      <c r="J704" s="261">
        <v>1</v>
      </c>
      <c r="M704" s="257">
        <v>1200000</v>
      </c>
      <c r="P704" s="261"/>
      <c r="Q704" s="261"/>
    </row>
    <row r="705" spans="1:17">
      <c r="A705" s="263">
        <v>704</v>
      </c>
      <c r="B705" s="263"/>
      <c r="C705" s="256">
        <v>45828</v>
      </c>
      <c r="D705" s="282" t="s">
        <v>1512</v>
      </c>
      <c r="G705" s="282" t="s">
        <v>1662</v>
      </c>
      <c r="H705" s="261">
        <v>7252703114</v>
      </c>
      <c r="I705" s="257">
        <v>129000</v>
      </c>
      <c r="J705" s="261">
        <v>1</v>
      </c>
      <c r="M705" s="257">
        <v>129000</v>
      </c>
      <c r="P705" s="261"/>
      <c r="Q705" s="261"/>
    </row>
    <row r="706" spans="1:17">
      <c r="A706" s="263">
        <v>705</v>
      </c>
      <c r="B706" s="263"/>
      <c r="C706" s="256">
        <v>45828</v>
      </c>
      <c r="D706" s="282" t="s">
        <v>1512</v>
      </c>
      <c r="G706" s="282" t="s">
        <v>1467</v>
      </c>
      <c r="I706" s="257">
        <v>350000</v>
      </c>
      <c r="J706" s="261">
        <v>1</v>
      </c>
      <c r="M706" s="257">
        <v>350000</v>
      </c>
      <c r="P706" s="261"/>
      <c r="Q706" s="261"/>
    </row>
    <row r="707" spans="1:17">
      <c r="A707" s="263">
        <v>706</v>
      </c>
      <c r="B707" s="263"/>
      <c r="C707" s="256">
        <v>45828</v>
      </c>
      <c r="D707" s="282" t="s">
        <v>2537</v>
      </c>
      <c r="G707" s="282" t="s">
        <v>1182</v>
      </c>
      <c r="H707" s="261" t="s">
        <v>1710</v>
      </c>
      <c r="I707" s="257">
        <v>1300000</v>
      </c>
      <c r="J707" s="261">
        <v>1</v>
      </c>
      <c r="M707" s="257">
        <v>1300000</v>
      </c>
      <c r="P707" s="261"/>
      <c r="Q707" s="261"/>
    </row>
    <row r="708" spans="1:17">
      <c r="A708" s="263">
        <v>707</v>
      </c>
      <c r="B708" s="263"/>
      <c r="C708" s="256">
        <v>45828</v>
      </c>
      <c r="D708" s="282" t="s">
        <v>2537</v>
      </c>
      <c r="G708" s="282" t="s">
        <v>1490</v>
      </c>
      <c r="I708" s="257">
        <v>20000</v>
      </c>
      <c r="J708" s="261">
        <v>1</v>
      </c>
      <c r="M708" s="257">
        <v>20000</v>
      </c>
      <c r="P708" s="261"/>
      <c r="Q708" s="261"/>
    </row>
    <row r="709" spans="1:17">
      <c r="A709" s="263">
        <v>708</v>
      </c>
      <c r="B709" s="263"/>
      <c r="C709" s="256">
        <v>45828</v>
      </c>
      <c r="D709" s="282" t="s">
        <v>1551</v>
      </c>
      <c r="G709" s="282" t="s">
        <v>1237</v>
      </c>
      <c r="H709" s="261" t="s">
        <v>1236</v>
      </c>
      <c r="I709" s="257">
        <v>50000</v>
      </c>
      <c r="J709" s="261">
        <v>1</v>
      </c>
      <c r="L709" s="258">
        <v>5000</v>
      </c>
      <c r="M709" s="257">
        <v>55000</v>
      </c>
      <c r="P709" s="261"/>
      <c r="Q709" s="261"/>
    </row>
    <row r="710" spans="1:17">
      <c r="A710" s="263">
        <v>709</v>
      </c>
      <c r="B710" s="263"/>
      <c r="C710" s="256">
        <v>45828</v>
      </c>
      <c r="D710" s="282" t="s">
        <v>1420</v>
      </c>
      <c r="G710" s="282" t="s">
        <v>1111</v>
      </c>
      <c r="N710" s="257">
        <v>-1200000</v>
      </c>
      <c r="P710" s="261"/>
      <c r="Q710" s="261"/>
    </row>
    <row r="711" spans="1:17">
      <c r="A711" s="263">
        <v>710</v>
      </c>
      <c r="B711" s="263"/>
      <c r="C711" s="256">
        <v>45828</v>
      </c>
      <c r="D711" s="282" t="s">
        <v>1551</v>
      </c>
      <c r="G711" s="282" t="s">
        <v>1111</v>
      </c>
      <c r="N711" s="257">
        <v>-2285000</v>
      </c>
      <c r="P711" s="261"/>
      <c r="Q711" s="261"/>
    </row>
    <row r="712" spans="1:17">
      <c r="A712" s="263">
        <v>711</v>
      </c>
      <c r="B712" s="263"/>
      <c r="C712" s="256">
        <v>45828</v>
      </c>
      <c r="D712" s="282" t="s">
        <v>2544</v>
      </c>
      <c r="G712" s="282" t="s">
        <v>1675</v>
      </c>
      <c r="H712" s="261">
        <v>2800802</v>
      </c>
      <c r="I712" s="257">
        <v>200000</v>
      </c>
      <c r="J712" s="261">
        <v>1</v>
      </c>
      <c r="M712" s="257">
        <v>200000</v>
      </c>
      <c r="P712" s="261"/>
      <c r="Q712" s="261"/>
    </row>
    <row r="713" spans="1:17">
      <c r="A713" s="263">
        <v>712</v>
      </c>
      <c r="B713" s="263"/>
      <c r="C713" s="256">
        <v>45828</v>
      </c>
      <c r="D713" s="282" t="s">
        <v>2544</v>
      </c>
      <c r="G713" s="282" t="s">
        <v>1704</v>
      </c>
      <c r="N713" s="257">
        <v>-200000</v>
      </c>
      <c r="P713" s="261"/>
      <c r="Q713" s="261"/>
    </row>
    <row r="714" spans="1:17">
      <c r="A714" s="263">
        <v>713</v>
      </c>
      <c r="B714" s="263"/>
      <c r="C714" s="256">
        <v>45829</v>
      </c>
      <c r="D714" s="282" t="s">
        <v>2532</v>
      </c>
      <c r="G714" s="282" t="s">
        <v>1111</v>
      </c>
      <c r="N714" s="257">
        <v>-1705000</v>
      </c>
      <c r="P714" s="261"/>
      <c r="Q714" s="261"/>
    </row>
    <row r="715" spans="1:17">
      <c r="A715" s="263">
        <v>714</v>
      </c>
      <c r="B715" s="263"/>
      <c r="C715" s="256">
        <v>45829</v>
      </c>
      <c r="D715" s="282" t="s">
        <v>1557</v>
      </c>
      <c r="G715" s="282" t="s">
        <v>1701</v>
      </c>
      <c r="I715" s="257">
        <v>650000</v>
      </c>
      <c r="J715" s="261">
        <v>1</v>
      </c>
      <c r="L715" s="258">
        <v>65000</v>
      </c>
      <c r="M715" s="257">
        <v>715000</v>
      </c>
      <c r="P715" s="261"/>
      <c r="Q715" s="261"/>
    </row>
    <row r="716" spans="1:17">
      <c r="A716" s="263">
        <v>715</v>
      </c>
      <c r="B716" s="263"/>
      <c r="C716" s="256">
        <v>45829</v>
      </c>
      <c r="D716" s="282" t="s">
        <v>2606</v>
      </c>
      <c r="G716" s="282" t="s">
        <v>2607</v>
      </c>
      <c r="I716" s="257">
        <v>300000</v>
      </c>
      <c r="J716" s="261">
        <v>1</v>
      </c>
      <c r="L716" s="258">
        <v>30000</v>
      </c>
      <c r="M716" s="257">
        <v>330000</v>
      </c>
      <c r="P716" s="261"/>
      <c r="Q716" s="261"/>
    </row>
    <row r="717" spans="1:17">
      <c r="A717" s="263">
        <v>716</v>
      </c>
      <c r="B717" s="263"/>
      <c r="C717" s="256">
        <v>45829</v>
      </c>
      <c r="D717" s="282" t="s">
        <v>1680</v>
      </c>
      <c r="G717" s="282" t="s">
        <v>2550</v>
      </c>
      <c r="H717" s="261" t="s">
        <v>2549</v>
      </c>
      <c r="I717" s="257">
        <v>1500000</v>
      </c>
      <c r="J717" s="261">
        <v>1</v>
      </c>
      <c r="M717" s="257">
        <v>1500000</v>
      </c>
      <c r="P717" s="261"/>
      <c r="Q717" s="261"/>
    </row>
    <row r="718" spans="1:17">
      <c r="A718" s="263">
        <v>717</v>
      </c>
      <c r="B718" s="263"/>
      <c r="C718" s="256">
        <v>45831</v>
      </c>
      <c r="D718" s="282" t="s">
        <v>1705</v>
      </c>
      <c r="G718" s="282" t="s">
        <v>1111</v>
      </c>
      <c r="N718" s="257">
        <v>-308000</v>
      </c>
      <c r="P718" s="261"/>
      <c r="Q718" s="261"/>
    </row>
    <row r="719" spans="1:17">
      <c r="A719" s="263">
        <v>718</v>
      </c>
      <c r="B719" s="263"/>
      <c r="C719" s="256">
        <v>45831</v>
      </c>
      <c r="D719" s="282" t="s">
        <v>2537</v>
      </c>
      <c r="G719" s="282" t="s">
        <v>1111</v>
      </c>
      <c r="N719" s="257">
        <v>-1320000</v>
      </c>
      <c r="P719" s="261"/>
      <c r="Q719" s="261"/>
    </row>
    <row r="720" spans="1:17">
      <c r="A720" s="263">
        <v>719</v>
      </c>
      <c r="B720" s="263"/>
      <c r="C720" s="256">
        <v>45831</v>
      </c>
      <c r="D720" s="282" t="s">
        <v>2552</v>
      </c>
      <c r="G720" s="282" t="s">
        <v>1184</v>
      </c>
      <c r="H720" s="261" t="s">
        <v>1534</v>
      </c>
      <c r="I720" s="257">
        <v>600000</v>
      </c>
      <c r="J720" s="261">
        <v>1</v>
      </c>
      <c r="M720" s="257">
        <v>600000</v>
      </c>
      <c r="P720" s="261"/>
      <c r="Q720" s="261"/>
    </row>
    <row r="721" spans="1:17">
      <c r="A721" s="263">
        <v>720</v>
      </c>
      <c r="B721" s="263"/>
      <c r="C721" s="256">
        <v>45831</v>
      </c>
      <c r="D721" s="282" t="s">
        <v>2552</v>
      </c>
      <c r="G721" s="282" t="s">
        <v>1111</v>
      </c>
      <c r="N721" s="257">
        <v>-600000</v>
      </c>
      <c r="P721" s="261"/>
      <c r="Q721" s="261"/>
    </row>
    <row r="722" spans="1:17">
      <c r="A722" s="263">
        <v>721</v>
      </c>
      <c r="B722" s="263"/>
      <c r="C722" s="256">
        <v>45831</v>
      </c>
      <c r="D722" s="282" t="s">
        <v>2557</v>
      </c>
      <c r="G722" s="282" t="s">
        <v>2556</v>
      </c>
      <c r="I722" s="257">
        <v>1100000</v>
      </c>
      <c r="J722" s="261">
        <v>1</v>
      </c>
      <c r="L722" s="258">
        <v>110000</v>
      </c>
      <c r="M722" s="257">
        <v>1210000</v>
      </c>
      <c r="P722" s="261"/>
      <c r="Q722" s="261"/>
    </row>
    <row r="723" spans="1:17">
      <c r="A723" s="263">
        <v>722</v>
      </c>
      <c r="B723" s="263"/>
      <c r="C723" s="256">
        <v>45831</v>
      </c>
      <c r="D723" s="282" t="s">
        <v>977</v>
      </c>
      <c r="G723" s="282" t="s">
        <v>1646</v>
      </c>
      <c r="I723" s="257">
        <v>100000</v>
      </c>
      <c r="J723" s="261">
        <v>2</v>
      </c>
      <c r="L723" s="258">
        <v>10000</v>
      </c>
      <c r="M723" s="257">
        <v>110000</v>
      </c>
      <c r="P723" s="261"/>
      <c r="Q723" s="261"/>
    </row>
    <row r="724" spans="1:17">
      <c r="A724" s="263">
        <v>723</v>
      </c>
      <c r="B724" s="263"/>
      <c r="C724" s="256">
        <v>45831</v>
      </c>
      <c r="D724" s="282" t="s">
        <v>1415</v>
      </c>
      <c r="G724" s="282" t="s">
        <v>2559</v>
      </c>
      <c r="N724" s="257">
        <v>-300000</v>
      </c>
      <c r="P724" s="261"/>
      <c r="Q724" s="261"/>
    </row>
    <row r="725" spans="1:17">
      <c r="A725" s="263">
        <v>724</v>
      </c>
      <c r="B725" s="263"/>
      <c r="C725" s="256">
        <v>45832</v>
      </c>
      <c r="D725" s="282" t="s">
        <v>1131</v>
      </c>
      <c r="G725" s="282" t="s">
        <v>1467</v>
      </c>
      <c r="I725" s="257">
        <v>350000</v>
      </c>
      <c r="J725" s="261">
        <v>1</v>
      </c>
      <c r="M725" s="257">
        <v>350000</v>
      </c>
      <c r="P725" s="261"/>
      <c r="Q725" s="261"/>
    </row>
    <row r="726" spans="1:17">
      <c r="A726" s="263">
        <v>725</v>
      </c>
      <c r="B726" s="263"/>
      <c r="C726" s="256">
        <v>45832</v>
      </c>
      <c r="D726" s="282" t="s">
        <v>1131</v>
      </c>
      <c r="G726" s="282" t="s">
        <v>2563</v>
      </c>
      <c r="P726" s="261"/>
      <c r="Q726" s="261"/>
    </row>
    <row r="727" spans="1:17">
      <c r="A727" s="263">
        <v>726</v>
      </c>
      <c r="B727" s="263"/>
      <c r="C727" s="256">
        <v>45832</v>
      </c>
      <c r="D727" s="282" t="s">
        <v>1551</v>
      </c>
      <c r="G727" s="282" t="s">
        <v>2128</v>
      </c>
      <c r="H727" s="261" t="s">
        <v>1180</v>
      </c>
      <c r="I727" s="257">
        <v>1500000</v>
      </c>
      <c r="J727" s="261">
        <v>1</v>
      </c>
      <c r="L727" s="258">
        <v>150000</v>
      </c>
      <c r="M727" s="257">
        <v>1650000</v>
      </c>
      <c r="P727" s="261"/>
      <c r="Q727" s="261"/>
    </row>
    <row r="728" spans="1:17">
      <c r="A728" s="263">
        <v>727</v>
      </c>
      <c r="B728" s="263"/>
      <c r="C728" s="256">
        <v>45832</v>
      </c>
      <c r="D728" s="282" t="s">
        <v>1551</v>
      </c>
      <c r="G728" s="282" t="s">
        <v>2129</v>
      </c>
      <c r="H728" s="261" t="s">
        <v>1760</v>
      </c>
      <c r="I728" s="257">
        <v>50000</v>
      </c>
      <c r="J728" s="261">
        <v>1</v>
      </c>
      <c r="L728" s="258">
        <v>5000</v>
      </c>
      <c r="M728" s="257">
        <v>55000</v>
      </c>
      <c r="P728" s="261"/>
      <c r="Q728" s="261"/>
    </row>
    <row r="729" spans="1:17">
      <c r="A729" s="263">
        <v>728</v>
      </c>
      <c r="B729" s="263"/>
      <c r="C729" s="256">
        <v>45832</v>
      </c>
      <c r="D729" s="282" t="s">
        <v>1276</v>
      </c>
      <c r="G729" s="282" t="s">
        <v>1196</v>
      </c>
      <c r="H729" s="261" t="s">
        <v>2110</v>
      </c>
      <c r="I729" s="257">
        <v>1200000</v>
      </c>
      <c r="J729" s="261">
        <v>1</v>
      </c>
      <c r="L729" s="258">
        <v>120000</v>
      </c>
      <c r="M729" s="257">
        <v>1320000</v>
      </c>
      <c r="P729" s="261"/>
      <c r="Q729" s="261"/>
    </row>
    <row r="730" spans="1:17">
      <c r="A730" s="263">
        <v>729</v>
      </c>
      <c r="B730" s="263"/>
      <c r="C730" s="256">
        <v>45832</v>
      </c>
      <c r="D730" s="282" t="s">
        <v>1276</v>
      </c>
      <c r="G730" s="282" t="s">
        <v>2604</v>
      </c>
      <c r="H730" s="262">
        <v>7252703114</v>
      </c>
      <c r="I730" s="257">
        <v>129000</v>
      </c>
      <c r="J730" s="261">
        <v>1</v>
      </c>
      <c r="L730" s="258">
        <v>12900</v>
      </c>
      <c r="M730" s="257">
        <v>141900</v>
      </c>
      <c r="P730" s="261"/>
      <c r="Q730" s="261"/>
    </row>
    <row r="731" spans="1:17">
      <c r="A731" s="263">
        <v>730</v>
      </c>
      <c r="B731" s="263"/>
      <c r="C731" s="256">
        <v>45832</v>
      </c>
      <c r="D731" s="282" t="s">
        <v>2566</v>
      </c>
      <c r="G731" s="282" t="s">
        <v>1467</v>
      </c>
      <c r="I731" s="257">
        <v>350000</v>
      </c>
      <c r="J731" s="261">
        <v>1</v>
      </c>
      <c r="L731" s="258">
        <v>35000</v>
      </c>
      <c r="M731" s="257">
        <v>385000</v>
      </c>
      <c r="P731" s="261"/>
      <c r="Q731" s="261"/>
    </row>
    <row r="732" spans="1:17">
      <c r="A732" s="263">
        <v>731</v>
      </c>
      <c r="B732" s="263"/>
      <c r="C732" s="256">
        <v>45832</v>
      </c>
      <c r="D732" s="282" t="s">
        <v>1680</v>
      </c>
      <c r="G732" s="282" t="s">
        <v>2134</v>
      </c>
      <c r="H732" s="261" t="s">
        <v>1179</v>
      </c>
      <c r="I732" s="257">
        <v>1400000</v>
      </c>
      <c r="J732" s="261">
        <v>1</v>
      </c>
      <c r="M732" s="257">
        <v>1400000</v>
      </c>
      <c r="P732" s="261"/>
      <c r="Q732" s="261"/>
    </row>
    <row r="733" spans="1:17">
      <c r="A733" s="263">
        <v>732</v>
      </c>
      <c r="B733" s="263"/>
      <c r="C733" s="256">
        <v>45832</v>
      </c>
      <c r="D733" s="282" t="s">
        <v>1512</v>
      </c>
      <c r="G733" s="282" t="s">
        <v>2129</v>
      </c>
      <c r="H733" s="261" t="s">
        <v>1760</v>
      </c>
      <c r="I733" s="257">
        <v>50000</v>
      </c>
      <c r="J733" s="261">
        <v>1</v>
      </c>
      <c r="M733" s="257">
        <v>50000</v>
      </c>
      <c r="P733" s="261"/>
      <c r="Q733" s="261"/>
    </row>
    <row r="734" spans="1:17">
      <c r="A734" s="263">
        <v>733</v>
      </c>
      <c r="B734" s="263"/>
      <c r="C734" s="256">
        <v>45833</v>
      </c>
      <c r="D734" s="282" t="s">
        <v>1038</v>
      </c>
      <c r="G734" s="282" t="s">
        <v>2128</v>
      </c>
      <c r="H734" s="261" t="s">
        <v>1180</v>
      </c>
      <c r="I734" s="257">
        <v>1500000</v>
      </c>
      <c r="J734" s="261">
        <v>1</v>
      </c>
      <c r="M734" s="257">
        <v>1500000</v>
      </c>
      <c r="P734" s="261"/>
      <c r="Q734" s="261"/>
    </row>
    <row r="735" spans="1:17">
      <c r="A735" s="263">
        <v>734</v>
      </c>
      <c r="B735" s="263"/>
      <c r="C735" s="256">
        <v>45833</v>
      </c>
      <c r="D735" s="282" t="s">
        <v>1038</v>
      </c>
      <c r="G735" s="282" t="s">
        <v>2129</v>
      </c>
      <c r="H735" s="261" t="s">
        <v>1760</v>
      </c>
      <c r="I735" s="257">
        <v>50000</v>
      </c>
      <c r="J735" s="261">
        <v>1</v>
      </c>
      <c r="M735" s="257">
        <v>50000</v>
      </c>
      <c r="P735" s="261"/>
      <c r="Q735" s="261"/>
    </row>
    <row r="736" spans="1:17">
      <c r="A736" s="263">
        <v>735</v>
      </c>
      <c r="B736" s="263"/>
      <c r="C736" s="256">
        <v>45833</v>
      </c>
      <c r="D736" s="282" t="s">
        <v>973</v>
      </c>
      <c r="G736" s="282" t="s">
        <v>1552</v>
      </c>
      <c r="H736" s="261" t="s">
        <v>1874</v>
      </c>
      <c r="I736" s="257">
        <v>1000000</v>
      </c>
      <c r="J736" s="261">
        <v>1</v>
      </c>
      <c r="L736" s="258">
        <v>100000</v>
      </c>
      <c r="M736" s="257">
        <v>1100000</v>
      </c>
      <c r="P736" s="261"/>
      <c r="Q736" s="261"/>
    </row>
    <row r="737" spans="1:17">
      <c r="A737" s="263">
        <v>736</v>
      </c>
      <c r="B737" s="263"/>
      <c r="C737" s="256">
        <v>45833</v>
      </c>
      <c r="D737" s="282" t="s">
        <v>1849</v>
      </c>
      <c r="G737" s="282" t="s">
        <v>1182</v>
      </c>
      <c r="H737" s="261" t="s">
        <v>1710</v>
      </c>
      <c r="I737" s="257">
        <v>1200000</v>
      </c>
      <c r="J737" s="261">
        <v>1</v>
      </c>
      <c r="M737" s="257">
        <v>1200000</v>
      </c>
      <c r="P737" s="261"/>
      <c r="Q737" s="261"/>
    </row>
    <row r="738" spans="1:17">
      <c r="A738" s="263">
        <v>737</v>
      </c>
      <c r="B738" s="263"/>
      <c r="C738" s="256">
        <v>45833</v>
      </c>
      <c r="D738" s="282" t="s">
        <v>1284</v>
      </c>
      <c r="G738" s="282" t="s">
        <v>2588</v>
      </c>
      <c r="I738" s="257">
        <v>1700000</v>
      </c>
      <c r="J738" s="261">
        <v>1</v>
      </c>
      <c r="L738" s="258">
        <v>170000</v>
      </c>
      <c r="M738" s="257">
        <v>1870000</v>
      </c>
      <c r="P738" s="261"/>
      <c r="Q738" s="261"/>
    </row>
    <row r="739" spans="1:17">
      <c r="A739" s="263">
        <v>738</v>
      </c>
      <c r="B739" s="263"/>
      <c r="C739" s="256">
        <v>45833</v>
      </c>
      <c r="D739" s="282" t="s">
        <v>2577</v>
      </c>
      <c r="G739" s="282" t="s">
        <v>2242</v>
      </c>
      <c r="I739" s="257">
        <v>600000</v>
      </c>
      <c r="J739" s="261">
        <v>2</v>
      </c>
      <c r="L739" s="258">
        <v>120000</v>
      </c>
      <c r="M739" s="257">
        <v>1320000</v>
      </c>
      <c r="P739" s="261"/>
      <c r="Q739" s="261"/>
    </row>
    <row r="740" spans="1:17">
      <c r="A740" s="263">
        <v>739</v>
      </c>
      <c r="B740" s="263"/>
      <c r="C740" s="256">
        <v>45833</v>
      </c>
      <c r="D740" s="282" t="s">
        <v>1569</v>
      </c>
      <c r="G740" s="282" t="s">
        <v>1111</v>
      </c>
      <c r="N740" s="257">
        <v>-1870000</v>
      </c>
      <c r="P740" s="261"/>
      <c r="Q740" s="261"/>
    </row>
    <row r="741" spans="1:17">
      <c r="A741" s="263">
        <v>740</v>
      </c>
      <c r="B741" s="263"/>
      <c r="C741" s="256">
        <v>45833</v>
      </c>
      <c r="D741" s="282" t="s">
        <v>1045</v>
      </c>
      <c r="G741" s="282" t="s">
        <v>1125</v>
      </c>
      <c r="I741" s="257">
        <v>800000</v>
      </c>
      <c r="J741" s="261">
        <v>1</v>
      </c>
      <c r="M741" s="257">
        <v>800000</v>
      </c>
      <c r="P741" s="261"/>
      <c r="Q741" s="261"/>
    </row>
    <row r="742" spans="1:17">
      <c r="A742" s="263">
        <v>741</v>
      </c>
      <c r="B742" s="263"/>
      <c r="C742" s="256">
        <v>45833</v>
      </c>
      <c r="D742" s="282" t="s">
        <v>1557</v>
      </c>
      <c r="G742" s="282" t="s">
        <v>1701</v>
      </c>
      <c r="I742" s="257">
        <v>650000</v>
      </c>
      <c r="J742" s="261">
        <v>1</v>
      </c>
      <c r="L742" s="258">
        <v>65000</v>
      </c>
      <c r="M742" s="257">
        <v>715000</v>
      </c>
      <c r="P742" s="261"/>
      <c r="Q742" s="261"/>
    </row>
    <row r="743" spans="1:17">
      <c r="A743" s="263">
        <v>742</v>
      </c>
      <c r="B743" s="263"/>
      <c r="C743" s="256">
        <v>45833</v>
      </c>
      <c r="D743" s="282" t="s">
        <v>2577</v>
      </c>
      <c r="G743" s="282" t="s">
        <v>1111</v>
      </c>
      <c r="N743" s="257">
        <v>-1320000</v>
      </c>
      <c r="P743" s="261"/>
      <c r="Q743" s="261"/>
    </row>
    <row r="744" spans="1:17">
      <c r="A744" s="263">
        <v>743</v>
      </c>
      <c r="B744" s="263"/>
      <c r="C744" s="256">
        <v>45832</v>
      </c>
      <c r="D744" s="282" t="s">
        <v>2566</v>
      </c>
      <c r="G744" s="282" t="s">
        <v>1111</v>
      </c>
      <c r="N744" s="257">
        <v>-385000</v>
      </c>
      <c r="P744" s="261"/>
      <c r="Q744" s="261"/>
    </row>
    <row r="745" spans="1:17">
      <c r="A745" s="263">
        <v>744</v>
      </c>
      <c r="B745" s="263"/>
      <c r="C745" s="256">
        <v>45833</v>
      </c>
      <c r="D745" s="282" t="s">
        <v>1288</v>
      </c>
      <c r="G745" s="282" t="s">
        <v>2601</v>
      </c>
      <c r="H745" s="262">
        <v>1087298437</v>
      </c>
      <c r="I745" s="257">
        <v>80000</v>
      </c>
      <c r="J745" s="261">
        <v>3</v>
      </c>
      <c r="M745" s="257">
        <v>240000</v>
      </c>
      <c r="P745" s="261"/>
      <c r="Q745" s="261"/>
    </row>
    <row r="746" spans="1:17">
      <c r="A746" s="263">
        <v>745</v>
      </c>
      <c r="B746" s="263"/>
      <c r="C746" s="256">
        <v>45821</v>
      </c>
      <c r="D746" s="282" t="s">
        <v>1301</v>
      </c>
      <c r="G746" s="282" t="s">
        <v>2597</v>
      </c>
      <c r="H746" s="261" t="s">
        <v>1691</v>
      </c>
      <c r="I746" s="257">
        <v>10000</v>
      </c>
      <c r="J746" s="261">
        <v>2</v>
      </c>
      <c r="M746" s="257">
        <v>20000</v>
      </c>
      <c r="P746" s="261"/>
      <c r="Q746" s="261"/>
    </row>
    <row r="747" spans="1:17">
      <c r="A747" s="263">
        <v>746</v>
      </c>
      <c r="B747" s="263"/>
      <c r="C747" s="256">
        <v>45834</v>
      </c>
      <c r="D747" s="282" t="s">
        <v>1680</v>
      </c>
      <c r="G747" s="282" t="s">
        <v>2598</v>
      </c>
      <c r="H747" s="261" t="s">
        <v>1752</v>
      </c>
      <c r="I747" s="257">
        <v>20000</v>
      </c>
      <c r="J747" s="261">
        <v>3</v>
      </c>
      <c r="M747" s="257">
        <v>60000</v>
      </c>
      <c r="P747" s="261"/>
      <c r="Q747" s="261"/>
    </row>
    <row r="748" spans="1:17">
      <c r="A748" s="263">
        <v>747</v>
      </c>
      <c r="B748" s="263"/>
      <c r="C748" s="256">
        <v>45834</v>
      </c>
      <c r="D748" s="282" t="s">
        <v>1370</v>
      </c>
      <c r="G748" s="282" t="s">
        <v>2128</v>
      </c>
      <c r="H748" s="261" t="s">
        <v>1180</v>
      </c>
      <c r="I748" s="257">
        <v>1500000</v>
      </c>
      <c r="J748" s="261">
        <v>1</v>
      </c>
      <c r="M748" s="257">
        <v>1500000</v>
      </c>
      <c r="P748" s="261"/>
      <c r="Q748" s="261"/>
    </row>
    <row r="749" spans="1:17">
      <c r="A749" s="263">
        <v>748</v>
      </c>
      <c r="B749" s="263"/>
      <c r="C749" s="256">
        <v>45834</v>
      </c>
      <c r="D749" s="282" t="s">
        <v>1370</v>
      </c>
      <c r="G749" s="282" t="s">
        <v>2129</v>
      </c>
      <c r="H749" s="261" t="s">
        <v>1760</v>
      </c>
      <c r="I749" s="257">
        <v>50000</v>
      </c>
      <c r="J749" s="261">
        <v>1</v>
      </c>
      <c r="M749" s="257">
        <v>50000</v>
      </c>
      <c r="P749" s="261"/>
      <c r="Q749" s="261"/>
    </row>
    <row r="750" spans="1:17">
      <c r="A750" s="263">
        <v>749</v>
      </c>
      <c r="B750" s="263"/>
      <c r="C750" s="256">
        <v>45834</v>
      </c>
      <c r="D750" s="282" t="s">
        <v>973</v>
      </c>
      <c r="G750" s="282" t="s">
        <v>1111</v>
      </c>
      <c r="N750" s="257">
        <v>-1100000</v>
      </c>
      <c r="P750" s="261"/>
      <c r="Q750" s="261"/>
    </row>
    <row r="751" spans="1:17">
      <c r="A751" s="263">
        <v>750</v>
      </c>
      <c r="B751" s="263"/>
      <c r="C751" s="256">
        <v>45834</v>
      </c>
      <c r="D751" s="282" t="s">
        <v>1370</v>
      </c>
      <c r="G751" s="282" t="s">
        <v>1662</v>
      </c>
      <c r="H751" s="261">
        <v>7252703114</v>
      </c>
      <c r="I751" s="257">
        <v>129000</v>
      </c>
      <c r="J751" s="261">
        <v>1</v>
      </c>
      <c r="M751" s="257">
        <v>129000</v>
      </c>
      <c r="P751" s="261"/>
      <c r="Q751" s="261"/>
    </row>
    <row r="752" spans="1:17">
      <c r="A752" s="263">
        <v>751</v>
      </c>
      <c r="B752" s="263"/>
      <c r="C752" s="256">
        <v>45834</v>
      </c>
      <c r="D752" s="282" t="s">
        <v>1273</v>
      </c>
      <c r="G752" s="282" t="s">
        <v>2603</v>
      </c>
      <c r="I752" s="257">
        <v>25000</v>
      </c>
      <c r="J752" s="261">
        <v>1</v>
      </c>
      <c r="M752" s="257">
        <v>25000</v>
      </c>
      <c r="P752" s="261"/>
      <c r="Q752" s="261"/>
    </row>
    <row r="753" spans="1:17">
      <c r="A753" s="263">
        <v>752</v>
      </c>
      <c r="B753" s="263"/>
      <c r="C753" s="256">
        <v>45834</v>
      </c>
      <c r="D753" s="282" t="s">
        <v>1007</v>
      </c>
      <c r="G753" s="282" t="s">
        <v>2605</v>
      </c>
      <c r="N753" s="257">
        <v>-1550000</v>
      </c>
      <c r="P753" s="261"/>
      <c r="Q753" s="261"/>
    </row>
    <row r="754" spans="1:17">
      <c r="A754" s="263">
        <v>753</v>
      </c>
      <c r="B754" s="263"/>
      <c r="C754" s="256">
        <v>45834</v>
      </c>
      <c r="D754" s="282" t="s">
        <v>2437</v>
      </c>
      <c r="G754" s="282" t="s">
        <v>1111</v>
      </c>
      <c r="N754" s="257">
        <v>-330000</v>
      </c>
      <c r="P754" s="261"/>
      <c r="Q754" s="261"/>
    </row>
    <row r="755" spans="1:17">
      <c r="A755" s="263">
        <v>754</v>
      </c>
      <c r="B755" s="263"/>
      <c r="C755" s="256">
        <v>45834</v>
      </c>
      <c r="D755" s="282" t="s">
        <v>2411</v>
      </c>
      <c r="G755" s="282" t="s">
        <v>1111</v>
      </c>
      <c r="N755" s="257">
        <v>-2671900</v>
      </c>
      <c r="P755" s="261"/>
      <c r="Q755" s="261"/>
    </row>
    <row r="756" spans="1:17">
      <c r="A756" s="263">
        <v>755</v>
      </c>
      <c r="B756" s="263"/>
      <c r="C756" s="256">
        <v>45834</v>
      </c>
      <c r="D756" s="282" t="s">
        <v>1370</v>
      </c>
      <c r="G756" s="282" t="s">
        <v>2234</v>
      </c>
      <c r="I756" s="257">
        <v>1100000</v>
      </c>
      <c r="J756" s="261">
        <v>1</v>
      </c>
      <c r="M756" s="257">
        <v>1100000</v>
      </c>
      <c r="P756" s="261"/>
      <c r="Q756" s="261"/>
    </row>
    <row r="757" spans="1:17">
      <c r="A757" s="263">
        <v>756</v>
      </c>
      <c r="B757" s="263"/>
      <c r="C757" s="256">
        <v>45834</v>
      </c>
      <c r="D757" s="282" t="s">
        <v>1045</v>
      </c>
      <c r="G757" s="282" t="s">
        <v>2150</v>
      </c>
      <c r="H757" s="261" t="s">
        <v>1907</v>
      </c>
      <c r="I757" s="257">
        <v>1800000</v>
      </c>
      <c r="J757" s="261">
        <v>1</v>
      </c>
      <c r="M757" s="257">
        <v>1800000</v>
      </c>
      <c r="P757" s="261"/>
      <c r="Q757" s="261"/>
    </row>
    <row r="758" spans="1:17">
      <c r="A758" s="263">
        <v>757</v>
      </c>
      <c r="B758" s="263"/>
      <c r="C758" s="256">
        <v>45834</v>
      </c>
      <c r="D758" s="282" t="s">
        <v>1045</v>
      </c>
      <c r="G758" s="282" t="s">
        <v>2129</v>
      </c>
      <c r="H758" s="261" t="s">
        <v>1760</v>
      </c>
      <c r="I758" s="257">
        <v>50000</v>
      </c>
      <c r="J758" s="261">
        <v>1</v>
      </c>
      <c r="M758" s="257">
        <v>50000</v>
      </c>
      <c r="P758" s="261"/>
      <c r="Q758" s="261"/>
    </row>
    <row r="759" spans="1:17">
      <c r="A759" s="263">
        <v>758</v>
      </c>
      <c r="B759" s="263"/>
      <c r="C759" s="256">
        <v>45834</v>
      </c>
      <c r="D759" s="282" t="s">
        <v>1045</v>
      </c>
      <c r="G759" s="282" t="s">
        <v>2614</v>
      </c>
      <c r="I759" s="257">
        <v>150000</v>
      </c>
      <c r="J759" s="261">
        <v>1</v>
      </c>
      <c r="M759" s="257">
        <v>150000</v>
      </c>
      <c r="P759" s="261"/>
      <c r="Q759" s="261"/>
    </row>
    <row r="760" spans="1:17">
      <c r="A760" s="263">
        <v>759</v>
      </c>
      <c r="B760" s="263"/>
      <c r="C760" s="256">
        <v>45835</v>
      </c>
      <c r="D760" s="282" t="s">
        <v>1349</v>
      </c>
      <c r="G760" s="282" t="s">
        <v>1675</v>
      </c>
      <c r="H760" s="261">
        <v>2800802</v>
      </c>
      <c r="I760" s="257">
        <v>150000</v>
      </c>
      <c r="J760" s="261">
        <v>3</v>
      </c>
      <c r="M760" s="257">
        <v>450000</v>
      </c>
      <c r="P760" s="261"/>
      <c r="Q760" s="261"/>
    </row>
    <row r="761" spans="1:17">
      <c r="A761" s="263">
        <v>760</v>
      </c>
      <c r="B761" s="263"/>
      <c r="C761" s="256">
        <v>45835</v>
      </c>
      <c r="D761" s="282" t="s">
        <v>1349</v>
      </c>
      <c r="G761" s="282" t="s">
        <v>1810</v>
      </c>
      <c r="H761" s="261">
        <v>2800801</v>
      </c>
      <c r="I761" s="257">
        <v>150000</v>
      </c>
      <c r="J761" s="261">
        <v>1</v>
      </c>
      <c r="M761" s="257">
        <v>150000</v>
      </c>
      <c r="P761" s="261"/>
      <c r="Q761" s="261"/>
    </row>
    <row r="762" spans="1:17">
      <c r="A762" s="263">
        <v>761</v>
      </c>
      <c r="B762" s="263"/>
      <c r="C762" s="256">
        <v>45835</v>
      </c>
      <c r="D762" s="282" t="s">
        <v>1261</v>
      </c>
      <c r="G762" s="282" t="s">
        <v>2838</v>
      </c>
      <c r="I762" s="257">
        <v>200000</v>
      </c>
      <c r="J762" s="261">
        <v>1</v>
      </c>
      <c r="L762" s="258">
        <v>20000</v>
      </c>
      <c r="M762" s="257">
        <v>220000</v>
      </c>
      <c r="P762" s="261"/>
      <c r="Q762" s="261"/>
    </row>
    <row r="763" spans="1:17">
      <c r="A763" s="263">
        <v>762</v>
      </c>
      <c r="B763" s="263"/>
      <c r="C763" s="256">
        <v>45835</v>
      </c>
      <c r="D763" s="282" t="s">
        <v>1045</v>
      </c>
      <c r="G763" s="282" t="s">
        <v>2128</v>
      </c>
      <c r="H763" s="261" t="s">
        <v>1180</v>
      </c>
      <c r="I763" s="257">
        <v>1500000</v>
      </c>
      <c r="J763" s="261">
        <v>1</v>
      </c>
      <c r="M763" s="257">
        <v>1500000</v>
      </c>
      <c r="P763" s="261"/>
      <c r="Q763" s="261"/>
    </row>
    <row r="764" spans="1:17">
      <c r="A764" s="263">
        <v>763</v>
      </c>
      <c r="B764" s="263"/>
      <c r="C764" s="256">
        <v>45835</v>
      </c>
      <c r="D764" s="282" t="s">
        <v>1045</v>
      </c>
      <c r="G764" s="282" t="s">
        <v>2129</v>
      </c>
      <c r="H764" s="261" t="s">
        <v>1760</v>
      </c>
      <c r="I764" s="257">
        <v>50000</v>
      </c>
      <c r="J764" s="261">
        <v>1</v>
      </c>
      <c r="M764" s="257">
        <v>50000</v>
      </c>
      <c r="P764" s="261"/>
      <c r="Q764" s="261"/>
    </row>
    <row r="765" spans="1:17">
      <c r="A765" s="263">
        <v>764</v>
      </c>
      <c r="B765" s="263"/>
      <c r="C765" s="256">
        <v>45835</v>
      </c>
      <c r="D765" s="282" t="s">
        <v>1045</v>
      </c>
      <c r="G765" s="282" t="s">
        <v>1111</v>
      </c>
      <c r="N765" s="257">
        <v>-4350000</v>
      </c>
      <c r="P765" s="261"/>
      <c r="Q765" s="261"/>
    </row>
    <row r="766" spans="1:17">
      <c r="A766" s="263">
        <v>765</v>
      </c>
      <c r="B766" s="263"/>
      <c r="C766" s="256">
        <v>45835</v>
      </c>
      <c r="D766" s="282" t="s">
        <v>1548</v>
      </c>
      <c r="G766" s="282" t="s">
        <v>1184</v>
      </c>
      <c r="H766" s="261" t="s">
        <v>1183</v>
      </c>
      <c r="I766" s="257">
        <v>1200000</v>
      </c>
      <c r="J766" s="261">
        <v>1</v>
      </c>
      <c r="L766" s="258">
        <v>120000</v>
      </c>
      <c r="M766" s="257">
        <v>1320000</v>
      </c>
      <c r="P766" s="261"/>
      <c r="Q766" s="261"/>
    </row>
    <row r="767" spans="1:17">
      <c r="A767" s="263">
        <v>766</v>
      </c>
      <c r="B767" s="263"/>
      <c r="C767" s="256">
        <v>45835</v>
      </c>
      <c r="D767" s="282" t="s">
        <v>1444</v>
      </c>
      <c r="G767" s="282" t="s">
        <v>1111</v>
      </c>
      <c r="N767" s="257">
        <v>-1500000</v>
      </c>
      <c r="P767" s="261"/>
      <c r="Q767" s="261"/>
    </row>
    <row r="768" spans="1:17">
      <c r="A768" s="263">
        <v>767</v>
      </c>
      <c r="B768" s="263"/>
      <c r="C768" s="256">
        <v>45835</v>
      </c>
      <c r="D768" s="282" t="s">
        <v>1680</v>
      </c>
      <c r="G768" s="282" t="s">
        <v>1532</v>
      </c>
      <c r="H768" s="261" t="s">
        <v>2631</v>
      </c>
      <c r="I768" s="257">
        <v>1600000</v>
      </c>
      <c r="J768" s="261">
        <v>1</v>
      </c>
      <c r="M768" s="257">
        <v>1600000</v>
      </c>
      <c r="P768" s="261"/>
      <c r="Q768" s="261"/>
    </row>
    <row r="769" spans="1:17">
      <c r="A769" s="263">
        <v>768</v>
      </c>
      <c r="B769" s="263"/>
      <c r="C769" s="256">
        <v>45835</v>
      </c>
      <c r="D769" s="282" t="s">
        <v>1444</v>
      </c>
      <c r="G769" s="282" t="s">
        <v>2144</v>
      </c>
      <c r="H769" s="261">
        <v>2820403</v>
      </c>
      <c r="I769" s="257">
        <v>1500000</v>
      </c>
      <c r="J769" s="261">
        <v>1</v>
      </c>
      <c r="M769" s="257">
        <v>1500000</v>
      </c>
      <c r="P769" s="261"/>
      <c r="Q769" s="261"/>
    </row>
    <row r="770" spans="1:17">
      <c r="A770" s="263">
        <v>769</v>
      </c>
      <c r="B770" s="263"/>
      <c r="C770" s="256">
        <v>45835</v>
      </c>
      <c r="D770" s="282" t="s">
        <v>1557</v>
      </c>
      <c r="G770" s="282" t="s">
        <v>1111</v>
      </c>
      <c r="N770" s="257">
        <v>-1430000</v>
      </c>
      <c r="P770" s="261"/>
      <c r="Q770" s="261"/>
    </row>
    <row r="771" spans="1:17">
      <c r="A771" s="263">
        <v>770</v>
      </c>
      <c r="B771" s="263"/>
      <c r="C771" s="256">
        <v>45838</v>
      </c>
      <c r="D771" s="282" t="s">
        <v>2236</v>
      </c>
      <c r="G771" s="282" t="s">
        <v>1702</v>
      </c>
      <c r="H771" s="261">
        <v>2830501</v>
      </c>
      <c r="I771" s="257">
        <v>1550000</v>
      </c>
      <c r="J771" s="261">
        <v>1</v>
      </c>
      <c r="M771" s="257">
        <v>1550000</v>
      </c>
      <c r="P771" s="261"/>
      <c r="Q771" s="261"/>
    </row>
    <row r="772" spans="1:17">
      <c r="A772" s="263">
        <v>771</v>
      </c>
      <c r="B772" s="263"/>
      <c r="C772" s="256">
        <v>45838</v>
      </c>
      <c r="D772" s="282" t="s">
        <v>2557</v>
      </c>
      <c r="G772" s="282" t="s">
        <v>1111</v>
      </c>
      <c r="N772" s="257">
        <v>-1320000</v>
      </c>
      <c r="P772" s="261"/>
      <c r="Q772" s="261"/>
    </row>
    <row r="773" spans="1:17">
      <c r="A773" s="263">
        <v>772</v>
      </c>
      <c r="B773" s="263"/>
      <c r="C773" s="256">
        <v>45838</v>
      </c>
      <c r="D773" s="282" t="s">
        <v>1307</v>
      </c>
      <c r="G773" s="282" t="s">
        <v>2200</v>
      </c>
      <c r="H773" s="261" t="s">
        <v>2199</v>
      </c>
      <c r="I773" s="257">
        <v>1450000</v>
      </c>
      <c r="J773" s="261">
        <v>1</v>
      </c>
      <c r="M773" s="257">
        <v>1450000</v>
      </c>
      <c r="P773" s="261"/>
      <c r="Q773" s="261"/>
    </row>
    <row r="774" spans="1:17">
      <c r="A774" s="263">
        <v>773</v>
      </c>
      <c r="B774" s="263"/>
      <c r="C774" s="256">
        <v>45838</v>
      </c>
      <c r="D774" s="282" t="s">
        <v>1074</v>
      </c>
      <c r="G774" s="282" t="s">
        <v>2646</v>
      </c>
      <c r="H774" s="261" t="s">
        <v>2645</v>
      </c>
      <c r="I774" s="257">
        <v>1500000</v>
      </c>
      <c r="J774" s="261">
        <v>1</v>
      </c>
      <c r="M774" s="257">
        <v>1500000</v>
      </c>
      <c r="P774" s="261"/>
      <c r="Q774" s="261"/>
    </row>
    <row r="775" spans="1:17">
      <c r="A775" s="263">
        <v>774</v>
      </c>
      <c r="B775" s="263"/>
      <c r="C775" s="256">
        <v>45838</v>
      </c>
      <c r="D775" s="282" t="s">
        <v>2652</v>
      </c>
      <c r="G775" s="282" t="s">
        <v>2280</v>
      </c>
      <c r="H775" s="261" t="s">
        <v>2653</v>
      </c>
      <c r="I775" s="257">
        <v>350000</v>
      </c>
      <c r="J775" s="261">
        <v>1</v>
      </c>
      <c r="L775" s="258">
        <v>35000</v>
      </c>
      <c r="M775" s="257">
        <v>385000</v>
      </c>
      <c r="P775" s="261"/>
      <c r="Q775" s="261"/>
    </row>
    <row r="776" spans="1:17">
      <c r="A776" s="263">
        <v>775</v>
      </c>
      <c r="B776" s="263"/>
      <c r="C776" s="256">
        <v>45838</v>
      </c>
      <c r="D776" s="282" t="s">
        <v>1415</v>
      </c>
      <c r="G776" s="282" t="s">
        <v>2128</v>
      </c>
      <c r="H776" s="261" t="s">
        <v>1180</v>
      </c>
      <c r="I776" s="257">
        <v>1500000</v>
      </c>
      <c r="J776" s="261">
        <v>1</v>
      </c>
      <c r="M776" s="257">
        <v>1500000</v>
      </c>
      <c r="P776" s="261"/>
      <c r="Q776" s="261"/>
    </row>
    <row r="777" spans="1:17">
      <c r="A777" s="263">
        <v>776</v>
      </c>
      <c r="B777" s="263"/>
      <c r="C777" s="256">
        <v>45838</v>
      </c>
      <c r="D777" s="282" t="s">
        <v>1415</v>
      </c>
      <c r="G777" s="282" t="s">
        <v>2129</v>
      </c>
      <c r="H777" s="261" t="s">
        <v>1760</v>
      </c>
      <c r="I777" s="257">
        <v>50000</v>
      </c>
      <c r="J777" s="261">
        <v>1</v>
      </c>
      <c r="M777" s="257">
        <v>50000</v>
      </c>
      <c r="P777" s="261"/>
      <c r="Q777" s="261"/>
    </row>
    <row r="778" spans="1:17">
      <c r="A778" s="263">
        <v>777</v>
      </c>
      <c r="B778" s="263"/>
      <c r="C778" s="256">
        <v>45838</v>
      </c>
      <c r="D778" s="282" t="s">
        <v>1680</v>
      </c>
      <c r="G778" s="282" t="s">
        <v>2136</v>
      </c>
      <c r="H778" s="261" t="s">
        <v>1230</v>
      </c>
      <c r="I778" s="257">
        <v>130000</v>
      </c>
      <c r="J778" s="261">
        <v>2</v>
      </c>
      <c r="M778" s="257">
        <v>260000</v>
      </c>
      <c r="P778" s="261"/>
      <c r="Q778" s="261"/>
    </row>
    <row r="779" spans="1:17">
      <c r="A779" s="263">
        <v>778</v>
      </c>
      <c r="B779" s="263"/>
      <c r="C779" s="256">
        <v>45838</v>
      </c>
      <c r="D779" s="282" t="s">
        <v>1931</v>
      </c>
      <c r="G779" s="282" t="s">
        <v>2128</v>
      </c>
      <c r="H779" s="261" t="s">
        <v>1180</v>
      </c>
      <c r="I779" s="257">
        <v>1500000</v>
      </c>
      <c r="J779" s="261">
        <v>1</v>
      </c>
      <c r="M779" s="257">
        <v>1500000</v>
      </c>
      <c r="P779" s="261"/>
      <c r="Q779" s="261"/>
    </row>
    <row r="780" spans="1:17">
      <c r="A780" s="263">
        <v>779</v>
      </c>
      <c r="B780" s="263"/>
      <c r="C780" s="256">
        <v>45838</v>
      </c>
      <c r="D780" s="282" t="s">
        <v>1931</v>
      </c>
      <c r="G780" s="282" t="s">
        <v>2129</v>
      </c>
      <c r="H780" s="261" t="s">
        <v>1760</v>
      </c>
      <c r="I780" s="257">
        <v>50000</v>
      </c>
      <c r="J780" s="261">
        <v>1</v>
      </c>
      <c r="M780" s="257">
        <v>50000</v>
      </c>
      <c r="P780" s="261"/>
      <c r="Q780" s="261"/>
    </row>
    <row r="781" spans="1:17">
      <c r="A781" s="263">
        <v>780</v>
      </c>
      <c r="B781" s="263"/>
      <c r="C781" s="256">
        <v>45838</v>
      </c>
      <c r="D781" s="282" t="s">
        <v>1438</v>
      </c>
      <c r="G781" s="282" t="s">
        <v>2126</v>
      </c>
      <c r="H781" s="261" t="s">
        <v>1435</v>
      </c>
      <c r="I781" s="257">
        <v>1500000</v>
      </c>
      <c r="J781" s="261">
        <v>1</v>
      </c>
      <c r="M781" s="257">
        <v>1500000</v>
      </c>
      <c r="P781" s="261"/>
      <c r="Q781" s="261"/>
    </row>
    <row r="782" spans="1:17">
      <c r="A782" s="263">
        <v>781</v>
      </c>
      <c r="B782" s="263"/>
      <c r="C782" s="256">
        <v>45838</v>
      </c>
      <c r="D782" s="282" t="s">
        <v>2637</v>
      </c>
      <c r="G782" s="282" t="s">
        <v>1111</v>
      </c>
      <c r="N782" s="257">
        <v>-385000</v>
      </c>
      <c r="P782" s="261"/>
      <c r="Q782" s="261"/>
    </row>
    <row r="783" spans="1:17">
      <c r="A783" s="263">
        <v>782</v>
      </c>
      <c r="B783" s="263"/>
      <c r="C783" s="256">
        <v>45836</v>
      </c>
      <c r="D783" s="282" t="s">
        <v>1849</v>
      </c>
      <c r="G783" s="282" t="s">
        <v>1111</v>
      </c>
      <c r="N783" s="257">
        <v>-1200000</v>
      </c>
      <c r="P783" s="261"/>
      <c r="Q783" s="261"/>
    </row>
    <row r="784" spans="1:17">
      <c r="A784" s="263">
        <v>783</v>
      </c>
      <c r="B784" s="263"/>
      <c r="C784" s="256">
        <v>45838</v>
      </c>
      <c r="D784" s="282" t="s">
        <v>2236</v>
      </c>
      <c r="G784" s="282" t="s">
        <v>1111</v>
      </c>
      <c r="N784" s="257">
        <v>-1550000</v>
      </c>
      <c r="P784" s="261"/>
      <c r="Q784" s="261"/>
    </row>
    <row r="785" spans="1:17">
      <c r="A785" s="263">
        <v>784</v>
      </c>
      <c r="B785" s="263"/>
      <c r="C785" s="256">
        <v>45838</v>
      </c>
      <c r="D785" s="282" t="s">
        <v>1512</v>
      </c>
      <c r="G785" s="282" t="s">
        <v>1111</v>
      </c>
      <c r="N785" s="257">
        <v>-2439000</v>
      </c>
      <c r="P785" s="261"/>
      <c r="Q785" s="261"/>
    </row>
    <row r="786" spans="1:17">
      <c r="A786" s="263">
        <v>785</v>
      </c>
      <c r="B786" s="263"/>
      <c r="C786" s="256">
        <v>45838</v>
      </c>
      <c r="D786" s="282" t="s">
        <v>1548</v>
      </c>
      <c r="G786" s="282" t="s">
        <v>1111</v>
      </c>
      <c r="N786" s="257">
        <v>-5764000</v>
      </c>
      <c r="P786" s="261"/>
      <c r="Q786" s="261"/>
    </row>
    <row r="787" spans="1:17">
      <c r="A787" s="263">
        <v>786</v>
      </c>
      <c r="B787" s="263"/>
      <c r="C787" s="256">
        <v>45838</v>
      </c>
      <c r="D787" s="282" t="s">
        <v>1551</v>
      </c>
      <c r="G787" s="282" t="s">
        <v>1111</v>
      </c>
      <c r="N787" s="257">
        <v>-1705000</v>
      </c>
      <c r="P787" s="261"/>
      <c r="Q787" s="261"/>
    </row>
    <row r="788" spans="1:17">
      <c r="A788" s="263">
        <v>787</v>
      </c>
      <c r="B788" s="263"/>
      <c r="C788" s="256">
        <v>45839</v>
      </c>
      <c r="D788" s="282" t="s">
        <v>1131</v>
      </c>
      <c r="G788" s="282" t="s">
        <v>1111</v>
      </c>
      <c r="N788" s="257">
        <v>-2110000</v>
      </c>
      <c r="P788" s="261"/>
      <c r="Q788" s="261"/>
    </row>
    <row r="789" spans="1:17">
      <c r="A789" s="263">
        <v>788</v>
      </c>
      <c r="B789" s="263"/>
      <c r="C789" s="256">
        <v>45838</v>
      </c>
      <c r="D789" s="282" t="s">
        <v>1269</v>
      </c>
      <c r="G789" s="282" t="s">
        <v>1632</v>
      </c>
      <c r="N789" s="257">
        <v>-450000</v>
      </c>
      <c r="P789" s="261"/>
      <c r="Q789" s="261"/>
    </row>
    <row r="790" spans="1:17">
      <c r="A790" s="263">
        <v>789</v>
      </c>
      <c r="B790" s="263"/>
      <c r="C790" s="256">
        <v>45838</v>
      </c>
      <c r="D790" s="282" t="s">
        <v>1349</v>
      </c>
      <c r="G790" s="282" t="s">
        <v>2656</v>
      </c>
      <c r="N790" s="257">
        <v>-150000</v>
      </c>
      <c r="P790" s="261"/>
      <c r="Q790" s="261"/>
    </row>
    <row r="791" spans="1:17">
      <c r="A791" s="263">
        <v>790</v>
      </c>
      <c r="B791" s="263"/>
      <c r="C791" s="256">
        <v>45839</v>
      </c>
      <c r="D791" s="282" t="s">
        <v>1038</v>
      </c>
      <c r="G791" s="282" t="s">
        <v>1111</v>
      </c>
      <c r="N791" s="257">
        <v>-1550000</v>
      </c>
      <c r="P791" s="261"/>
      <c r="Q791" s="261"/>
    </row>
    <row r="792" spans="1:17">
      <c r="A792" s="263">
        <v>791</v>
      </c>
      <c r="B792" s="263"/>
      <c r="C792" s="256">
        <v>45839</v>
      </c>
      <c r="D792" s="282" t="s">
        <v>2658</v>
      </c>
      <c r="G792" s="282" t="s">
        <v>2657</v>
      </c>
      <c r="I792" s="257">
        <v>150000</v>
      </c>
      <c r="J792" s="261">
        <v>1</v>
      </c>
      <c r="M792" s="257">
        <v>150000</v>
      </c>
      <c r="P792" s="261"/>
      <c r="Q792" s="261"/>
    </row>
    <row r="793" spans="1:17">
      <c r="A793" s="263">
        <v>792</v>
      </c>
      <c r="B793" s="263"/>
      <c r="C793" s="256">
        <v>45839</v>
      </c>
      <c r="D793" s="282" t="s">
        <v>1450</v>
      </c>
      <c r="G793" s="282" t="s">
        <v>1702</v>
      </c>
      <c r="H793" s="261">
        <v>2830501</v>
      </c>
      <c r="I793" s="257">
        <v>1550000</v>
      </c>
      <c r="J793" s="261">
        <v>1</v>
      </c>
      <c r="M793" s="257">
        <v>1550000</v>
      </c>
      <c r="P793" s="261"/>
      <c r="Q793" s="261"/>
    </row>
    <row r="794" spans="1:17">
      <c r="A794" s="263">
        <v>793</v>
      </c>
      <c r="B794" s="263"/>
      <c r="C794" s="256">
        <v>45839</v>
      </c>
      <c r="D794" s="282" t="s">
        <v>1551</v>
      </c>
      <c r="G794" s="282" t="s">
        <v>1184</v>
      </c>
      <c r="H794" s="261" t="s">
        <v>1183</v>
      </c>
      <c r="I794" s="257">
        <v>1200000</v>
      </c>
      <c r="J794" s="261">
        <v>1</v>
      </c>
      <c r="L794" s="258">
        <v>120000</v>
      </c>
      <c r="M794" s="257">
        <v>1320000</v>
      </c>
      <c r="P794" s="261"/>
      <c r="Q794" s="261"/>
    </row>
    <row r="795" spans="1:17">
      <c r="A795" s="263">
        <v>794</v>
      </c>
      <c r="B795" s="263"/>
      <c r="C795" s="256">
        <v>45839</v>
      </c>
      <c r="D795" s="282" t="s">
        <v>1344</v>
      </c>
      <c r="G795" s="282" t="s">
        <v>1704</v>
      </c>
      <c r="N795" s="257">
        <v>-600000</v>
      </c>
      <c r="P795" s="261"/>
      <c r="Q795" s="261"/>
    </row>
    <row r="796" spans="1:17">
      <c r="A796" s="263">
        <v>795</v>
      </c>
      <c r="B796" s="263"/>
      <c r="C796" s="256">
        <v>45839</v>
      </c>
      <c r="D796" s="282" t="s">
        <v>1261</v>
      </c>
      <c r="G796" s="282" t="s">
        <v>2663</v>
      </c>
      <c r="N796" s="257">
        <v>-1500000</v>
      </c>
      <c r="P796" s="261"/>
      <c r="Q796" s="261"/>
    </row>
    <row r="797" spans="1:17">
      <c r="A797" s="263">
        <v>796</v>
      </c>
      <c r="B797" s="263"/>
      <c r="C797" s="256">
        <v>45839</v>
      </c>
      <c r="D797" s="282" t="s">
        <v>1370</v>
      </c>
      <c r="G797" s="282" t="s">
        <v>1111</v>
      </c>
      <c r="N797" s="257">
        <v>-10500000</v>
      </c>
      <c r="P797" s="261"/>
      <c r="Q797" s="261"/>
    </row>
    <row r="798" spans="1:17">
      <c r="A798" s="263">
        <v>797</v>
      </c>
      <c r="B798" s="263"/>
      <c r="C798" s="256">
        <v>45839</v>
      </c>
      <c r="D798" s="282" t="s">
        <v>1370</v>
      </c>
      <c r="G798" s="282" t="s">
        <v>2664</v>
      </c>
      <c r="N798" s="257">
        <v>-114000</v>
      </c>
      <c r="P798" s="261"/>
      <c r="Q798" s="261"/>
    </row>
    <row r="799" spans="1:17">
      <c r="A799" s="263">
        <v>798</v>
      </c>
      <c r="B799" s="263"/>
      <c r="C799" s="256">
        <v>45839</v>
      </c>
      <c r="D799" s="282" t="s">
        <v>2665</v>
      </c>
      <c r="G799" s="282" t="s">
        <v>2285</v>
      </c>
      <c r="I799" s="257">
        <v>150000</v>
      </c>
      <c r="J799" s="261">
        <v>1</v>
      </c>
      <c r="M799" s="257">
        <v>150000</v>
      </c>
      <c r="P799" s="261"/>
      <c r="Q799" s="261"/>
    </row>
    <row r="800" spans="1:17">
      <c r="A800" s="263">
        <v>799</v>
      </c>
      <c r="B800" s="263"/>
      <c r="C800" s="256">
        <v>45839</v>
      </c>
      <c r="D800" s="282" t="s">
        <v>1415</v>
      </c>
      <c r="G800" s="282" t="s">
        <v>1662</v>
      </c>
      <c r="H800" s="261">
        <v>7252703114</v>
      </c>
      <c r="I800" s="257">
        <v>129000</v>
      </c>
      <c r="J800" s="261">
        <v>3</v>
      </c>
      <c r="M800" s="257">
        <v>387000</v>
      </c>
      <c r="P800" s="261"/>
      <c r="Q800" s="261"/>
    </row>
    <row r="801" spans="1:17">
      <c r="A801" s="263">
        <v>800</v>
      </c>
      <c r="B801" s="263"/>
      <c r="C801" s="256">
        <v>45839</v>
      </c>
      <c r="D801" s="282" t="s">
        <v>1415</v>
      </c>
      <c r="G801" s="282" t="s">
        <v>2601</v>
      </c>
      <c r="H801" s="261">
        <v>1087298437</v>
      </c>
      <c r="I801" s="257">
        <v>80000</v>
      </c>
      <c r="J801" s="261">
        <v>1</v>
      </c>
      <c r="M801" s="257">
        <v>80000</v>
      </c>
      <c r="P801" s="261"/>
      <c r="Q801" s="261"/>
    </row>
    <row r="802" spans="1:17">
      <c r="A802" s="263">
        <v>801</v>
      </c>
      <c r="B802" s="263"/>
      <c r="C802" s="256">
        <v>45839</v>
      </c>
      <c r="D802" s="282" t="s">
        <v>2665</v>
      </c>
      <c r="G802" s="282" t="s">
        <v>1111</v>
      </c>
      <c r="N802" s="257">
        <v>-150000</v>
      </c>
      <c r="P802" s="261"/>
      <c r="Q802" s="261"/>
    </row>
    <row r="803" spans="1:17">
      <c r="A803" s="263">
        <v>802</v>
      </c>
      <c r="B803" s="263"/>
      <c r="C803" s="256">
        <v>45839</v>
      </c>
      <c r="D803" s="282" t="s">
        <v>1931</v>
      </c>
      <c r="G803" s="282" t="s">
        <v>1111</v>
      </c>
      <c r="N803" s="257">
        <v>-1550000</v>
      </c>
      <c r="P803" s="261"/>
      <c r="Q803" s="261"/>
    </row>
    <row r="804" spans="1:17">
      <c r="A804" s="263">
        <v>803</v>
      </c>
      <c r="B804" s="263"/>
      <c r="C804" s="256">
        <v>45840</v>
      </c>
      <c r="D804" s="282" t="s">
        <v>2673</v>
      </c>
      <c r="G804" s="282" t="s">
        <v>2242</v>
      </c>
      <c r="I804" s="257">
        <v>650000</v>
      </c>
      <c r="J804" s="261">
        <v>1</v>
      </c>
      <c r="L804" s="258">
        <v>65000</v>
      </c>
      <c r="M804" s="257">
        <v>715000</v>
      </c>
      <c r="P804" s="261"/>
      <c r="Q804" s="261"/>
    </row>
    <row r="805" spans="1:17">
      <c r="A805" s="263">
        <v>804</v>
      </c>
      <c r="B805" s="263"/>
      <c r="C805" s="256">
        <v>45840</v>
      </c>
      <c r="D805" s="282" t="s">
        <v>2675</v>
      </c>
      <c r="G805" s="282" t="s">
        <v>1182</v>
      </c>
      <c r="H805" s="261" t="s">
        <v>1710</v>
      </c>
      <c r="I805" s="257">
        <v>1200000</v>
      </c>
      <c r="J805" s="261">
        <v>1</v>
      </c>
      <c r="M805" s="257">
        <v>1200000</v>
      </c>
      <c r="P805" s="261"/>
      <c r="Q805" s="261"/>
    </row>
    <row r="806" spans="1:17">
      <c r="A806" s="263">
        <v>805</v>
      </c>
      <c r="B806" s="263"/>
      <c r="C806" s="256">
        <v>45840</v>
      </c>
      <c r="D806" s="282" t="s">
        <v>2675</v>
      </c>
      <c r="G806" s="282" t="s">
        <v>2680</v>
      </c>
      <c r="N806" s="257">
        <v>-1200000</v>
      </c>
      <c r="P806" s="261"/>
      <c r="Q806" s="261"/>
    </row>
    <row r="807" spans="1:17">
      <c r="A807" s="263">
        <v>806</v>
      </c>
      <c r="B807" s="263"/>
      <c r="C807" s="256">
        <v>45840</v>
      </c>
      <c r="D807" s="282" t="s">
        <v>1551</v>
      </c>
      <c r="G807" s="282" t="s">
        <v>1111</v>
      </c>
      <c r="N807" s="257">
        <v>-1375000</v>
      </c>
      <c r="P807" s="261"/>
      <c r="Q807" s="261"/>
    </row>
    <row r="808" spans="1:17">
      <c r="A808" s="263">
        <v>807</v>
      </c>
      <c r="B808" s="263"/>
      <c r="C808" s="256">
        <v>45840</v>
      </c>
      <c r="D808" s="282" t="s">
        <v>1551</v>
      </c>
      <c r="G808" s="282" t="s">
        <v>1237</v>
      </c>
      <c r="H808" s="261" t="s">
        <v>1236</v>
      </c>
      <c r="I808" s="257">
        <v>50000</v>
      </c>
      <c r="J808" s="261">
        <v>1</v>
      </c>
      <c r="L808" s="258">
        <v>5000</v>
      </c>
      <c r="M808" s="257">
        <v>55000</v>
      </c>
      <c r="P808" s="261"/>
      <c r="Q808" s="261"/>
    </row>
    <row r="809" spans="1:17">
      <c r="A809" s="263">
        <v>808</v>
      </c>
      <c r="B809" s="263"/>
      <c r="C809" s="256">
        <v>45840</v>
      </c>
      <c r="D809" s="282" t="s">
        <v>1912</v>
      </c>
      <c r="G809" s="282" t="s">
        <v>2128</v>
      </c>
      <c r="H809" s="261" t="s">
        <v>1180</v>
      </c>
      <c r="I809" s="257">
        <v>1500000</v>
      </c>
      <c r="J809" s="261">
        <v>1</v>
      </c>
      <c r="M809" s="257">
        <v>1500000</v>
      </c>
      <c r="P809" s="261"/>
      <c r="Q809" s="261"/>
    </row>
    <row r="810" spans="1:17">
      <c r="A810" s="263">
        <v>809</v>
      </c>
      <c r="B810" s="263"/>
      <c r="C810" s="256">
        <v>45840</v>
      </c>
      <c r="D810" s="282" t="s">
        <v>1912</v>
      </c>
      <c r="G810" s="282" t="s">
        <v>2129</v>
      </c>
      <c r="H810" s="261" t="s">
        <v>1760</v>
      </c>
      <c r="I810" s="257">
        <v>50000</v>
      </c>
      <c r="J810" s="261">
        <v>1</v>
      </c>
      <c r="M810" s="257">
        <v>50000</v>
      </c>
      <c r="P810" s="261"/>
      <c r="Q810" s="261"/>
    </row>
    <row r="811" spans="1:17">
      <c r="A811" s="263">
        <v>810</v>
      </c>
      <c r="B811" s="263"/>
      <c r="C811" s="256">
        <v>45840</v>
      </c>
      <c r="D811" s="282" t="s">
        <v>1912</v>
      </c>
      <c r="G811" s="282" t="s">
        <v>3891</v>
      </c>
      <c r="H811" s="261" t="s">
        <v>2165</v>
      </c>
      <c r="I811" s="257">
        <v>250000</v>
      </c>
      <c r="J811" s="261">
        <v>1</v>
      </c>
      <c r="M811" s="257">
        <v>250000</v>
      </c>
      <c r="P811" s="261"/>
      <c r="Q811" s="261"/>
    </row>
    <row r="812" spans="1:17">
      <c r="A812" s="263">
        <v>811</v>
      </c>
      <c r="B812" s="263"/>
      <c r="C812" s="256">
        <v>45840</v>
      </c>
      <c r="D812" s="282" t="s">
        <v>1912</v>
      </c>
      <c r="G812" s="282" t="s">
        <v>2131</v>
      </c>
      <c r="H812" s="261" t="s">
        <v>1678</v>
      </c>
      <c r="I812" s="257">
        <v>70000</v>
      </c>
      <c r="J812" s="261">
        <v>1</v>
      </c>
      <c r="M812" s="257">
        <v>70000</v>
      </c>
      <c r="P812" s="261"/>
      <c r="Q812" s="261"/>
    </row>
    <row r="813" spans="1:17">
      <c r="A813" s="263">
        <v>812</v>
      </c>
      <c r="B813" s="263"/>
      <c r="C813" s="256">
        <v>45840</v>
      </c>
      <c r="D813" s="282" t="s">
        <v>1299</v>
      </c>
      <c r="G813" s="282" t="s">
        <v>1196</v>
      </c>
      <c r="H813" s="261" t="s">
        <v>2110</v>
      </c>
      <c r="I813" s="257">
        <v>1200000</v>
      </c>
      <c r="J813" s="261">
        <v>1</v>
      </c>
      <c r="M813" s="257">
        <v>1200000</v>
      </c>
      <c r="P813" s="261"/>
      <c r="Q813" s="261"/>
    </row>
    <row r="814" spans="1:17">
      <c r="A814" s="263">
        <v>813</v>
      </c>
      <c r="B814" s="263"/>
      <c r="C814" s="256">
        <v>45841</v>
      </c>
      <c r="D814" s="282" t="s">
        <v>1038</v>
      </c>
      <c r="G814" s="282" t="s">
        <v>2128</v>
      </c>
      <c r="H814" s="261" t="s">
        <v>1180</v>
      </c>
      <c r="I814" s="257">
        <v>1500000</v>
      </c>
      <c r="J814" s="261">
        <v>1</v>
      </c>
      <c r="M814" s="257">
        <v>1500000</v>
      </c>
      <c r="P814" s="261"/>
      <c r="Q814" s="261"/>
    </row>
    <row r="815" spans="1:17">
      <c r="A815" s="263">
        <v>814</v>
      </c>
      <c r="B815" s="263"/>
      <c r="C815" s="256">
        <v>45841</v>
      </c>
      <c r="D815" s="282" t="s">
        <v>1038</v>
      </c>
      <c r="G815" s="282" t="s">
        <v>2129</v>
      </c>
      <c r="H815" s="261" t="s">
        <v>1760</v>
      </c>
      <c r="I815" s="257">
        <v>50000</v>
      </c>
      <c r="J815" s="261">
        <v>1</v>
      </c>
      <c r="M815" s="257">
        <v>50000</v>
      </c>
      <c r="P815" s="261"/>
      <c r="Q815" s="261"/>
    </row>
    <row r="816" spans="1:17">
      <c r="A816" s="263">
        <v>815</v>
      </c>
      <c r="B816" s="263"/>
      <c r="C816" s="256">
        <v>45841</v>
      </c>
      <c r="D816" s="282" t="s">
        <v>2658</v>
      </c>
      <c r="G816" s="282" t="s">
        <v>1111</v>
      </c>
      <c r="N816" s="257">
        <v>-150000</v>
      </c>
      <c r="P816" s="261"/>
      <c r="Q816" s="261"/>
    </row>
    <row r="817" spans="1:17">
      <c r="A817" s="263">
        <v>816</v>
      </c>
      <c r="B817" s="263"/>
      <c r="C817" s="256">
        <v>45841</v>
      </c>
      <c r="D817" s="282" t="s">
        <v>2693</v>
      </c>
      <c r="G817" s="282" t="s">
        <v>1532</v>
      </c>
      <c r="H817" s="261">
        <v>54463610</v>
      </c>
      <c r="I817" s="257">
        <v>1600000</v>
      </c>
      <c r="J817" s="261">
        <v>1</v>
      </c>
      <c r="M817" s="257">
        <v>1600000</v>
      </c>
      <c r="P817" s="261"/>
      <c r="Q817" s="261"/>
    </row>
    <row r="818" spans="1:17">
      <c r="A818" s="263">
        <v>817</v>
      </c>
      <c r="B818" s="263"/>
      <c r="C818" s="256">
        <v>45841</v>
      </c>
      <c r="D818" s="282" t="s">
        <v>1766</v>
      </c>
      <c r="G818" s="282" t="s">
        <v>1467</v>
      </c>
      <c r="H818" s="261" t="s">
        <v>2613</v>
      </c>
      <c r="I818" s="257">
        <v>350000</v>
      </c>
      <c r="J818" s="261">
        <v>1</v>
      </c>
      <c r="M818" s="257">
        <v>350000</v>
      </c>
      <c r="P818" s="261"/>
      <c r="Q818" s="261"/>
    </row>
    <row r="819" spans="1:17">
      <c r="A819" s="263">
        <v>818</v>
      </c>
      <c r="B819" s="263"/>
      <c r="C819" s="256">
        <v>45841</v>
      </c>
      <c r="D819" s="282" t="s">
        <v>2206</v>
      </c>
      <c r="G819" s="282" t="s">
        <v>1182</v>
      </c>
      <c r="H819" s="261" t="s">
        <v>1710</v>
      </c>
      <c r="I819" s="257">
        <v>1200000</v>
      </c>
      <c r="J819" s="261">
        <v>1</v>
      </c>
      <c r="M819" s="257">
        <v>1200000</v>
      </c>
      <c r="P819" s="261"/>
      <c r="Q819" s="261"/>
    </row>
    <row r="820" spans="1:17">
      <c r="A820" s="263">
        <v>819</v>
      </c>
      <c r="B820" s="263"/>
      <c r="C820" s="256">
        <v>45841</v>
      </c>
      <c r="D820" s="282" t="s">
        <v>1258</v>
      </c>
      <c r="G820" s="282" t="s">
        <v>1196</v>
      </c>
      <c r="H820" s="261" t="s">
        <v>2110</v>
      </c>
      <c r="I820" s="257">
        <v>1200000</v>
      </c>
      <c r="J820" s="261">
        <v>1</v>
      </c>
      <c r="L820" s="258">
        <v>120000</v>
      </c>
      <c r="M820" s="257">
        <v>1320000</v>
      </c>
      <c r="P820" s="261"/>
      <c r="Q820" s="261"/>
    </row>
    <row r="821" spans="1:17">
      <c r="A821" s="263">
        <v>820</v>
      </c>
      <c r="B821" s="263"/>
      <c r="C821" s="256">
        <v>45841</v>
      </c>
      <c r="D821" s="282" t="s">
        <v>2693</v>
      </c>
      <c r="G821" s="282" t="s">
        <v>1111</v>
      </c>
      <c r="N821" s="257">
        <v>-1600000</v>
      </c>
      <c r="P821" s="261"/>
      <c r="Q821" s="261"/>
    </row>
    <row r="822" spans="1:17">
      <c r="A822" s="263">
        <v>821</v>
      </c>
      <c r="B822" s="263"/>
      <c r="C822" s="256">
        <v>45841</v>
      </c>
      <c r="D822" s="282" t="s">
        <v>2206</v>
      </c>
      <c r="G822" s="282" t="s">
        <v>1111</v>
      </c>
      <c r="N822" s="257">
        <v>-1200000</v>
      </c>
      <c r="P822" s="261"/>
      <c r="Q822" s="261"/>
    </row>
    <row r="823" spans="1:17">
      <c r="A823" s="263">
        <v>822</v>
      </c>
      <c r="B823" s="263"/>
      <c r="C823" s="256">
        <v>45841</v>
      </c>
      <c r="D823" s="282" t="s">
        <v>1912</v>
      </c>
      <c r="G823" s="282" t="s">
        <v>1111</v>
      </c>
      <c r="N823" s="257">
        <v>-1870000</v>
      </c>
      <c r="P823" s="261"/>
      <c r="Q823" s="261"/>
    </row>
    <row r="824" spans="1:17">
      <c r="A824" s="263">
        <v>823</v>
      </c>
      <c r="B824" s="263"/>
      <c r="C824" s="256">
        <v>45842</v>
      </c>
      <c r="D824" s="282" t="s">
        <v>2700</v>
      </c>
      <c r="G824" s="282" t="s">
        <v>2200</v>
      </c>
      <c r="H824" s="261" t="s">
        <v>2199</v>
      </c>
      <c r="I824" s="257">
        <v>1600000</v>
      </c>
      <c r="J824" s="261">
        <v>1</v>
      </c>
      <c r="L824" s="258">
        <v>160000</v>
      </c>
      <c r="M824" s="257">
        <v>1760000</v>
      </c>
      <c r="P824" s="261"/>
      <c r="Q824" s="261"/>
    </row>
    <row r="825" spans="1:17">
      <c r="A825" s="263">
        <v>824</v>
      </c>
      <c r="B825" s="263"/>
      <c r="C825" s="256">
        <v>45842</v>
      </c>
      <c r="D825" s="282" t="s">
        <v>2700</v>
      </c>
      <c r="G825" s="282" t="s">
        <v>2546</v>
      </c>
      <c r="H825" s="261" t="s">
        <v>1713</v>
      </c>
      <c r="I825" s="257">
        <v>50000</v>
      </c>
      <c r="J825" s="261">
        <v>1</v>
      </c>
      <c r="L825" s="258">
        <v>5000</v>
      </c>
      <c r="M825" s="257">
        <v>55000</v>
      </c>
      <c r="P825" s="261"/>
      <c r="Q825" s="261"/>
    </row>
    <row r="826" spans="1:17">
      <c r="A826" s="263">
        <v>825</v>
      </c>
      <c r="B826" s="263"/>
      <c r="C826" s="256">
        <v>45842</v>
      </c>
      <c r="D826" s="282" t="s">
        <v>1074</v>
      </c>
      <c r="G826" s="282" t="s">
        <v>1111</v>
      </c>
      <c r="N826" s="257">
        <v>-1450000</v>
      </c>
      <c r="P826" s="261"/>
      <c r="Q826" s="261"/>
    </row>
    <row r="827" spans="1:17">
      <c r="A827" s="263">
        <v>826</v>
      </c>
      <c r="B827" s="263"/>
      <c r="C827" s="256">
        <v>45842</v>
      </c>
      <c r="D827" s="282" t="s">
        <v>2703</v>
      </c>
      <c r="G827" s="282" t="s">
        <v>1111</v>
      </c>
      <c r="N827" s="257">
        <v>-1815000</v>
      </c>
      <c r="P827" s="261"/>
      <c r="Q827" s="261"/>
    </row>
    <row r="828" spans="1:17">
      <c r="A828" s="263">
        <v>827</v>
      </c>
      <c r="B828" s="263"/>
      <c r="C828" s="256">
        <v>45842</v>
      </c>
      <c r="D828" s="282" t="s">
        <v>1074</v>
      </c>
      <c r="G828" s="282" t="s">
        <v>2664</v>
      </c>
      <c r="N828" s="257">
        <v>-50000</v>
      </c>
      <c r="P828" s="261"/>
      <c r="Q828" s="261"/>
    </row>
    <row r="829" spans="1:17">
      <c r="A829" s="263">
        <v>828</v>
      </c>
      <c r="B829" s="263"/>
      <c r="C829" s="256">
        <v>45842</v>
      </c>
      <c r="D829" s="282" t="s">
        <v>1569</v>
      </c>
      <c r="G829" s="282" t="s">
        <v>1182</v>
      </c>
      <c r="H829" s="261" t="s">
        <v>1710</v>
      </c>
      <c r="I829" s="257">
        <v>1000000</v>
      </c>
      <c r="J829" s="261">
        <v>1</v>
      </c>
      <c r="M829" s="257">
        <v>1000000</v>
      </c>
      <c r="P829" s="261"/>
      <c r="Q829" s="261"/>
    </row>
    <row r="830" spans="1:17">
      <c r="A830" s="263">
        <v>829</v>
      </c>
      <c r="B830" s="263"/>
      <c r="C830" s="256">
        <v>45842</v>
      </c>
      <c r="D830" s="282" t="s">
        <v>1551</v>
      </c>
      <c r="G830" s="282" t="s">
        <v>1664</v>
      </c>
      <c r="H830" s="261" t="s">
        <v>1663</v>
      </c>
      <c r="I830" s="257">
        <v>50000</v>
      </c>
      <c r="J830" s="261">
        <v>1</v>
      </c>
      <c r="L830" s="258">
        <v>5000</v>
      </c>
      <c r="M830" s="257">
        <v>55000</v>
      </c>
      <c r="P830" s="261"/>
      <c r="Q830" s="261"/>
    </row>
    <row r="831" spans="1:17">
      <c r="A831" s="263">
        <v>830</v>
      </c>
      <c r="B831" s="263"/>
      <c r="C831" s="256">
        <v>45842</v>
      </c>
      <c r="D831" s="282" t="s">
        <v>1261</v>
      </c>
      <c r="G831" s="282" t="s">
        <v>2512</v>
      </c>
      <c r="H831" s="261" t="s">
        <v>2511</v>
      </c>
      <c r="I831" s="257">
        <v>1500000</v>
      </c>
      <c r="J831" s="261">
        <v>1</v>
      </c>
      <c r="L831" s="258" t="s">
        <v>2835</v>
      </c>
      <c r="M831" s="257">
        <v>1650000</v>
      </c>
      <c r="P831" s="261"/>
      <c r="Q831" s="261"/>
    </row>
    <row r="832" spans="1:17">
      <c r="A832" s="263">
        <v>831</v>
      </c>
      <c r="B832" s="263"/>
      <c r="C832" s="256">
        <v>45842</v>
      </c>
      <c r="D832" s="282" t="s">
        <v>1131</v>
      </c>
      <c r="G832" s="282" t="s">
        <v>1182</v>
      </c>
      <c r="H832" s="261" t="s">
        <v>1710</v>
      </c>
      <c r="I832" s="257">
        <v>1200000</v>
      </c>
      <c r="J832" s="261">
        <v>1</v>
      </c>
      <c r="M832" s="257">
        <v>1200000</v>
      </c>
      <c r="P832" s="261"/>
      <c r="Q832" s="261"/>
    </row>
    <row r="833" spans="1:17">
      <c r="A833" s="263">
        <v>832</v>
      </c>
      <c r="B833" s="263"/>
      <c r="C833" s="256">
        <v>45842</v>
      </c>
      <c r="D833" s="282" t="s">
        <v>2673</v>
      </c>
      <c r="G833" s="282" t="s">
        <v>1111</v>
      </c>
      <c r="N833" s="257">
        <v>-715000</v>
      </c>
      <c r="P833" s="261"/>
      <c r="Q833" s="261"/>
    </row>
    <row r="834" spans="1:17">
      <c r="A834" s="263">
        <v>833</v>
      </c>
      <c r="B834" s="263"/>
      <c r="C834" s="256">
        <v>45842</v>
      </c>
      <c r="D834" s="282" t="s">
        <v>1444</v>
      </c>
      <c r="G834" s="282" t="s">
        <v>1111</v>
      </c>
      <c r="N834" s="257">
        <v>-1500000</v>
      </c>
      <c r="P834" s="261"/>
      <c r="Q834" s="261"/>
    </row>
    <row r="835" spans="1:17">
      <c r="A835" s="263">
        <v>834</v>
      </c>
      <c r="B835" s="263"/>
      <c r="C835" s="256">
        <v>45842</v>
      </c>
      <c r="D835" s="282" t="s">
        <v>1766</v>
      </c>
      <c r="G835" s="282" t="s">
        <v>1111</v>
      </c>
      <c r="N835" s="257">
        <v>-350000</v>
      </c>
      <c r="P835" s="261"/>
      <c r="Q835" s="261"/>
    </row>
    <row r="836" spans="1:17">
      <c r="A836" s="263">
        <v>835</v>
      </c>
      <c r="B836" s="263"/>
      <c r="C836" s="256">
        <v>45842</v>
      </c>
      <c r="D836" s="282" t="s">
        <v>1569</v>
      </c>
      <c r="G836" s="282" t="s">
        <v>1111</v>
      </c>
      <c r="N836" s="257">
        <v>-1000000</v>
      </c>
      <c r="P836" s="261"/>
      <c r="Q836" s="261"/>
    </row>
    <row r="837" spans="1:17">
      <c r="A837" s="263">
        <v>836</v>
      </c>
      <c r="B837" s="263"/>
      <c r="C837" s="256">
        <v>45842</v>
      </c>
      <c r="D837" s="282" t="s">
        <v>1680</v>
      </c>
      <c r="G837" s="282" t="s">
        <v>1111</v>
      </c>
      <c r="N837" s="257">
        <v>-10000000</v>
      </c>
      <c r="P837" s="261"/>
      <c r="Q837" s="261"/>
    </row>
    <row r="838" spans="1:17">
      <c r="A838" s="263">
        <v>837</v>
      </c>
      <c r="B838" s="263"/>
      <c r="C838" s="256">
        <v>45843</v>
      </c>
      <c r="D838" s="282" t="s">
        <v>1512</v>
      </c>
      <c r="G838" s="282" t="s">
        <v>1182</v>
      </c>
      <c r="H838" s="261" t="s">
        <v>1710</v>
      </c>
      <c r="I838" s="257">
        <v>1200000</v>
      </c>
      <c r="J838" s="261">
        <v>1</v>
      </c>
      <c r="M838" s="257">
        <v>1200000</v>
      </c>
      <c r="P838" s="261"/>
      <c r="Q838" s="261"/>
    </row>
    <row r="839" spans="1:17">
      <c r="A839" s="263">
        <v>838</v>
      </c>
      <c r="B839" s="263"/>
      <c r="C839" s="256">
        <v>45843</v>
      </c>
      <c r="D839" s="282" t="s">
        <v>1512</v>
      </c>
      <c r="G839" s="282" t="s">
        <v>1467</v>
      </c>
      <c r="H839" s="261" t="s">
        <v>2613</v>
      </c>
      <c r="I839" s="257">
        <v>350000</v>
      </c>
      <c r="J839" s="261">
        <v>1</v>
      </c>
      <c r="M839" s="257">
        <v>350000</v>
      </c>
      <c r="P839" s="261"/>
      <c r="Q839" s="261"/>
    </row>
    <row r="840" spans="1:17">
      <c r="A840" s="263">
        <v>839</v>
      </c>
      <c r="B840" s="263"/>
      <c r="C840" s="256">
        <v>45845</v>
      </c>
      <c r="D840" s="282" t="s">
        <v>1010</v>
      </c>
      <c r="G840" s="282" t="s">
        <v>1111</v>
      </c>
      <c r="N840" s="257">
        <v>-5582500</v>
      </c>
      <c r="P840" s="261"/>
      <c r="Q840" s="261"/>
    </row>
    <row r="841" spans="1:17">
      <c r="A841" s="263">
        <v>840</v>
      </c>
      <c r="B841" s="263"/>
      <c r="C841" s="256">
        <v>45845</v>
      </c>
      <c r="D841" s="282" t="s">
        <v>1415</v>
      </c>
      <c r="G841" s="282" t="s">
        <v>1476</v>
      </c>
      <c r="I841" s="257">
        <v>1200000</v>
      </c>
      <c r="J841" s="261">
        <v>1</v>
      </c>
      <c r="M841" s="257">
        <v>1200000</v>
      </c>
      <c r="P841" s="261"/>
      <c r="Q841" s="261"/>
    </row>
    <row r="842" spans="1:17">
      <c r="A842" s="263">
        <v>841</v>
      </c>
      <c r="B842" s="263"/>
      <c r="C842" s="256">
        <v>45845</v>
      </c>
      <c r="D842" s="282" t="s">
        <v>1415</v>
      </c>
      <c r="G842" s="282" t="s">
        <v>1477</v>
      </c>
      <c r="I842" s="257">
        <v>100000</v>
      </c>
      <c r="J842" s="261">
        <v>1</v>
      </c>
      <c r="M842" s="257">
        <v>100000</v>
      </c>
      <c r="P842" s="261"/>
      <c r="Q842" s="261"/>
    </row>
    <row r="843" spans="1:17">
      <c r="A843" s="263">
        <v>842</v>
      </c>
      <c r="B843" s="263"/>
      <c r="C843" s="256">
        <v>45845</v>
      </c>
      <c r="D843" s="282" t="s">
        <v>1450</v>
      </c>
      <c r="G843" s="282" t="s">
        <v>2356</v>
      </c>
      <c r="H843" s="261" t="s">
        <v>2681</v>
      </c>
      <c r="I843" s="257">
        <v>1100000</v>
      </c>
      <c r="J843" s="261">
        <v>1</v>
      </c>
      <c r="M843" s="257">
        <v>1100000</v>
      </c>
      <c r="P843" s="261"/>
      <c r="Q843" s="261"/>
    </row>
    <row r="844" spans="1:17">
      <c r="A844" s="263">
        <v>843</v>
      </c>
      <c r="B844" s="263"/>
      <c r="C844" s="256">
        <v>45845</v>
      </c>
      <c r="D844" s="282" t="s">
        <v>2719</v>
      </c>
      <c r="G844" s="282" t="s">
        <v>2128</v>
      </c>
      <c r="H844" s="261" t="s">
        <v>1180</v>
      </c>
      <c r="I844" s="257">
        <v>1500000</v>
      </c>
      <c r="J844" s="261">
        <v>1</v>
      </c>
      <c r="M844" s="257">
        <v>1500000</v>
      </c>
      <c r="P844" s="261"/>
      <c r="Q844" s="261"/>
    </row>
    <row r="845" spans="1:17">
      <c r="A845" s="263">
        <v>844</v>
      </c>
      <c r="B845" s="263"/>
      <c r="C845" s="256">
        <v>45845</v>
      </c>
      <c r="D845" s="282" t="s">
        <v>2719</v>
      </c>
      <c r="G845" s="282" t="s">
        <v>2129</v>
      </c>
      <c r="H845" s="261" t="s">
        <v>1760</v>
      </c>
      <c r="I845" s="257">
        <v>50000</v>
      </c>
      <c r="J845" s="261">
        <v>1</v>
      </c>
      <c r="M845" s="257">
        <v>50000</v>
      </c>
      <c r="P845" s="261"/>
      <c r="Q845" s="261"/>
    </row>
    <row r="846" spans="1:17">
      <c r="A846" s="263">
        <v>845</v>
      </c>
      <c r="B846" s="263"/>
      <c r="C846" s="256">
        <v>45845</v>
      </c>
      <c r="D846" s="282" t="s">
        <v>2532</v>
      </c>
      <c r="G846" s="282" t="s">
        <v>2128</v>
      </c>
      <c r="H846" s="261" t="s">
        <v>1180</v>
      </c>
      <c r="I846" s="257">
        <v>1500000</v>
      </c>
      <c r="J846" s="261">
        <v>1</v>
      </c>
      <c r="M846" s="257">
        <v>1500000</v>
      </c>
      <c r="P846" s="261"/>
      <c r="Q846" s="261"/>
    </row>
    <row r="847" spans="1:17">
      <c r="A847" s="263">
        <v>846</v>
      </c>
      <c r="B847" s="263"/>
      <c r="C847" s="256">
        <v>45845</v>
      </c>
      <c r="D847" s="282" t="s">
        <v>2532</v>
      </c>
      <c r="G847" s="282" t="s">
        <v>2129</v>
      </c>
      <c r="H847" s="261" t="s">
        <v>1760</v>
      </c>
      <c r="I847" s="257">
        <v>50000</v>
      </c>
      <c r="J847" s="261">
        <v>1</v>
      </c>
      <c r="M847" s="257">
        <v>50000</v>
      </c>
      <c r="P847" s="261"/>
      <c r="Q847" s="261"/>
    </row>
    <row r="848" spans="1:17">
      <c r="A848" s="263">
        <v>847</v>
      </c>
      <c r="B848" s="263"/>
      <c r="C848" s="256">
        <v>45845</v>
      </c>
      <c r="D848" s="282" t="s">
        <v>2714</v>
      </c>
      <c r="G848" s="282" t="s">
        <v>2128</v>
      </c>
      <c r="H848" s="261" t="s">
        <v>1180</v>
      </c>
      <c r="I848" s="257">
        <v>1500000</v>
      </c>
      <c r="J848" s="261">
        <v>1</v>
      </c>
      <c r="M848" s="257">
        <v>1500000</v>
      </c>
      <c r="P848" s="261"/>
      <c r="Q848" s="261"/>
    </row>
    <row r="849" spans="1:17">
      <c r="A849" s="263">
        <v>848</v>
      </c>
      <c r="B849" s="263"/>
      <c r="C849" s="256">
        <v>45845</v>
      </c>
      <c r="D849" s="282" t="s">
        <v>2714</v>
      </c>
      <c r="G849" s="282" t="s">
        <v>2129</v>
      </c>
      <c r="H849" s="261" t="s">
        <v>1760</v>
      </c>
      <c r="I849" s="257">
        <v>50000</v>
      </c>
      <c r="J849" s="261">
        <v>1</v>
      </c>
      <c r="M849" s="257">
        <v>50000</v>
      </c>
      <c r="P849" s="261"/>
      <c r="Q849" s="261"/>
    </row>
    <row r="850" spans="1:17">
      <c r="A850" s="263">
        <v>849</v>
      </c>
      <c r="B850" s="263"/>
      <c r="C850" s="256">
        <v>45845</v>
      </c>
      <c r="D850" s="282" t="s">
        <v>1131</v>
      </c>
      <c r="G850" s="282" t="s">
        <v>2338</v>
      </c>
      <c r="H850" s="261" t="s">
        <v>2337</v>
      </c>
      <c r="I850" s="257">
        <v>900000</v>
      </c>
      <c r="J850" s="261">
        <v>1</v>
      </c>
      <c r="M850" s="257">
        <v>900000</v>
      </c>
      <c r="P850" s="261"/>
      <c r="Q850" s="261"/>
    </row>
    <row r="851" spans="1:17">
      <c r="A851" s="263">
        <v>850</v>
      </c>
      <c r="B851" s="263"/>
      <c r="C851" s="256">
        <v>45845</v>
      </c>
      <c r="D851" s="282" t="s">
        <v>1131</v>
      </c>
      <c r="G851" s="282" t="s">
        <v>2351</v>
      </c>
      <c r="I851" s="257">
        <v>50000</v>
      </c>
      <c r="J851" s="261">
        <v>1</v>
      </c>
      <c r="M851" s="257">
        <v>50000</v>
      </c>
      <c r="P851" s="261"/>
      <c r="Q851" s="261"/>
    </row>
    <row r="852" spans="1:17">
      <c r="A852" s="263">
        <v>851</v>
      </c>
      <c r="B852" s="263"/>
      <c r="C852" s="256">
        <v>45845</v>
      </c>
      <c r="D852" s="282" t="s">
        <v>1825</v>
      </c>
      <c r="G852" s="282" t="s">
        <v>2134</v>
      </c>
      <c r="H852" s="261" t="s">
        <v>1179</v>
      </c>
      <c r="I852" s="257">
        <v>900000</v>
      </c>
      <c r="J852" s="261">
        <v>1</v>
      </c>
      <c r="M852" s="257">
        <v>900000</v>
      </c>
      <c r="P852" s="261"/>
      <c r="Q852" s="261"/>
    </row>
    <row r="853" spans="1:17">
      <c r="A853" s="263">
        <v>852</v>
      </c>
      <c r="B853" s="263"/>
      <c r="C853" s="256">
        <v>45845</v>
      </c>
      <c r="D853" s="282" t="s">
        <v>1415</v>
      </c>
      <c r="G853" s="282" t="s">
        <v>2135</v>
      </c>
      <c r="H853" s="261" t="s">
        <v>1186</v>
      </c>
      <c r="I853" s="257">
        <v>510000</v>
      </c>
      <c r="J853" s="261">
        <v>1</v>
      </c>
      <c r="M853" s="257">
        <v>510000</v>
      </c>
      <c r="P853" s="261"/>
      <c r="Q853" s="261"/>
    </row>
    <row r="854" spans="1:17">
      <c r="A854" s="263">
        <v>853</v>
      </c>
      <c r="B854" s="263"/>
      <c r="C854" s="256">
        <v>45845</v>
      </c>
      <c r="D854" s="282" t="s">
        <v>1415</v>
      </c>
      <c r="G854" s="282" t="s">
        <v>2138</v>
      </c>
      <c r="H854" s="261">
        <v>50229</v>
      </c>
      <c r="I854" s="257">
        <v>70000</v>
      </c>
      <c r="J854" s="261">
        <v>2</v>
      </c>
      <c r="M854" s="257">
        <v>140000</v>
      </c>
      <c r="P854" s="261"/>
      <c r="Q854" s="261"/>
    </row>
    <row r="855" spans="1:17">
      <c r="A855" s="263">
        <v>854</v>
      </c>
      <c r="B855" s="263"/>
      <c r="C855" s="256">
        <v>45845</v>
      </c>
      <c r="D855" s="282" t="s">
        <v>1680</v>
      </c>
      <c r="G855" s="282" t="s">
        <v>2729</v>
      </c>
      <c r="H855" s="261">
        <v>1094302044</v>
      </c>
      <c r="I855" s="257">
        <v>200000</v>
      </c>
      <c r="J855" s="261">
        <v>1</v>
      </c>
      <c r="M855" s="257">
        <v>200000</v>
      </c>
      <c r="P855" s="261"/>
      <c r="Q855" s="261"/>
    </row>
    <row r="856" spans="1:17">
      <c r="A856" s="263">
        <v>855</v>
      </c>
      <c r="B856" s="263"/>
      <c r="C856" s="256">
        <v>45845</v>
      </c>
      <c r="D856" s="282" t="s">
        <v>2714</v>
      </c>
      <c r="G856" s="282" t="s">
        <v>1111</v>
      </c>
      <c r="N856" s="257">
        <v>-1550000</v>
      </c>
      <c r="P856" s="261"/>
      <c r="Q856" s="261"/>
    </row>
    <row r="857" spans="1:17">
      <c r="A857" s="263">
        <v>856</v>
      </c>
      <c r="B857" s="263"/>
      <c r="C857" s="256">
        <v>45845</v>
      </c>
      <c r="D857" s="282" t="s">
        <v>2719</v>
      </c>
      <c r="G857" s="282" t="s">
        <v>1111</v>
      </c>
      <c r="N857" s="257">
        <v>-1550000</v>
      </c>
      <c r="P857" s="261"/>
      <c r="Q857" s="261"/>
    </row>
    <row r="858" spans="1:17">
      <c r="A858" s="263">
        <v>857</v>
      </c>
      <c r="B858" s="263"/>
      <c r="C858" s="256">
        <v>45845</v>
      </c>
      <c r="D858" s="282" t="s">
        <v>1825</v>
      </c>
      <c r="G858" s="282" t="s">
        <v>1111</v>
      </c>
      <c r="N858" s="257">
        <v>-900000</v>
      </c>
      <c r="P858" s="261"/>
      <c r="Q858" s="261"/>
    </row>
    <row r="859" spans="1:17">
      <c r="A859" s="263">
        <v>858</v>
      </c>
      <c r="B859" s="263"/>
      <c r="C859" s="256">
        <v>45845</v>
      </c>
      <c r="D859" s="282" t="s">
        <v>1680</v>
      </c>
      <c r="G859" s="282" t="s">
        <v>2731</v>
      </c>
      <c r="N859" s="257">
        <v>-1870000</v>
      </c>
      <c r="P859" s="261"/>
      <c r="Q859" s="261"/>
    </row>
    <row r="860" spans="1:17">
      <c r="A860" s="263">
        <v>859</v>
      </c>
      <c r="B860" s="263"/>
      <c r="C860" s="256">
        <v>45846</v>
      </c>
      <c r="D860" s="282" t="s">
        <v>1551</v>
      </c>
      <c r="G860" s="282" t="s">
        <v>1111</v>
      </c>
      <c r="N860" s="257">
        <v>-1375000</v>
      </c>
      <c r="P860" s="261"/>
      <c r="Q860" s="261"/>
    </row>
    <row r="861" spans="1:17">
      <c r="A861" s="263">
        <v>860</v>
      </c>
      <c r="B861" s="263"/>
      <c r="C861" s="256">
        <v>45846</v>
      </c>
      <c r="D861" s="282" t="s">
        <v>1370</v>
      </c>
      <c r="G861" s="282" t="s">
        <v>1701</v>
      </c>
      <c r="I861" s="257">
        <v>450000</v>
      </c>
      <c r="J861" s="261">
        <v>1</v>
      </c>
      <c r="M861" s="257">
        <v>450000</v>
      </c>
      <c r="P861" s="261"/>
      <c r="Q861" s="261"/>
    </row>
    <row r="862" spans="1:17">
      <c r="A862" s="263">
        <v>861</v>
      </c>
      <c r="B862" s="263"/>
      <c r="C862" s="256">
        <v>45846</v>
      </c>
      <c r="D862" s="282" t="s">
        <v>1370</v>
      </c>
      <c r="G862" s="282" t="s">
        <v>2135</v>
      </c>
      <c r="H862" s="261" t="s">
        <v>1186</v>
      </c>
      <c r="I862" s="257">
        <v>490000</v>
      </c>
      <c r="J862" s="261">
        <v>1</v>
      </c>
      <c r="M862" s="257">
        <v>490000</v>
      </c>
      <c r="P862" s="261"/>
      <c r="Q862" s="261"/>
    </row>
    <row r="863" spans="1:17">
      <c r="A863" s="263">
        <v>862</v>
      </c>
      <c r="B863" s="263"/>
      <c r="C863" s="256">
        <v>45846</v>
      </c>
      <c r="D863" s="282" t="s">
        <v>1370</v>
      </c>
      <c r="G863" s="282" t="s">
        <v>2136</v>
      </c>
      <c r="H863" s="261" t="s">
        <v>1230</v>
      </c>
      <c r="I863" s="257">
        <v>130000</v>
      </c>
      <c r="J863" s="261">
        <v>1</v>
      </c>
      <c r="M863" s="257">
        <v>130000</v>
      </c>
      <c r="P863" s="261"/>
      <c r="Q863" s="261"/>
    </row>
    <row r="864" spans="1:17">
      <c r="A864" s="263">
        <v>863</v>
      </c>
      <c r="B864" s="263"/>
      <c r="C864" s="256">
        <v>45846</v>
      </c>
      <c r="D864" s="282" t="s">
        <v>1370</v>
      </c>
      <c r="G864" s="282" t="s">
        <v>2140</v>
      </c>
      <c r="H864" s="261" t="s">
        <v>1778</v>
      </c>
      <c r="I864" s="257">
        <v>10000</v>
      </c>
      <c r="J864" s="261">
        <v>1</v>
      </c>
      <c r="M864" s="257">
        <v>10000</v>
      </c>
      <c r="P864" s="261"/>
      <c r="Q864" s="261"/>
    </row>
    <row r="865" spans="1:17">
      <c r="A865" s="263">
        <v>864</v>
      </c>
      <c r="B865" s="263"/>
      <c r="C865" s="256">
        <v>45846</v>
      </c>
      <c r="D865" s="282" t="s">
        <v>1370</v>
      </c>
      <c r="G865" s="282" t="s">
        <v>2139</v>
      </c>
      <c r="H865" s="261" t="s">
        <v>1752</v>
      </c>
      <c r="I865" s="257">
        <v>30000</v>
      </c>
      <c r="J865" s="261">
        <v>1</v>
      </c>
      <c r="M865" s="257">
        <v>30000</v>
      </c>
      <c r="P865" s="261"/>
      <c r="Q865" s="261"/>
    </row>
    <row r="866" spans="1:17">
      <c r="A866" s="263">
        <v>865</v>
      </c>
      <c r="B866" s="263"/>
      <c r="C866" s="256">
        <v>45846</v>
      </c>
      <c r="D866" s="282" t="s">
        <v>2719</v>
      </c>
      <c r="G866" s="282" t="s">
        <v>2735</v>
      </c>
      <c r="H866" s="261" t="s">
        <v>2734</v>
      </c>
      <c r="I866" s="257">
        <v>400000</v>
      </c>
      <c r="J866" s="261">
        <v>1</v>
      </c>
      <c r="M866" s="257">
        <v>400000</v>
      </c>
      <c r="P866" s="261"/>
      <c r="Q866" s="261"/>
    </row>
    <row r="867" spans="1:17">
      <c r="A867" s="263">
        <v>866</v>
      </c>
      <c r="B867" s="263"/>
      <c r="C867" s="256">
        <v>45846</v>
      </c>
      <c r="D867" s="282" t="s">
        <v>2719</v>
      </c>
      <c r="G867" s="282" t="s">
        <v>2131</v>
      </c>
      <c r="H867" s="261" t="s">
        <v>1678</v>
      </c>
      <c r="I867" s="257">
        <v>70000</v>
      </c>
      <c r="J867" s="261">
        <v>1</v>
      </c>
      <c r="M867" s="257">
        <v>70000</v>
      </c>
      <c r="P867" s="261"/>
      <c r="Q867" s="261"/>
    </row>
    <row r="868" spans="1:17">
      <c r="A868" s="263">
        <v>867</v>
      </c>
      <c r="B868" s="263"/>
      <c r="C868" s="256">
        <v>45846</v>
      </c>
      <c r="D868" s="282" t="s">
        <v>1512</v>
      </c>
      <c r="G868" s="282" t="s">
        <v>1182</v>
      </c>
      <c r="H868" s="261" t="s">
        <v>1710</v>
      </c>
      <c r="I868" s="257">
        <v>1200000</v>
      </c>
      <c r="J868" s="261">
        <v>1</v>
      </c>
      <c r="M868" s="257">
        <v>1200000</v>
      </c>
      <c r="P868" s="261"/>
      <c r="Q868" s="261"/>
    </row>
    <row r="869" spans="1:17">
      <c r="A869" s="263">
        <v>868</v>
      </c>
      <c r="B869" s="263"/>
      <c r="C869" s="256">
        <v>45846</v>
      </c>
      <c r="D869" s="282" t="s">
        <v>1512</v>
      </c>
      <c r="G869" s="282" t="s">
        <v>1467</v>
      </c>
      <c r="H869" s="261" t="s">
        <v>2613</v>
      </c>
      <c r="I869" s="257">
        <v>350000</v>
      </c>
      <c r="J869" s="261">
        <v>1</v>
      </c>
      <c r="M869" s="257">
        <v>350000</v>
      </c>
      <c r="P869" s="261"/>
      <c r="Q869" s="261"/>
    </row>
    <row r="870" spans="1:17">
      <c r="A870" s="263">
        <v>869</v>
      </c>
      <c r="B870" s="263"/>
      <c r="C870" s="256">
        <v>45846</v>
      </c>
      <c r="D870" s="282" t="s">
        <v>1766</v>
      </c>
      <c r="G870" s="282" t="s">
        <v>1722</v>
      </c>
      <c r="H870" s="261" t="s">
        <v>1724</v>
      </c>
      <c r="I870" s="257">
        <v>65000</v>
      </c>
      <c r="J870" s="261">
        <v>1</v>
      </c>
      <c r="M870" s="257">
        <v>65000</v>
      </c>
      <c r="P870" s="261"/>
      <c r="Q870" s="261"/>
    </row>
    <row r="871" spans="1:17">
      <c r="A871" s="263">
        <v>870</v>
      </c>
      <c r="B871" s="263"/>
      <c r="C871" s="256">
        <v>45846</v>
      </c>
      <c r="D871" s="282" t="s">
        <v>1766</v>
      </c>
      <c r="G871" s="282" t="s">
        <v>1722</v>
      </c>
      <c r="H871" s="261" t="s">
        <v>1721</v>
      </c>
      <c r="I871" s="257">
        <v>25000</v>
      </c>
      <c r="J871" s="261">
        <v>1</v>
      </c>
      <c r="M871" s="257">
        <v>25000</v>
      </c>
      <c r="P871" s="261"/>
      <c r="Q871" s="261"/>
    </row>
    <row r="872" spans="1:17">
      <c r="A872" s="263">
        <v>871</v>
      </c>
      <c r="B872" s="263"/>
      <c r="C872" s="256">
        <v>45846</v>
      </c>
      <c r="D872" s="282" t="s">
        <v>2739</v>
      </c>
      <c r="G872" s="282" t="s">
        <v>1694</v>
      </c>
      <c r="H872" s="261">
        <v>2850701</v>
      </c>
      <c r="I872" s="257">
        <v>450000</v>
      </c>
      <c r="J872" s="261">
        <v>1</v>
      </c>
      <c r="M872" s="257">
        <v>450000</v>
      </c>
      <c r="P872" s="261"/>
      <c r="Q872" s="261"/>
    </row>
    <row r="873" spans="1:17">
      <c r="A873" s="263">
        <v>872</v>
      </c>
      <c r="B873" s="263"/>
      <c r="C873" s="256">
        <v>45846</v>
      </c>
      <c r="D873" s="282" t="s">
        <v>1007</v>
      </c>
      <c r="G873" s="282" t="s">
        <v>2744</v>
      </c>
      <c r="H873" s="261">
        <v>28120504</v>
      </c>
      <c r="I873" s="257">
        <v>1000000</v>
      </c>
      <c r="J873" s="261">
        <v>1</v>
      </c>
      <c r="L873" s="258">
        <v>100000</v>
      </c>
      <c r="M873" s="257">
        <v>1100000</v>
      </c>
      <c r="P873" s="261"/>
      <c r="Q873" s="261"/>
    </row>
    <row r="874" spans="1:17">
      <c r="A874" s="263">
        <v>873</v>
      </c>
      <c r="B874" s="263"/>
      <c r="C874" s="256">
        <v>45846</v>
      </c>
      <c r="D874" s="282" t="s">
        <v>1557</v>
      </c>
      <c r="G874" s="282" t="s">
        <v>1182</v>
      </c>
      <c r="H874" s="261" t="s">
        <v>1710</v>
      </c>
      <c r="I874" s="257">
        <v>1200000</v>
      </c>
      <c r="J874" s="261">
        <v>1</v>
      </c>
      <c r="L874" s="258">
        <v>120000</v>
      </c>
      <c r="M874" s="257">
        <v>1320000</v>
      </c>
      <c r="P874" s="261"/>
      <c r="Q874" s="261"/>
    </row>
    <row r="875" spans="1:17">
      <c r="A875" s="263">
        <v>874</v>
      </c>
      <c r="B875" s="263"/>
      <c r="C875" s="256">
        <v>45846</v>
      </c>
      <c r="D875" s="282" t="s">
        <v>1548</v>
      </c>
      <c r="G875" s="282" t="s">
        <v>2134</v>
      </c>
      <c r="H875" s="261" t="s">
        <v>1179</v>
      </c>
      <c r="I875" s="257">
        <v>1400000</v>
      </c>
      <c r="J875" s="261">
        <v>1</v>
      </c>
      <c r="L875" s="258">
        <v>140000</v>
      </c>
      <c r="M875" s="257">
        <v>1540000</v>
      </c>
      <c r="P875" s="261"/>
      <c r="Q875" s="261"/>
    </row>
    <row r="876" spans="1:17">
      <c r="A876" s="263">
        <v>875</v>
      </c>
      <c r="B876" s="263"/>
      <c r="C876" s="256">
        <v>45846</v>
      </c>
      <c r="D876" s="282" t="s">
        <v>1548</v>
      </c>
      <c r="G876" s="282" t="s">
        <v>2138</v>
      </c>
      <c r="H876" s="261">
        <v>50229</v>
      </c>
      <c r="I876" s="257">
        <v>70000</v>
      </c>
      <c r="J876" s="261">
        <v>1</v>
      </c>
      <c r="L876" s="258">
        <v>7000</v>
      </c>
      <c r="M876" s="257">
        <v>77000</v>
      </c>
      <c r="P876" s="261"/>
      <c r="Q876" s="261"/>
    </row>
    <row r="877" spans="1:17">
      <c r="A877" s="263">
        <v>876</v>
      </c>
      <c r="B877" s="263"/>
      <c r="C877" s="256">
        <v>45846</v>
      </c>
      <c r="D877" s="282" t="s">
        <v>1548</v>
      </c>
      <c r="G877" s="282" t="s">
        <v>2139</v>
      </c>
      <c r="H877" s="261" t="s">
        <v>1752</v>
      </c>
      <c r="I877" s="257">
        <v>32000</v>
      </c>
      <c r="J877" s="261">
        <v>1</v>
      </c>
      <c r="L877" s="258">
        <v>3200</v>
      </c>
      <c r="M877" s="257">
        <v>35200</v>
      </c>
      <c r="P877" s="261"/>
      <c r="Q877" s="261"/>
    </row>
    <row r="878" spans="1:17">
      <c r="A878" s="263">
        <v>877</v>
      </c>
      <c r="B878" s="263"/>
      <c r="C878" s="256">
        <v>45846</v>
      </c>
      <c r="D878" s="282" t="s">
        <v>1548</v>
      </c>
      <c r="G878" s="282" t="s">
        <v>1490</v>
      </c>
      <c r="I878" s="257">
        <v>20000</v>
      </c>
      <c r="J878" s="261">
        <v>1</v>
      </c>
      <c r="L878" s="258">
        <v>2000</v>
      </c>
      <c r="M878" s="257">
        <v>22000</v>
      </c>
      <c r="P878" s="261"/>
      <c r="Q878" s="261"/>
    </row>
    <row r="879" spans="1:17">
      <c r="A879" s="263">
        <v>878</v>
      </c>
      <c r="B879" s="263"/>
      <c r="C879" s="256">
        <v>45846</v>
      </c>
      <c r="D879" s="282" t="s">
        <v>1548</v>
      </c>
      <c r="G879" s="282" t="s">
        <v>2135</v>
      </c>
      <c r="H879" s="261" t="s">
        <v>1186</v>
      </c>
      <c r="I879" s="257">
        <v>517273</v>
      </c>
      <c r="J879" s="261">
        <v>1</v>
      </c>
      <c r="L879" s="258">
        <v>51727</v>
      </c>
      <c r="M879" s="257">
        <v>569000</v>
      </c>
      <c r="P879" s="261"/>
      <c r="Q879" s="261"/>
    </row>
    <row r="880" spans="1:17">
      <c r="A880" s="263">
        <v>879</v>
      </c>
      <c r="B880" s="263"/>
      <c r="C880" s="256">
        <v>45846</v>
      </c>
      <c r="D880" s="282" t="s">
        <v>1131</v>
      </c>
      <c r="G880" s="282" t="s">
        <v>1182</v>
      </c>
      <c r="H880" s="261" t="s">
        <v>1710</v>
      </c>
      <c r="I880" s="257">
        <v>1200000</v>
      </c>
      <c r="J880" s="261">
        <v>1</v>
      </c>
      <c r="M880" s="257">
        <v>1200000</v>
      </c>
      <c r="P880" s="261"/>
      <c r="Q880" s="261"/>
    </row>
    <row r="881" spans="1:17">
      <c r="A881" s="263">
        <v>880</v>
      </c>
      <c r="B881" s="263"/>
      <c r="C881" s="256">
        <v>45846</v>
      </c>
      <c r="D881" s="282" t="s">
        <v>2532</v>
      </c>
      <c r="G881" s="282" t="s">
        <v>1111</v>
      </c>
      <c r="N881" s="257">
        <v>-1550000</v>
      </c>
      <c r="P881" s="261"/>
      <c r="Q881" s="261"/>
    </row>
    <row r="882" spans="1:17">
      <c r="A882" s="263">
        <v>881</v>
      </c>
      <c r="B882" s="263"/>
      <c r="C882" s="256">
        <v>45846</v>
      </c>
      <c r="D882" s="282" t="s">
        <v>2719</v>
      </c>
      <c r="G882" s="282" t="s">
        <v>1111</v>
      </c>
      <c r="N882" s="257">
        <v>-470000</v>
      </c>
      <c r="P882" s="261"/>
      <c r="Q882" s="261"/>
    </row>
    <row r="883" spans="1:17">
      <c r="A883" s="263">
        <v>882</v>
      </c>
      <c r="B883" s="263"/>
      <c r="C883" s="256">
        <v>45847</v>
      </c>
      <c r="D883" s="282" t="s">
        <v>1370</v>
      </c>
      <c r="G883" s="282" t="s">
        <v>1701</v>
      </c>
      <c r="I883" s="257">
        <v>650000</v>
      </c>
      <c r="J883" s="261">
        <v>1</v>
      </c>
      <c r="M883" s="257">
        <v>650000</v>
      </c>
      <c r="P883" s="261"/>
      <c r="Q883" s="261"/>
    </row>
    <row r="884" spans="1:17">
      <c r="A884" s="263">
        <v>883</v>
      </c>
      <c r="B884" s="263"/>
      <c r="C884" s="256">
        <v>45847</v>
      </c>
      <c r="D884" s="282" t="s">
        <v>2348</v>
      </c>
      <c r="G884" s="282" t="s">
        <v>1978</v>
      </c>
      <c r="H884" s="261" t="s">
        <v>1193</v>
      </c>
      <c r="I884" s="257">
        <v>1500000</v>
      </c>
      <c r="J884" s="261">
        <v>1</v>
      </c>
      <c r="L884" s="258">
        <v>150000</v>
      </c>
      <c r="M884" s="257">
        <v>1650000</v>
      </c>
      <c r="P884" s="261"/>
      <c r="Q884" s="261"/>
    </row>
    <row r="885" spans="1:17">
      <c r="A885" s="263">
        <v>884</v>
      </c>
      <c r="B885" s="263"/>
      <c r="C885" s="256">
        <v>45847</v>
      </c>
      <c r="D885" s="282" t="s">
        <v>2203</v>
      </c>
      <c r="G885" s="282" t="s">
        <v>2131</v>
      </c>
      <c r="H885" s="261" t="s">
        <v>1678</v>
      </c>
      <c r="I885" s="257">
        <v>70000</v>
      </c>
      <c r="J885" s="261">
        <v>1</v>
      </c>
      <c r="M885" s="257">
        <v>70000</v>
      </c>
      <c r="P885" s="261"/>
      <c r="Q885" s="261"/>
    </row>
    <row r="886" spans="1:17">
      <c r="A886" s="263">
        <v>885</v>
      </c>
      <c r="B886" s="263"/>
      <c r="C886" s="256">
        <v>45847</v>
      </c>
      <c r="D886" s="282" t="s">
        <v>1415</v>
      </c>
      <c r="G886" s="282" t="s">
        <v>2128</v>
      </c>
      <c r="H886" s="261" t="s">
        <v>1180</v>
      </c>
      <c r="I886" s="257">
        <v>1500000</v>
      </c>
      <c r="J886" s="261">
        <v>1</v>
      </c>
      <c r="M886" s="257">
        <v>1500000</v>
      </c>
      <c r="P886" s="261"/>
      <c r="Q886" s="261"/>
    </row>
    <row r="887" spans="1:17">
      <c r="A887" s="263">
        <v>886</v>
      </c>
      <c r="B887" s="263"/>
      <c r="C887" s="256">
        <v>45847</v>
      </c>
      <c r="D887" s="282" t="s">
        <v>1415</v>
      </c>
      <c r="G887" s="282" t="s">
        <v>2129</v>
      </c>
      <c r="H887" s="261" t="s">
        <v>1760</v>
      </c>
      <c r="I887" s="257">
        <v>50000</v>
      </c>
      <c r="J887" s="261">
        <v>1</v>
      </c>
      <c r="M887" s="257">
        <v>50000</v>
      </c>
      <c r="P887" s="261"/>
      <c r="Q887" s="261"/>
    </row>
    <row r="888" spans="1:17">
      <c r="A888" s="263">
        <v>887</v>
      </c>
      <c r="B888" s="263"/>
      <c r="C888" s="256">
        <v>45847</v>
      </c>
      <c r="D888" s="282" t="s">
        <v>1680</v>
      </c>
      <c r="G888" s="282" t="s">
        <v>2272</v>
      </c>
      <c r="H888" s="261">
        <v>28120411</v>
      </c>
      <c r="I888" s="257">
        <v>1200000</v>
      </c>
      <c r="J888" s="261">
        <v>1</v>
      </c>
      <c r="M888" s="257">
        <v>1200000</v>
      </c>
      <c r="P888" s="261"/>
      <c r="Q888" s="261"/>
    </row>
    <row r="889" spans="1:17">
      <c r="A889" s="263">
        <v>888</v>
      </c>
      <c r="B889" s="263"/>
      <c r="C889" s="256">
        <v>45847</v>
      </c>
      <c r="D889" s="282" t="s">
        <v>1705</v>
      </c>
      <c r="G889" s="282" t="s">
        <v>2242</v>
      </c>
      <c r="I889" s="257">
        <v>650000</v>
      </c>
      <c r="J889" s="261">
        <v>2</v>
      </c>
      <c r="L889" s="258">
        <v>130000</v>
      </c>
      <c r="M889" s="257">
        <v>1430000</v>
      </c>
      <c r="P889" s="261"/>
      <c r="Q889" s="261"/>
    </row>
    <row r="890" spans="1:17">
      <c r="A890" s="263">
        <v>889</v>
      </c>
      <c r="B890" s="263"/>
      <c r="C890" s="256">
        <v>45847</v>
      </c>
      <c r="D890" s="282" t="s">
        <v>1705</v>
      </c>
      <c r="G890" s="282" t="s">
        <v>1490</v>
      </c>
      <c r="I890" s="257">
        <v>20000</v>
      </c>
      <c r="J890" s="261">
        <v>1</v>
      </c>
      <c r="L890" s="258">
        <v>2000</v>
      </c>
      <c r="M890" s="257">
        <v>22000</v>
      </c>
      <c r="P890" s="261"/>
      <c r="Q890" s="261"/>
    </row>
    <row r="891" spans="1:17">
      <c r="A891" s="263">
        <v>890</v>
      </c>
      <c r="B891" s="263"/>
      <c r="C891" s="256">
        <v>45847</v>
      </c>
      <c r="D891" s="282" t="s">
        <v>2203</v>
      </c>
      <c r="G891" s="282" t="s">
        <v>1111</v>
      </c>
      <c r="N891" s="257">
        <v>-70000</v>
      </c>
      <c r="P891" s="261"/>
      <c r="Q891" s="261"/>
    </row>
    <row r="892" spans="1:17">
      <c r="A892" s="263">
        <v>891</v>
      </c>
      <c r="B892" s="263"/>
      <c r="C892" s="256">
        <v>45847</v>
      </c>
      <c r="D892" s="282" t="s">
        <v>2739</v>
      </c>
      <c r="G892" s="282" t="s">
        <v>1111</v>
      </c>
      <c r="N892" s="257">
        <v>-450000</v>
      </c>
      <c r="P892" s="261"/>
      <c r="Q892" s="261"/>
    </row>
    <row r="893" spans="1:17">
      <c r="A893" s="263">
        <v>892</v>
      </c>
      <c r="B893" s="263"/>
      <c r="C893" s="256">
        <v>45848</v>
      </c>
      <c r="D893" s="282" t="s">
        <v>1557</v>
      </c>
      <c r="G893" s="282" t="s">
        <v>1111</v>
      </c>
      <c r="N893" s="257">
        <v>-1320000</v>
      </c>
      <c r="P893" s="261"/>
      <c r="Q893" s="261"/>
    </row>
    <row r="894" spans="1:17">
      <c r="A894" s="263">
        <v>893</v>
      </c>
      <c r="B894" s="263"/>
      <c r="C894" s="256">
        <v>45848</v>
      </c>
      <c r="D894" s="282" t="s">
        <v>2348</v>
      </c>
      <c r="G894" s="282" t="s">
        <v>1111</v>
      </c>
      <c r="N894" s="257">
        <v>-1650000</v>
      </c>
      <c r="P894" s="261"/>
      <c r="Q894" s="261"/>
    </row>
    <row r="895" spans="1:17">
      <c r="A895" s="263">
        <v>894</v>
      </c>
      <c r="B895" s="263"/>
      <c r="C895" s="256">
        <v>45848</v>
      </c>
      <c r="D895" s="282" t="s">
        <v>2658</v>
      </c>
      <c r="G895" s="282" t="s">
        <v>2135</v>
      </c>
      <c r="H895" s="261" t="s">
        <v>1186</v>
      </c>
      <c r="I895" s="257">
        <v>581818</v>
      </c>
      <c r="J895" s="261">
        <v>1</v>
      </c>
      <c r="L895" s="258">
        <v>58182</v>
      </c>
      <c r="M895" s="257">
        <v>640000</v>
      </c>
      <c r="P895" s="261"/>
      <c r="Q895" s="261"/>
    </row>
    <row r="896" spans="1:17">
      <c r="A896" s="263">
        <v>895</v>
      </c>
      <c r="B896" s="263"/>
      <c r="C896" s="256">
        <v>45848</v>
      </c>
      <c r="D896" s="282" t="s">
        <v>2658</v>
      </c>
      <c r="G896" s="282" t="s">
        <v>2138</v>
      </c>
      <c r="H896" s="261">
        <v>50229</v>
      </c>
      <c r="I896" s="257">
        <v>80000</v>
      </c>
      <c r="J896" s="261">
        <v>1</v>
      </c>
      <c r="L896" s="258">
        <v>8000</v>
      </c>
      <c r="M896" s="257">
        <v>88000</v>
      </c>
      <c r="P896" s="261"/>
      <c r="Q896" s="261"/>
    </row>
    <row r="897" spans="1:17">
      <c r="A897" s="263">
        <v>896</v>
      </c>
      <c r="B897" s="263"/>
      <c r="C897" s="256">
        <v>45848</v>
      </c>
      <c r="D897" s="282" t="s">
        <v>2658</v>
      </c>
      <c r="G897" s="282" t="s">
        <v>1856</v>
      </c>
      <c r="H897" s="261" t="s">
        <v>1855</v>
      </c>
      <c r="I897" s="257">
        <v>20000</v>
      </c>
      <c r="J897" s="261">
        <v>1</v>
      </c>
      <c r="L897" s="258">
        <v>2000</v>
      </c>
      <c r="M897" s="257">
        <v>22000</v>
      </c>
      <c r="P897" s="261"/>
      <c r="Q897" s="261"/>
    </row>
    <row r="898" spans="1:17">
      <c r="A898" s="263">
        <v>897</v>
      </c>
      <c r="B898" s="263"/>
      <c r="C898" s="256">
        <v>45848</v>
      </c>
      <c r="D898" s="282" t="s">
        <v>2262</v>
      </c>
      <c r="G898" s="282" t="s">
        <v>2766</v>
      </c>
      <c r="H898" s="261" t="s">
        <v>1943</v>
      </c>
      <c r="I898" s="257">
        <v>150000</v>
      </c>
      <c r="J898" s="261">
        <v>1</v>
      </c>
      <c r="M898" s="257">
        <v>150000</v>
      </c>
      <c r="P898" s="261"/>
      <c r="Q898" s="261"/>
    </row>
    <row r="899" spans="1:17">
      <c r="A899" s="263">
        <v>898</v>
      </c>
      <c r="B899" s="263"/>
      <c r="C899" s="256">
        <v>45848</v>
      </c>
      <c r="D899" s="282" t="s">
        <v>1370</v>
      </c>
      <c r="G899" s="282" t="s">
        <v>2053</v>
      </c>
      <c r="H899" s="261">
        <v>2830401</v>
      </c>
      <c r="I899" s="257">
        <v>1000000</v>
      </c>
      <c r="J899" s="261">
        <v>1</v>
      </c>
      <c r="M899" s="257">
        <v>1000000</v>
      </c>
      <c r="P899" s="261"/>
      <c r="Q899" s="261"/>
    </row>
    <row r="900" spans="1:17">
      <c r="A900" s="263">
        <v>899</v>
      </c>
      <c r="B900" s="263"/>
      <c r="C900" s="256">
        <v>45848</v>
      </c>
      <c r="D900" s="282" t="s">
        <v>1018</v>
      </c>
      <c r="G900" s="282" t="s">
        <v>2144</v>
      </c>
      <c r="H900" s="261">
        <v>2820403</v>
      </c>
      <c r="I900" s="257">
        <v>1500000</v>
      </c>
      <c r="J900" s="261">
        <v>1</v>
      </c>
      <c r="M900" s="257">
        <v>1500000</v>
      </c>
      <c r="P900" s="261"/>
      <c r="Q900" s="261"/>
    </row>
    <row r="901" spans="1:17">
      <c r="A901" s="263">
        <v>900</v>
      </c>
      <c r="B901" s="263"/>
      <c r="C901" s="256">
        <v>45847</v>
      </c>
      <c r="D901" s="282" t="s">
        <v>1007</v>
      </c>
      <c r="G901" s="282" t="s">
        <v>1182</v>
      </c>
      <c r="H901" s="261" t="s">
        <v>1710</v>
      </c>
      <c r="I901" s="257">
        <v>1200000</v>
      </c>
      <c r="J901" s="261">
        <v>1</v>
      </c>
      <c r="L901" s="258">
        <v>120000</v>
      </c>
      <c r="M901" s="257">
        <v>1320000</v>
      </c>
      <c r="P901" s="261"/>
      <c r="Q901" s="261"/>
    </row>
    <row r="902" spans="1:17">
      <c r="A902" s="263">
        <v>901</v>
      </c>
      <c r="B902" s="263"/>
      <c r="C902" s="256">
        <v>45847</v>
      </c>
      <c r="D902" s="282" t="s">
        <v>1007</v>
      </c>
      <c r="G902" s="282" t="s">
        <v>2770</v>
      </c>
      <c r="H902" s="261" t="s">
        <v>2683</v>
      </c>
      <c r="I902" s="257">
        <v>129000</v>
      </c>
      <c r="J902" s="261">
        <v>1</v>
      </c>
      <c r="L902" s="258">
        <v>12900</v>
      </c>
      <c r="M902" s="257">
        <v>141900</v>
      </c>
      <c r="P902" s="261"/>
      <c r="Q902" s="261"/>
    </row>
    <row r="903" spans="1:17">
      <c r="A903" s="263">
        <v>902</v>
      </c>
      <c r="B903" s="263"/>
      <c r="C903" s="256">
        <v>45847</v>
      </c>
      <c r="D903" s="282" t="s">
        <v>1007</v>
      </c>
      <c r="G903" s="282" t="s">
        <v>2351</v>
      </c>
      <c r="H903" s="261">
        <v>1087298441</v>
      </c>
      <c r="I903" s="257">
        <v>33000</v>
      </c>
      <c r="J903" s="261">
        <v>2</v>
      </c>
      <c r="L903" s="258">
        <v>6600</v>
      </c>
      <c r="M903" s="257">
        <v>72600</v>
      </c>
      <c r="P903" s="261"/>
      <c r="Q903" s="261"/>
    </row>
    <row r="904" spans="1:17">
      <c r="A904" s="263">
        <v>903</v>
      </c>
      <c r="B904" s="263"/>
      <c r="C904" s="256">
        <v>45849</v>
      </c>
      <c r="D904" s="282" t="s">
        <v>1007</v>
      </c>
      <c r="G904" s="282" t="s">
        <v>1111</v>
      </c>
      <c r="N904" s="257">
        <v>-2634500</v>
      </c>
      <c r="P904" s="261"/>
      <c r="Q904" s="261"/>
    </row>
    <row r="905" spans="1:17">
      <c r="A905" s="263">
        <v>904</v>
      </c>
      <c r="B905" s="263"/>
      <c r="C905" s="256">
        <v>45849</v>
      </c>
      <c r="D905" s="282" t="s">
        <v>1548</v>
      </c>
      <c r="G905" s="282" t="s">
        <v>2777</v>
      </c>
      <c r="H905" s="261" t="s">
        <v>2776</v>
      </c>
      <c r="I905" s="257">
        <v>13000</v>
      </c>
      <c r="J905" s="261">
        <v>1</v>
      </c>
      <c r="L905" s="258">
        <v>1300</v>
      </c>
      <c r="M905" s="257">
        <v>14300</v>
      </c>
      <c r="P905" s="261"/>
      <c r="Q905" s="261"/>
    </row>
    <row r="906" spans="1:17">
      <c r="A906" s="263">
        <v>905</v>
      </c>
      <c r="B906" s="263"/>
      <c r="C906" s="256">
        <v>45849</v>
      </c>
      <c r="D906" s="282" t="s">
        <v>1548</v>
      </c>
      <c r="G906" s="282" t="s">
        <v>2779</v>
      </c>
      <c r="H906" s="261" t="s">
        <v>2775</v>
      </c>
      <c r="I906" s="257">
        <v>75000</v>
      </c>
      <c r="J906" s="261">
        <v>1</v>
      </c>
      <c r="L906" s="258">
        <v>7500</v>
      </c>
      <c r="M906" s="257">
        <v>82500</v>
      </c>
      <c r="P906" s="261"/>
      <c r="Q906" s="261"/>
    </row>
    <row r="907" spans="1:17">
      <c r="A907" s="263">
        <v>906</v>
      </c>
      <c r="B907" s="263"/>
      <c r="C907" s="256">
        <v>45849</v>
      </c>
      <c r="D907" s="282" t="s">
        <v>1551</v>
      </c>
      <c r="G907" s="282" t="s">
        <v>2128</v>
      </c>
      <c r="H907" s="261" t="s">
        <v>1180</v>
      </c>
      <c r="I907" s="257">
        <v>1500000</v>
      </c>
      <c r="J907" s="261">
        <v>1</v>
      </c>
      <c r="L907" s="258">
        <v>150000</v>
      </c>
      <c r="M907" s="257">
        <v>1650000</v>
      </c>
      <c r="P907" s="261"/>
      <c r="Q907" s="261"/>
    </row>
    <row r="908" spans="1:17">
      <c r="A908" s="263">
        <v>907</v>
      </c>
      <c r="B908" s="263"/>
      <c r="C908" s="256">
        <v>45849</v>
      </c>
      <c r="D908" s="282" t="s">
        <v>1551</v>
      </c>
      <c r="G908" s="282" t="s">
        <v>2129</v>
      </c>
      <c r="H908" s="261" t="s">
        <v>1760</v>
      </c>
      <c r="I908" s="257">
        <v>50000</v>
      </c>
      <c r="J908" s="261">
        <v>1</v>
      </c>
      <c r="L908" s="258">
        <v>5000</v>
      </c>
      <c r="M908" s="257">
        <v>55000</v>
      </c>
      <c r="P908" s="261"/>
      <c r="Q908" s="261"/>
    </row>
    <row r="909" spans="1:17">
      <c r="A909" s="263">
        <v>908</v>
      </c>
      <c r="B909" s="263"/>
      <c r="C909" s="256">
        <v>45849</v>
      </c>
      <c r="D909" s="282" t="s">
        <v>1370</v>
      </c>
      <c r="G909" s="282" t="s">
        <v>1701</v>
      </c>
      <c r="I909" s="257">
        <v>1100000</v>
      </c>
      <c r="J909" s="261">
        <v>1</v>
      </c>
      <c r="M909" s="257">
        <v>1100000</v>
      </c>
      <c r="P909" s="261"/>
      <c r="Q909" s="261"/>
    </row>
    <row r="910" spans="1:17">
      <c r="A910" s="263">
        <v>909</v>
      </c>
      <c r="B910" s="263"/>
      <c r="C910" s="256">
        <v>45849</v>
      </c>
      <c r="D910" s="282" t="s">
        <v>1429</v>
      </c>
      <c r="G910" s="282" t="s">
        <v>2682</v>
      </c>
      <c r="H910" s="261">
        <v>7252703114</v>
      </c>
      <c r="I910" s="257">
        <v>199000</v>
      </c>
      <c r="J910" s="261">
        <v>1</v>
      </c>
      <c r="M910" s="257">
        <v>199000</v>
      </c>
      <c r="P910" s="261"/>
      <c r="Q910" s="261"/>
    </row>
    <row r="911" spans="1:17">
      <c r="A911" s="263">
        <v>910</v>
      </c>
      <c r="B911" s="263"/>
      <c r="C911" s="256">
        <v>45849</v>
      </c>
      <c r="D911" s="282" t="s">
        <v>1420</v>
      </c>
      <c r="G911" s="282" t="s">
        <v>1506</v>
      </c>
      <c r="I911" s="257">
        <v>450000</v>
      </c>
      <c r="J911" s="261">
        <v>1</v>
      </c>
      <c r="M911" s="257">
        <v>450000</v>
      </c>
      <c r="P911" s="261"/>
      <c r="Q911" s="261"/>
    </row>
    <row r="912" spans="1:17">
      <c r="A912" s="263">
        <v>911</v>
      </c>
      <c r="B912" s="263"/>
      <c r="C912" s="256">
        <v>45849</v>
      </c>
      <c r="D912" s="282" t="s">
        <v>1557</v>
      </c>
      <c r="G912" s="282" t="s">
        <v>1182</v>
      </c>
      <c r="H912" s="261" t="s">
        <v>1710</v>
      </c>
      <c r="I912" s="257">
        <v>1200000</v>
      </c>
      <c r="J912" s="261">
        <v>1</v>
      </c>
      <c r="L912" s="258">
        <v>120000</v>
      </c>
      <c r="M912" s="257">
        <v>1320000</v>
      </c>
      <c r="P912" s="261"/>
      <c r="Q912" s="261"/>
    </row>
    <row r="913" spans="1:17">
      <c r="A913" s="263">
        <v>912</v>
      </c>
      <c r="B913" s="263"/>
      <c r="C913" s="256">
        <v>45849</v>
      </c>
      <c r="D913" s="282" t="s">
        <v>1557</v>
      </c>
      <c r="G913" s="282" t="s">
        <v>1467</v>
      </c>
      <c r="H913" s="261" t="s">
        <v>2613</v>
      </c>
      <c r="I913" s="257">
        <v>350000</v>
      </c>
      <c r="J913" s="261">
        <v>1</v>
      </c>
      <c r="L913" s="258">
        <v>35000</v>
      </c>
      <c r="M913" s="257">
        <v>385000</v>
      </c>
      <c r="P913" s="261"/>
      <c r="Q913" s="261"/>
    </row>
    <row r="914" spans="1:17">
      <c r="A914" s="263">
        <v>913</v>
      </c>
      <c r="B914" s="263"/>
      <c r="C914" s="256">
        <v>45849</v>
      </c>
      <c r="D914" s="282" t="s">
        <v>1557</v>
      </c>
      <c r="G914" s="282" t="s">
        <v>1695</v>
      </c>
      <c r="H914" s="261" t="s">
        <v>2764</v>
      </c>
      <c r="I914" s="257">
        <v>500000</v>
      </c>
      <c r="J914" s="261">
        <v>1</v>
      </c>
      <c r="L914" s="258">
        <v>50000</v>
      </c>
      <c r="M914" s="257">
        <v>550000</v>
      </c>
      <c r="P914" s="261"/>
      <c r="Q914" s="261"/>
    </row>
    <row r="915" spans="1:17">
      <c r="A915" s="263">
        <v>914</v>
      </c>
      <c r="B915" s="263"/>
      <c r="C915" s="256">
        <v>45849</v>
      </c>
      <c r="D915" s="282" t="s">
        <v>1557</v>
      </c>
      <c r="G915" s="282" t="s">
        <v>2763</v>
      </c>
      <c r="H915" s="261">
        <v>1087298388</v>
      </c>
      <c r="I915" s="257">
        <v>500000</v>
      </c>
      <c r="J915" s="261">
        <v>1</v>
      </c>
      <c r="L915" s="258">
        <v>50000</v>
      </c>
      <c r="M915" s="257">
        <v>550000</v>
      </c>
      <c r="P915" s="261"/>
      <c r="Q915" s="261"/>
    </row>
    <row r="916" spans="1:17">
      <c r="A916" s="263">
        <v>915</v>
      </c>
      <c r="B916" s="263"/>
      <c r="C916" s="256">
        <v>45849</v>
      </c>
      <c r="D916" s="282" t="s">
        <v>2790</v>
      </c>
      <c r="G916" s="282" t="s">
        <v>2200</v>
      </c>
      <c r="H916" s="261" t="s">
        <v>2199</v>
      </c>
      <c r="I916" s="257">
        <v>1500000</v>
      </c>
      <c r="J916" s="261">
        <v>1</v>
      </c>
      <c r="L916" s="258">
        <v>150000</v>
      </c>
      <c r="M916" s="257">
        <v>1650000</v>
      </c>
      <c r="P916" s="261"/>
      <c r="Q916" s="261"/>
    </row>
    <row r="917" spans="1:17">
      <c r="A917" s="263">
        <v>916</v>
      </c>
      <c r="B917" s="263"/>
      <c r="C917" s="256">
        <v>45849</v>
      </c>
      <c r="D917" s="282" t="s">
        <v>2790</v>
      </c>
      <c r="G917" s="282" t="s">
        <v>2546</v>
      </c>
      <c r="H917" s="261" t="s">
        <v>1713</v>
      </c>
      <c r="I917" s="257">
        <v>50000</v>
      </c>
      <c r="J917" s="261">
        <v>1</v>
      </c>
      <c r="L917" s="258">
        <v>5000</v>
      </c>
      <c r="M917" s="257">
        <v>55000</v>
      </c>
      <c r="P917" s="261"/>
      <c r="Q917" s="261"/>
    </row>
    <row r="918" spans="1:17">
      <c r="A918" s="263">
        <v>917</v>
      </c>
      <c r="B918" s="263"/>
      <c r="C918" s="256">
        <v>45849</v>
      </c>
      <c r="D918" s="282" t="s">
        <v>1258</v>
      </c>
      <c r="G918" s="282" t="s">
        <v>1632</v>
      </c>
      <c r="N918" s="257">
        <v>-1705000</v>
      </c>
      <c r="P918" s="261"/>
      <c r="Q918" s="261"/>
    </row>
    <row r="919" spans="1:17">
      <c r="A919" s="263">
        <v>918</v>
      </c>
      <c r="B919" s="263"/>
      <c r="C919" s="256">
        <v>45849</v>
      </c>
      <c r="D919" s="282" t="s">
        <v>2788</v>
      </c>
      <c r="G919" s="282" t="s">
        <v>1111</v>
      </c>
      <c r="N919" s="257">
        <v>-1705000</v>
      </c>
      <c r="P919" s="261"/>
      <c r="Q919" s="261"/>
    </row>
    <row r="920" spans="1:17">
      <c r="A920" s="263">
        <v>919</v>
      </c>
      <c r="B920" s="263"/>
      <c r="C920" s="256">
        <v>45849</v>
      </c>
      <c r="D920" s="282" t="s">
        <v>1420</v>
      </c>
      <c r="G920" s="282" t="s">
        <v>1111</v>
      </c>
      <c r="N920" s="257">
        <v>-450000</v>
      </c>
      <c r="P920" s="261"/>
      <c r="Q920" s="261"/>
    </row>
    <row r="921" spans="1:17">
      <c r="A921" s="263">
        <v>920</v>
      </c>
      <c r="B921" s="263"/>
      <c r="C921" s="256">
        <v>45850</v>
      </c>
      <c r="D921" s="282" t="s">
        <v>1569</v>
      </c>
      <c r="G921" s="282" t="s">
        <v>2791</v>
      </c>
      <c r="I921" s="257">
        <v>170000</v>
      </c>
      <c r="J921" s="261">
        <v>1</v>
      </c>
      <c r="M921" s="257">
        <v>170000</v>
      </c>
      <c r="P921" s="261"/>
      <c r="Q921" s="261"/>
    </row>
    <row r="922" spans="1:17">
      <c r="A922" s="263">
        <v>921</v>
      </c>
      <c r="B922" s="263"/>
      <c r="C922" s="256">
        <v>45850</v>
      </c>
      <c r="D922" s="282" t="s">
        <v>2262</v>
      </c>
      <c r="G922" s="282" t="s">
        <v>1111</v>
      </c>
      <c r="N922" s="257">
        <v>-150000</v>
      </c>
      <c r="P922" s="261"/>
      <c r="Q922" s="261"/>
    </row>
    <row r="923" spans="1:17">
      <c r="A923" s="263">
        <v>922</v>
      </c>
      <c r="B923" s="263"/>
      <c r="C923" s="256">
        <v>45850</v>
      </c>
      <c r="D923" s="282" t="s">
        <v>1569</v>
      </c>
      <c r="G923" s="282" t="s">
        <v>1111</v>
      </c>
      <c r="N923" s="257">
        <v>-170000</v>
      </c>
      <c r="P923" s="261"/>
      <c r="Q923" s="261"/>
    </row>
    <row r="924" spans="1:17">
      <c r="A924" s="263">
        <v>923</v>
      </c>
      <c r="B924" s="263"/>
      <c r="C924" s="256">
        <v>45850</v>
      </c>
      <c r="D924" s="282" t="s">
        <v>2658</v>
      </c>
      <c r="G924" s="282" t="s">
        <v>2134</v>
      </c>
      <c r="H924" s="261" t="s">
        <v>1179</v>
      </c>
      <c r="I924" s="257">
        <v>1500000</v>
      </c>
      <c r="J924" s="261">
        <v>1</v>
      </c>
      <c r="L924" s="258">
        <v>150000</v>
      </c>
      <c r="M924" s="257">
        <v>1650000</v>
      </c>
      <c r="P924" s="261"/>
      <c r="Q924" s="261"/>
    </row>
    <row r="925" spans="1:17">
      <c r="A925" s="263">
        <v>924</v>
      </c>
      <c r="B925" s="263"/>
      <c r="C925" s="256">
        <v>45850</v>
      </c>
      <c r="D925" s="282" t="s">
        <v>2795</v>
      </c>
      <c r="G925" s="282" t="s">
        <v>1632</v>
      </c>
      <c r="N925" s="257">
        <v>-1500000</v>
      </c>
      <c r="P925" s="261"/>
      <c r="Q925" s="261"/>
    </row>
    <row r="926" spans="1:17">
      <c r="A926" s="263">
        <v>925</v>
      </c>
      <c r="B926" s="263"/>
      <c r="C926" s="256">
        <v>45852</v>
      </c>
      <c r="D926" s="282" t="s">
        <v>1557</v>
      </c>
      <c r="G926" s="282" t="s">
        <v>1111</v>
      </c>
      <c r="N926" s="257">
        <v>-2805000</v>
      </c>
      <c r="P926" s="261"/>
      <c r="Q926" s="261"/>
    </row>
    <row r="927" spans="1:17">
      <c r="A927" s="263">
        <v>926</v>
      </c>
      <c r="B927" s="263"/>
      <c r="C927" s="256">
        <v>45852</v>
      </c>
      <c r="D927" s="282" t="s">
        <v>2836</v>
      </c>
      <c r="G927" s="282" t="s">
        <v>2588</v>
      </c>
      <c r="I927" s="257">
        <v>1750000</v>
      </c>
      <c r="J927" s="261">
        <v>1</v>
      </c>
      <c r="L927" s="258" t="s">
        <v>2837</v>
      </c>
      <c r="M927" s="257">
        <v>1925000</v>
      </c>
      <c r="P927" s="261"/>
      <c r="Q927" s="261"/>
    </row>
    <row r="928" spans="1:17">
      <c r="A928" s="263">
        <v>927</v>
      </c>
      <c r="B928" s="263"/>
      <c r="C928" s="256">
        <v>45852</v>
      </c>
      <c r="D928" s="282" t="s">
        <v>2803</v>
      </c>
      <c r="G928" s="282" t="s">
        <v>2323</v>
      </c>
      <c r="H928" s="261" t="s">
        <v>2806</v>
      </c>
      <c r="I928" s="257">
        <v>1100000</v>
      </c>
      <c r="J928" s="261">
        <v>1</v>
      </c>
      <c r="M928" s="257">
        <v>1100000</v>
      </c>
      <c r="P928" s="261"/>
      <c r="Q928" s="261"/>
    </row>
    <row r="929" spans="1:17">
      <c r="A929" s="263">
        <v>928</v>
      </c>
      <c r="B929" s="263"/>
      <c r="C929" s="256">
        <v>45852</v>
      </c>
      <c r="D929" s="282" t="s">
        <v>1370</v>
      </c>
      <c r="G929" s="282" t="s">
        <v>1701</v>
      </c>
      <c r="I929" s="257">
        <v>650000</v>
      </c>
      <c r="J929" s="261">
        <v>1</v>
      </c>
      <c r="M929" s="257">
        <v>650000</v>
      </c>
      <c r="P929" s="261"/>
      <c r="Q929" s="261"/>
    </row>
    <row r="930" spans="1:17">
      <c r="A930" s="263">
        <v>929</v>
      </c>
      <c r="B930" s="263"/>
      <c r="C930" s="256">
        <v>45852</v>
      </c>
      <c r="D930" s="282" t="s">
        <v>2348</v>
      </c>
      <c r="G930" s="282" t="s">
        <v>1978</v>
      </c>
      <c r="H930" s="261" t="s">
        <v>1193</v>
      </c>
      <c r="I930" s="257">
        <v>1500000</v>
      </c>
      <c r="J930" s="261">
        <v>1</v>
      </c>
      <c r="L930" s="258">
        <v>150000</v>
      </c>
      <c r="M930" s="257">
        <v>1650000</v>
      </c>
      <c r="P930" s="261" t="s">
        <v>2839</v>
      </c>
      <c r="Q930" s="261" t="s">
        <v>2839</v>
      </c>
    </row>
    <row r="931" spans="1:17">
      <c r="A931" s="263">
        <v>930</v>
      </c>
      <c r="B931" s="263"/>
      <c r="C931" s="256">
        <v>45852</v>
      </c>
      <c r="D931" s="282" t="s">
        <v>2262</v>
      </c>
      <c r="G931" s="282" t="s">
        <v>2766</v>
      </c>
      <c r="H931" s="261" t="s">
        <v>1183</v>
      </c>
      <c r="I931" s="257">
        <v>150000</v>
      </c>
      <c r="J931" s="261">
        <v>1</v>
      </c>
      <c r="M931" s="257">
        <v>150000</v>
      </c>
      <c r="P931" s="261"/>
      <c r="Q931" s="261"/>
    </row>
    <row r="932" spans="1:17">
      <c r="A932" s="263">
        <v>931</v>
      </c>
      <c r="B932" s="263"/>
      <c r="C932" s="256">
        <v>45852</v>
      </c>
      <c r="D932" s="282" t="s">
        <v>1569</v>
      </c>
      <c r="G932" s="282" t="s">
        <v>1184</v>
      </c>
      <c r="H932" s="261" t="s">
        <v>1185</v>
      </c>
      <c r="I932" s="257">
        <v>1200000</v>
      </c>
      <c r="J932" s="261">
        <v>1</v>
      </c>
      <c r="M932" s="257">
        <v>1200000</v>
      </c>
      <c r="P932" s="261"/>
      <c r="Q932" s="261"/>
    </row>
    <row r="933" spans="1:17">
      <c r="A933" s="263">
        <v>932</v>
      </c>
      <c r="B933" s="263"/>
      <c r="C933" s="256">
        <v>45852</v>
      </c>
      <c r="D933" s="282" t="s">
        <v>1415</v>
      </c>
      <c r="G933" s="282" t="s">
        <v>2128</v>
      </c>
      <c r="H933" s="261" t="s">
        <v>1180</v>
      </c>
      <c r="I933" s="257">
        <v>1500000</v>
      </c>
      <c r="J933" s="261">
        <v>1</v>
      </c>
      <c r="M933" s="257">
        <v>1500000</v>
      </c>
      <c r="P933" s="261"/>
      <c r="Q933" s="261"/>
    </row>
    <row r="934" spans="1:17">
      <c r="A934" s="263">
        <v>933</v>
      </c>
      <c r="B934" s="263"/>
      <c r="C934" s="256">
        <v>45852</v>
      </c>
      <c r="D934" s="282" t="s">
        <v>1415</v>
      </c>
      <c r="G934" s="282" t="s">
        <v>2129</v>
      </c>
      <c r="H934" s="261" t="s">
        <v>1760</v>
      </c>
      <c r="I934" s="257">
        <v>50000</v>
      </c>
      <c r="J934" s="261">
        <v>1</v>
      </c>
      <c r="M934" s="257">
        <v>50000</v>
      </c>
      <c r="P934" s="261"/>
      <c r="Q934" s="261"/>
    </row>
    <row r="935" spans="1:17">
      <c r="A935" s="263">
        <v>934</v>
      </c>
      <c r="B935" s="263"/>
      <c r="C935" s="256">
        <v>45852</v>
      </c>
      <c r="D935" s="282" t="s">
        <v>1569</v>
      </c>
      <c r="G935" s="282" t="s">
        <v>1111</v>
      </c>
      <c r="N935" s="257">
        <v>-1200000</v>
      </c>
      <c r="P935" s="261"/>
      <c r="Q935" s="261"/>
    </row>
    <row r="936" spans="1:17">
      <c r="A936" s="263">
        <v>935</v>
      </c>
      <c r="B936" s="263"/>
      <c r="C936" s="256">
        <v>45852</v>
      </c>
      <c r="D936" s="282" t="s">
        <v>2262</v>
      </c>
      <c r="G936" s="282" t="s">
        <v>1111</v>
      </c>
      <c r="N936" s="257">
        <v>-150000</v>
      </c>
      <c r="P936" s="261"/>
      <c r="Q936" s="261"/>
    </row>
    <row r="937" spans="1:17">
      <c r="A937" s="263">
        <v>936</v>
      </c>
      <c r="B937" s="263"/>
      <c r="C937" s="256">
        <v>45852</v>
      </c>
      <c r="D937" s="282" t="s">
        <v>2836</v>
      </c>
      <c r="G937" s="282" t="s">
        <v>1632</v>
      </c>
      <c r="N937" s="257">
        <v>-1925000</v>
      </c>
      <c r="P937" s="261"/>
      <c r="Q937" s="261"/>
    </row>
    <row r="938" spans="1:17">
      <c r="A938" s="263">
        <v>937</v>
      </c>
      <c r="B938" s="263"/>
      <c r="C938" s="256">
        <v>45853</v>
      </c>
      <c r="D938" s="282" t="s">
        <v>2348</v>
      </c>
      <c r="G938" s="282" t="s">
        <v>2128</v>
      </c>
      <c r="H938" s="261" t="s">
        <v>1180</v>
      </c>
      <c r="I938" s="257">
        <v>1500000</v>
      </c>
      <c r="J938" s="261">
        <v>1</v>
      </c>
      <c r="L938" s="258">
        <v>150000</v>
      </c>
      <c r="M938" s="257">
        <v>1650000</v>
      </c>
      <c r="P938" s="261"/>
      <c r="Q938" s="261"/>
    </row>
    <row r="939" spans="1:17">
      <c r="A939" s="263">
        <v>938</v>
      </c>
      <c r="B939" s="263"/>
      <c r="C939" s="256">
        <v>45853</v>
      </c>
      <c r="D939" s="282" t="s">
        <v>2348</v>
      </c>
      <c r="G939" s="282" t="s">
        <v>2129</v>
      </c>
      <c r="H939" s="261" t="s">
        <v>1760</v>
      </c>
      <c r="I939" s="257">
        <v>50000</v>
      </c>
      <c r="J939" s="261">
        <v>1</v>
      </c>
      <c r="L939" s="258">
        <v>5000</v>
      </c>
      <c r="M939" s="257">
        <v>55000</v>
      </c>
      <c r="P939" s="261"/>
      <c r="Q939" s="261"/>
    </row>
    <row r="940" spans="1:17">
      <c r="A940" s="263">
        <v>939</v>
      </c>
      <c r="B940" s="263"/>
      <c r="C940" s="256">
        <v>45853</v>
      </c>
      <c r="D940" s="282" t="s">
        <v>1007</v>
      </c>
      <c r="G940" s="282" t="s">
        <v>1184</v>
      </c>
      <c r="H940" s="261" t="s">
        <v>1185</v>
      </c>
      <c r="I940" s="257">
        <v>1200000</v>
      </c>
      <c r="J940" s="261">
        <v>1</v>
      </c>
      <c r="L940" s="258">
        <v>120000</v>
      </c>
      <c r="M940" s="257">
        <v>1320000</v>
      </c>
      <c r="P940" s="261"/>
      <c r="Q940" s="261"/>
    </row>
    <row r="941" spans="1:17">
      <c r="A941" s="263">
        <v>940</v>
      </c>
      <c r="B941" s="263"/>
      <c r="C941" s="256">
        <v>45853</v>
      </c>
      <c r="D941" s="282" t="s">
        <v>2824</v>
      </c>
      <c r="G941" s="282" t="s">
        <v>2128</v>
      </c>
      <c r="H941" s="261" t="s">
        <v>1180</v>
      </c>
      <c r="I941" s="257">
        <v>1500000</v>
      </c>
      <c r="J941" s="261">
        <v>1</v>
      </c>
      <c r="L941" s="258">
        <v>150000</v>
      </c>
      <c r="M941" s="257">
        <v>1650000</v>
      </c>
      <c r="P941" s="261"/>
      <c r="Q941" s="261"/>
    </row>
    <row r="942" spans="1:17">
      <c r="A942" s="263">
        <v>941</v>
      </c>
      <c r="B942" s="263"/>
      <c r="C942" s="256">
        <v>45853</v>
      </c>
      <c r="D942" s="282" t="s">
        <v>2824</v>
      </c>
      <c r="G942" s="282" t="s">
        <v>2129</v>
      </c>
      <c r="H942" s="261" t="s">
        <v>1760</v>
      </c>
      <c r="I942" s="257">
        <v>50000</v>
      </c>
      <c r="J942" s="261">
        <v>1</v>
      </c>
      <c r="L942" s="258">
        <v>5000</v>
      </c>
      <c r="M942" s="257">
        <v>55000</v>
      </c>
      <c r="P942" s="261"/>
      <c r="Q942" s="261"/>
    </row>
    <row r="943" spans="1:17">
      <c r="A943" s="263">
        <v>942</v>
      </c>
      <c r="B943" s="263"/>
      <c r="C943" s="256">
        <v>45853</v>
      </c>
      <c r="D943" s="282" t="s">
        <v>2824</v>
      </c>
      <c r="G943" s="282" t="s">
        <v>3891</v>
      </c>
      <c r="H943" s="261" t="s">
        <v>2165</v>
      </c>
      <c r="I943" s="257">
        <v>250000</v>
      </c>
      <c r="J943" s="261">
        <v>1</v>
      </c>
      <c r="L943" s="258">
        <v>25000</v>
      </c>
      <c r="M943" s="257">
        <v>275000</v>
      </c>
      <c r="P943" s="261"/>
      <c r="Q943" s="261"/>
    </row>
    <row r="944" spans="1:17">
      <c r="A944" s="263">
        <v>943</v>
      </c>
      <c r="B944" s="263"/>
      <c r="C944" s="256">
        <v>45853</v>
      </c>
      <c r="D944" s="282" t="s">
        <v>2262</v>
      </c>
      <c r="G944" s="282" t="s">
        <v>2126</v>
      </c>
      <c r="H944" s="261" t="s">
        <v>1435</v>
      </c>
      <c r="I944" s="257">
        <v>1500000</v>
      </c>
      <c r="J944" s="261">
        <v>1</v>
      </c>
      <c r="L944" s="258">
        <v>150000</v>
      </c>
      <c r="M944" s="257">
        <v>1650000</v>
      </c>
      <c r="P944" s="261"/>
      <c r="Q944" s="261"/>
    </row>
    <row r="945" spans="1:17">
      <c r="A945" s="263">
        <v>944</v>
      </c>
      <c r="B945" s="263"/>
      <c r="C945" s="256">
        <v>45853</v>
      </c>
      <c r="D945" s="282" t="s">
        <v>1261</v>
      </c>
      <c r="G945" s="282" t="s">
        <v>2512</v>
      </c>
      <c r="H945" s="261" t="s">
        <v>2511</v>
      </c>
      <c r="I945" s="257">
        <v>1500000</v>
      </c>
      <c r="J945" s="261">
        <v>1</v>
      </c>
      <c r="L945" s="258" t="s">
        <v>2835</v>
      </c>
      <c r="M945" s="257">
        <v>1650000</v>
      </c>
      <c r="P945" s="261"/>
      <c r="Q945" s="261"/>
    </row>
    <row r="946" spans="1:17">
      <c r="A946" s="263">
        <v>945</v>
      </c>
      <c r="B946" s="263"/>
      <c r="C946" s="256">
        <v>45853</v>
      </c>
      <c r="D946" s="282" t="s">
        <v>1131</v>
      </c>
      <c r="G946" s="282" t="s">
        <v>1675</v>
      </c>
      <c r="H946" s="261">
        <v>2800802</v>
      </c>
      <c r="I946" s="257">
        <v>150000</v>
      </c>
      <c r="J946" s="261">
        <v>1</v>
      </c>
      <c r="M946" s="257">
        <v>150000</v>
      </c>
      <c r="P946" s="261"/>
      <c r="Q946" s="261"/>
    </row>
    <row r="947" spans="1:17">
      <c r="A947" s="263">
        <v>946</v>
      </c>
      <c r="B947" s="263"/>
      <c r="C947" s="256">
        <v>45853</v>
      </c>
      <c r="D947" s="282" t="s">
        <v>1427</v>
      </c>
      <c r="G947" s="282" t="s">
        <v>1675</v>
      </c>
      <c r="H947" s="261">
        <v>2800802</v>
      </c>
      <c r="I947" s="257">
        <v>150000</v>
      </c>
      <c r="J947" s="261">
        <v>2</v>
      </c>
      <c r="M947" s="257">
        <v>300000</v>
      </c>
      <c r="P947" s="261"/>
      <c r="Q947" s="261"/>
    </row>
    <row r="948" spans="1:17">
      <c r="A948" s="263">
        <v>947</v>
      </c>
      <c r="B948" s="263"/>
      <c r="C948" s="256">
        <v>45853</v>
      </c>
      <c r="D948" s="282" t="s">
        <v>2818</v>
      </c>
      <c r="G948" s="282" t="s">
        <v>2144</v>
      </c>
      <c r="H948" s="261">
        <v>2820403</v>
      </c>
      <c r="I948" s="257">
        <v>1500000</v>
      </c>
      <c r="J948" s="261">
        <v>1</v>
      </c>
      <c r="M948" s="257">
        <v>1500000</v>
      </c>
      <c r="P948" s="261"/>
      <c r="Q948" s="261"/>
    </row>
    <row r="949" spans="1:17">
      <c r="A949" s="263">
        <v>948</v>
      </c>
      <c r="B949" s="263"/>
      <c r="C949" s="256">
        <v>45853</v>
      </c>
      <c r="D949" s="282" t="s">
        <v>2818</v>
      </c>
      <c r="G949" s="282" t="s">
        <v>2832</v>
      </c>
      <c r="I949" s="257">
        <v>50000</v>
      </c>
      <c r="J949" s="261">
        <v>1</v>
      </c>
      <c r="M949" s="257">
        <v>50000</v>
      </c>
      <c r="P949" s="261"/>
      <c r="Q949" s="261"/>
    </row>
    <row r="950" spans="1:17">
      <c r="A950" s="263">
        <v>949</v>
      </c>
      <c r="B950" s="263"/>
      <c r="C950" s="256">
        <v>45853</v>
      </c>
      <c r="D950" s="282" t="s">
        <v>1680</v>
      </c>
      <c r="G950" s="282" t="s">
        <v>2646</v>
      </c>
      <c r="H950" s="261" t="s">
        <v>2645</v>
      </c>
      <c r="I950" s="257">
        <v>1550000</v>
      </c>
      <c r="J950" s="261">
        <v>1</v>
      </c>
      <c r="M950" s="257">
        <v>1550000</v>
      </c>
      <c r="P950" s="261"/>
      <c r="Q950" s="261"/>
    </row>
    <row r="951" spans="1:17">
      <c r="A951" s="263">
        <v>950</v>
      </c>
      <c r="B951" s="263"/>
      <c r="C951" s="256">
        <v>45853</v>
      </c>
      <c r="D951" s="282" t="s">
        <v>2824</v>
      </c>
      <c r="G951" s="282" t="s">
        <v>1111</v>
      </c>
      <c r="N951" s="257">
        <v>-1980000</v>
      </c>
      <c r="P951" s="261"/>
      <c r="Q951" s="261"/>
    </row>
    <row r="952" spans="1:17">
      <c r="A952" s="263">
        <v>951</v>
      </c>
      <c r="B952" s="263"/>
      <c r="C952" s="256">
        <v>45853</v>
      </c>
      <c r="D952" s="282" t="s">
        <v>2262</v>
      </c>
      <c r="G952" s="282" t="s">
        <v>1111</v>
      </c>
      <c r="N952" s="257">
        <v>-1650000</v>
      </c>
      <c r="P952" s="261"/>
      <c r="Q952" s="261"/>
    </row>
    <row r="953" spans="1:17">
      <c r="A953" s="263">
        <v>952</v>
      </c>
      <c r="B953" s="263"/>
      <c r="C953" s="256">
        <v>45854</v>
      </c>
      <c r="D953" s="282" t="s">
        <v>2348</v>
      </c>
      <c r="G953" s="282" t="s">
        <v>1111</v>
      </c>
      <c r="N953" s="257">
        <v>-3355000</v>
      </c>
      <c r="P953" s="261"/>
      <c r="Q953" s="261"/>
    </row>
    <row r="954" spans="1:17">
      <c r="A954" s="263">
        <v>953</v>
      </c>
      <c r="B954" s="263"/>
      <c r="C954" s="256">
        <v>45854</v>
      </c>
      <c r="D954" s="282" t="s">
        <v>2236</v>
      </c>
      <c r="G954" s="282" t="s">
        <v>2135</v>
      </c>
      <c r="H954" s="261" t="s">
        <v>1186</v>
      </c>
      <c r="I954" s="257">
        <v>517273</v>
      </c>
      <c r="J954" s="261">
        <v>1</v>
      </c>
      <c r="L954" s="258">
        <v>51727</v>
      </c>
      <c r="M954" s="257">
        <v>569000</v>
      </c>
      <c r="P954" s="261"/>
      <c r="Q954" s="261"/>
    </row>
    <row r="955" spans="1:17">
      <c r="A955" s="263">
        <v>954</v>
      </c>
      <c r="B955" s="263"/>
      <c r="C955" s="256">
        <v>45854</v>
      </c>
      <c r="D955" s="282" t="s">
        <v>2236</v>
      </c>
      <c r="G955" s="282" t="s">
        <v>2138</v>
      </c>
      <c r="H955" s="261">
        <v>50229</v>
      </c>
      <c r="I955" s="257">
        <v>70000</v>
      </c>
      <c r="J955" s="261">
        <v>1</v>
      </c>
      <c r="L955" s="258">
        <v>7000</v>
      </c>
      <c r="M955" s="257">
        <v>77000</v>
      </c>
      <c r="P955" s="261"/>
      <c r="Q955" s="261"/>
    </row>
    <row r="956" spans="1:17">
      <c r="A956" s="263">
        <v>955</v>
      </c>
      <c r="B956" s="263"/>
      <c r="C956" s="256">
        <v>45854</v>
      </c>
      <c r="D956" s="282" t="s">
        <v>1762</v>
      </c>
      <c r="G956" s="282" t="s">
        <v>2841</v>
      </c>
      <c r="H956" s="261">
        <v>24046895</v>
      </c>
      <c r="I956" s="257">
        <v>120000</v>
      </c>
      <c r="J956" s="261">
        <v>1</v>
      </c>
      <c r="L956" s="258">
        <v>12000</v>
      </c>
      <c r="M956" s="257">
        <v>132000</v>
      </c>
      <c r="P956" s="261"/>
      <c r="Q956" s="261"/>
    </row>
    <row r="957" spans="1:17">
      <c r="A957" s="263">
        <v>956</v>
      </c>
      <c r="B957" s="263"/>
      <c r="C957" s="256">
        <v>45854</v>
      </c>
      <c r="D957" s="282" t="s">
        <v>1633</v>
      </c>
      <c r="G957" s="282" t="s">
        <v>2128</v>
      </c>
      <c r="H957" s="261" t="s">
        <v>1180</v>
      </c>
      <c r="I957" s="257">
        <v>1500000</v>
      </c>
      <c r="J957" s="261">
        <v>1</v>
      </c>
      <c r="L957" s="258">
        <v>150000</v>
      </c>
      <c r="M957" s="257">
        <v>1650000</v>
      </c>
      <c r="P957" s="261"/>
      <c r="Q957" s="261"/>
    </row>
    <row r="958" spans="1:17">
      <c r="A958" s="263">
        <v>957</v>
      </c>
      <c r="B958" s="263"/>
      <c r="C958" s="256">
        <v>45854</v>
      </c>
      <c r="D958" s="282" t="s">
        <v>1633</v>
      </c>
      <c r="G958" s="282" t="s">
        <v>2129</v>
      </c>
      <c r="H958" s="261" t="s">
        <v>1760</v>
      </c>
      <c r="I958" s="257">
        <v>50000</v>
      </c>
      <c r="J958" s="261">
        <v>1</v>
      </c>
      <c r="L958" s="258">
        <v>5000</v>
      </c>
      <c r="M958" s="257">
        <v>55000</v>
      </c>
      <c r="P958" s="261"/>
      <c r="Q958" s="261"/>
    </row>
    <row r="959" spans="1:17">
      <c r="A959" s="263">
        <v>958</v>
      </c>
      <c r="B959" s="263"/>
      <c r="C959" s="256">
        <v>45854</v>
      </c>
      <c r="D959" s="282" t="s">
        <v>2844</v>
      </c>
      <c r="G959" s="282" t="s">
        <v>2128</v>
      </c>
      <c r="H959" s="261" t="s">
        <v>1180</v>
      </c>
      <c r="I959" s="257">
        <v>1500000</v>
      </c>
      <c r="J959" s="261">
        <v>1</v>
      </c>
      <c r="M959" s="257">
        <v>1500000</v>
      </c>
      <c r="P959" s="261"/>
      <c r="Q959" s="261"/>
    </row>
    <row r="960" spans="1:17">
      <c r="A960" s="263">
        <v>959</v>
      </c>
      <c r="B960" s="263"/>
      <c r="C960" s="256">
        <v>45854</v>
      </c>
      <c r="D960" s="282" t="s">
        <v>2236</v>
      </c>
      <c r="G960" s="282" t="s">
        <v>1111</v>
      </c>
      <c r="N960" s="257">
        <v>-646000</v>
      </c>
      <c r="P960" s="261"/>
      <c r="Q960" s="261"/>
    </row>
    <row r="961" spans="1:17">
      <c r="A961" s="263">
        <v>960</v>
      </c>
      <c r="B961" s="263"/>
      <c r="C961" s="256">
        <v>45854</v>
      </c>
      <c r="D961" s="282" t="s">
        <v>2844</v>
      </c>
      <c r="G961" s="282" t="s">
        <v>1111</v>
      </c>
      <c r="N961" s="257">
        <v>-1500000</v>
      </c>
      <c r="P961" s="261"/>
      <c r="Q961" s="261"/>
    </row>
    <row r="962" spans="1:17">
      <c r="A962" s="263">
        <v>961</v>
      </c>
      <c r="B962" s="263"/>
      <c r="C962" s="256">
        <v>45853</v>
      </c>
      <c r="D962" s="282" t="s">
        <v>1438</v>
      </c>
      <c r="G962" s="282" t="s">
        <v>1111</v>
      </c>
      <c r="N962" s="257">
        <v>-1870000</v>
      </c>
      <c r="P962" s="261"/>
      <c r="Q962" s="261"/>
    </row>
    <row r="963" spans="1:17">
      <c r="A963" s="263">
        <v>962</v>
      </c>
      <c r="B963" s="263"/>
      <c r="C963" s="256">
        <v>45854</v>
      </c>
      <c r="D963" s="282" t="s">
        <v>1038</v>
      </c>
      <c r="G963" s="282" t="s">
        <v>1111</v>
      </c>
      <c r="N963" s="257">
        <v>-1550000</v>
      </c>
      <c r="P963" s="261"/>
      <c r="Q963" s="261"/>
    </row>
    <row r="964" spans="1:17">
      <c r="A964" s="263">
        <v>963</v>
      </c>
      <c r="B964" s="263"/>
      <c r="C964" s="256">
        <v>45853</v>
      </c>
      <c r="D964" s="282" t="s">
        <v>2818</v>
      </c>
      <c r="G964" s="282" t="s">
        <v>1111</v>
      </c>
      <c r="N964" s="257">
        <v>-1550000</v>
      </c>
      <c r="P964" s="261"/>
      <c r="Q964" s="261"/>
    </row>
    <row r="965" spans="1:17">
      <c r="A965" s="263">
        <v>964</v>
      </c>
      <c r="B965" s="263"/>
      <c r="C965" s="256">
        <v>45854</v>
      </c>
      <c r="D965" s="282" t="s">
        <v>2803</v>
      </c>
      <c r="G965" s="282" t="s">
        <v>1111</v>
      </c>
      <c r="N965" s="257">
        <v>-1100000</v>
      </c>
      <c r="P965" s="261"/>
      <c r="Q965" s="261"/>
    </row>
    <row r="966" spans="1:17">
      <c r="A966" s="263">
        <v>965</v>
      </c>
      <c r="B966" s="263"/>
      <c r="C966" s="256">
        <v>45855</v>
      </c>
      <c r="D966" s="282" t="s">
        <v>2050</v>
      </c>
      <c r="G966" s="282" t="s">
        <v>1111</v>
      </c>
      <c r="N966" s="257">
        <v>-1200000</v>
      </c>
      <c r="P966" s="261"/>
      <c r="Q966" s="261"/>
    </row>
    <row r="967" spans="1:17">
      <c r="A967" s="263">
        <v>966</v>
      </c>
      <c r="B967" s="263"/>
      <c r="C967" s="256">
        <v>45855</v>
      </c>
      <c r="D967" s="282" t="s">
        <v>1010</v>
      </c>
      <c r="G967" s="282" t="s">
        <v>2847</v>
      </c>
      <c r="H967" s="261">
        <v>415054509</v>
      </c>
      <c r="I967" s="257">
        <v>342000</v>
      </c>
      <c r="J967" s="261">
        <v>1</v>
      </c>
      <c r="M967" s="257">
        <v>342000</v>
      </c>
      <c r="P967" s="261"/>
      <c r="Q967" s="261"/>
    </row>
    <row r="968" spans="1:17">
      <c r="A968" s="263">
        <v>967</v>
      </c>
      <c r="B968" s="263"/>
      <c r="C968" s="256">
        <v>45855</v>
      </c>
      <c r="D968" s="282" t="s">
        <v>1010</v>
      </c>
      <c r="G968" s="282" t="s">
        <v>2848</v>
      </c>
      <c r="H968" s="261">
        <v>602000700</v>
      </c>
      <c r="I968" s="257">
        <v>354000</v>
      </c>
      <c r="J968" s="261">
        <v>1</v>
      </c>
      <c r="M968" s="257">
        <v>354000</v>
      </c>
      <c r="P968" s="261"/>
      <c r="Q968" s="261"/>
    </row>
    <row r="969" spans="1:17">
      <c r="A969" s="263">
        <v>968</v>
      </c>
      <c r="B969" s="263"/>
      <c r="C969" s="256">
        <v>45855</v>
      </c>
      <c r="D969" s="282" t="s">
        <v>1010</v>
      </c>
      <c r="G969" s="282" t="s">
        <v>2852</v>
      </c>
      <c r="I969" s="257">
        <v>35000</v>
      </c>
      <c r="J969" s="261">
        <v>1</v>
      </c>
      <c r="M969" s="257">
        <v>35000</v>
      </c>
      <c r="P969" s="261"/>
      <c r="Q969" s="261"/>
    </row>
    <row r="970" spans="1:17">
      <c r="A970" s="263">
        <v>969</v>
      </c>
      <c r="B970" s="263"/>
      <c r="C970" s="256">
        <v>45855</v>
      </c>
      <c r="D970" s="282" t="s">
        <v>1438</v>
      </c>
      <c r="G970" s="282" t="s">
        <v>2854</v>
      </c>
      <c r="H970" s="261">
        <v>6058008117</v>
      </c>
      <c r="I970" s="257">
        <v>900000</v>
      </c>
      <c r="J970" s="261">
        <v>1</v>
      </c>
      <c r="L970" s="258">
        <v>90000</v>
      </c>
      <c r="M970" s="257">
        <v>990000</v>
      </c>
      <c r="P970" s="261"/>
      <c r="Q970" s="261"/>
    </row>
    <row r="971" spans="1:17">
      <c r="A971" s="263">
        <v>970</v>
      </c>
      <c r="B971" s="263"/>
      <c r="C971" s="256">
        <v>45855</v>
      </c>
      <c r="D971" s="282" t="s">
        <v>2557</v>
      </c>
      <c r="G971" s="282" t="s">
        <v>2234</v>
      </c>
      <c r="I971" s="257">
        <v>1700000</v>
      </c>
      <c r="J971" s="261">
        <v>1</v>
      </c>
      <c r="L971" s="258">
        <v>170000</v>
      </c>
      <c r="M971" s="257">
        <v>1870000</v>
      </c>
      <c r="P971" s="261"/>
      <c r="Q971" s="261"/>
    </row>
    <row r="972" spans="1:17">
      <c r="A972" s="263">
        <v>971</v>
      </c>
      <c r="B972" s="263"/>
      <c r="C972" s="256">
        <v>45855</v>
      </c>
      <c r="D972" s="282" t="s">
        <v>1370</v>
      </c>
      <c r="G972" s="282" t="s">
        <v>2128</v>
      </c>
      <c r="H972" s="261" t="s">
        <v>1180</v>
      </c>
      <c r="I972" s="257">
        <v>1500000</v>
      </c>
      <c r="J972" s="261">
        <v>1</v>
      </c>
      <c r="M972" s="257">
        <v>1500000</v>
      </c>
      <c r="P972" s="261"/>
      <c r="Q972" s="261"/>
    </row>
    <row r="973" spans="1:17">
      <c r="A973" s="263">
        <v>972</v>
      </c>
      <c r="B973" s="263"/>
      <c r="C973" s="256">
        <v>45856</v>
      </c>
      <c r="D973" s="282" t="s">
        <v>1305</v>
      </c>
      <c r="G973" s="282" t="s">
        <v>2164</v>
      </c>
      <c r="H973" s="261" t="s">
        <v>1718</v>
      </c>
      <c r="I973" s="257">
        <v>510000</v>
      </c>
      <c r="J973" s="261">
        <v>1</v>
      </c>
      <c r="L973" s="258" t="s">
        <v>2912</v>
      </c>
      <c r="M973" s="257">
        <v>561000</v>
      </c>
      <c r="P973" s="261"/>
      <c r="Q973" s="261"/>
    </row>
    <row r="974" spans="1:17">
      <c r="A974" s="263">
        <v>973</v>
      </c>
      <c r="B974" s="263"/>
      <c r="C974" s="256">
        <v>45856</v>
      </c>
      <c r="D974" s="282" t="s">
        <v>1305</v>
      </c>
      <c r="G974" s="282" t="s">
        <v>2913</v>
      </c>
      <c r="H974" s="262">
        <v>50229</v>
      </c>
      <c r="I974" s="257">
        <v>70000</v>
      </c>
      <c r="J974" s="261">
        <v>1</v>
      </c>
      <c r="L974" s="258">
        <v>7000</v>
      </c>
      <c r="M974" s="257">
        <v>77000</v>
      </c>
      <c r="P974" s="261"/>
      <c r="Q974" s="261"/>
    </row>
    <row r="975" spans="1:17">
      <c r="A975" s="263">
        <v>974</v>
      </c>
      <c r="B975" s="263"/>
      <c r="C975" s="256">
        <v>45856</v>
      </c>
      <c r="D975" s="282" t="s">
        <v>2863</v>
      </c>
      <c r="G975" s="282" t="s">
        <v>2128</v>
      </c>
      <c r="H975" s="261" t="s">
        <v>1180</v>
      </c>
      <c r="I975" s="257">
        <v>1700000</v>
      </c>
      <c r="J975" s="261">
        <v>1</v>
      </c>
      <c r="M975" s="257">
        <v>1700000</v>
      </c>
      <c r="P975" s="261"/>
      <c r="Q975" s="261"/>
    </row>
    <row r="976" spans="1:17">
      <c r="A976" s="263">
        <v>975</v>
      </c>
      <c r="B976" s="263"/>
      <c r="C976" s="256">
        <v>45856</v>
      </c>
      <c r="D976" s="282" t="s">
        <v>2863</v>
      </c>
      <c r="G976" s="282" t="s">
        <v>2866</v>
      </c>
      <c r="I976" s="257">
        <v>100000</v>
      </c>
      <c r="J976" s="261">
        <v>1</v>
      </c>
      <c r="M976" s="257">
        <v>100000</v>
      </c>
      <c r="P976" s="261"/>
      <c r="Q976" s="261"/>
    </row>
    <row r="977" spans="1:17">
      <c r="A977" s="263">
        <v>976</v>
      </c>
      <c r="B977" s="263"/>
      <c r="C977" s="256">
        <v>45856</v>
      </c>
      <c r="D977" s="282" t="s">
        <v>1450</v>
      </c>
      <c r="G977" s="282" t="s">
        <v>2868</v>
      </c>
      <c r="I977" s="257">
        <v>1000000</v>
      </c>
      <c r="J977" s="261">
        <v>1</v>
      </c>
      <c r="M977" s="257">
        <v>1000000</v>
      </c>
      <c r="P977" s="261"/>
      <c r="Q977" s="261"/>
    </row>
    <row r="978" spans="1:17">
      <c r="A978" s="263">
        <v>977</v>
      </c>
      <c r="B978" s="263"/>
      <c r="C978" s="256">
        <v>45856</v>
      </c>
      <c r="D978" s="282" t="s">
        <v>2870</v>
      </c>
      <c r="G978" s="282" t="s">
        <v>1532</v>
      </c>
      <c r="H978" s="261" t="s">
        <v>1200</v>
      </c>
      <c r="I978" s="257">
        <v>1500000</v>
      </c>
      <c r="J978" s="261">
        <v>1</v>
      </c>
      <c r="M978" s="257">
        <v>1500000</v>
      </c>
      <c r="P978" s="261"/>
      <c r="Q978" s="261"/>
    </row>
    <row r="979" spans="1:17">
      <c r="A979" s="263">
        <v>978</v>
      </c>
      <c r="B979" s="263"/>
      <c r="C979" s="256">
        <v>45856</v>
      </c>
      <c r="D979" s="282" t="s">
        <v>2870</v>
      </c>
      <c r="G979" s="282" t="s">
        <v>2871</v>
      </c>
      <c r="I979" s="257">
        <v>200000</v>
      </c>
      <c r="J979" s="261">
        <v>1</v>
      </c>
      <c r="M979" s="257">
        <v>200000</v>
      </c>
      <c r="P979" s="261"/>
      <c r="Q979" s="261"/>
    </row>
    <row r="980" spans="1:17">
      <c r="A980" s="263">
        <v>979</v>
      </c>
      <c r="B980" s="263"/>
      <c r="C980" s="256">
        <v>45856</v>
      </c>
      <c r="D980" s="282" t="s">
        <v>1802</v>
      </c>
      <c r="G980" s="282" t="s">
        <v>2135</v>
      </c>
      <c r="H980" s="261" t="s">
        <v>1186</v>
      </c>
      <c r="I980" s="257">
        <v>510000</v>
      </c>
      <c r="J980" s="261">
        <v>1</v>
      </c>
      <c r="M980" s="257">
        <v>510000</v>
      </c>
      <c r="P980" s="261"/>
      <c r="Q980" s="261"/>
    </row>
    <row r="981" spans="1:17">
      <c r="A981" s="263">
        <v>980</v>
      </c>
      <c r="B981" s="263"/>
      <c r="C981" s="256">
        <v>45856</v>
      </c>
      <c r="D981" s="282" t="s">
        <v>1931</v>
      </c>
      <c r="G981" s="282" t="s">
        <v>1182</v>
      </c>
      <c r="H981" s="261" t="s">
        <v>1710</v>
      </c>
      <c r="I981" s="257">
        <v>1200000</v>
      </c>
      <c r="J981" s="261">
        <v>1</v>
      </c>
      <c r="M981" s="257">
        <v>1200000</v>
      </c>
      <c r="P981" s="261"/>
      <c r="Q981" s="261"/>
    </row>
    <row r="982" spans="1:17">
      <c r="A982" s="263">
        <v>981</v>
      </c>
      <c r="B982" s="263"/>
      <c r="C982" s="256">
        <v>45856</v>
      </c>
      <c r="D982" s="282" t="s">
        <v>1931</v>
      </c>
      <c r="G982" s="282" t="s">
        <v>1182</v>
      </c>
      <c r="H982" s="261" t="s">
        <v>1710</v>
      </c>
      <c r="N982" s="257">
        <v>-1200000</v>
      </c>
      <c r="P982" s="261"/>
      <c r="Q982" s="261"/>
    </row>
    <row r="983" spans="1:17">
      <c r="A983" s="263">
        <v>982</v>
      </c>
      <c r="B983" s="263"/>
      <c r="C983" s="256">
        <v>45856</v>
      </c>
      <c r="D983" s="282" t="s">
        <v>2870</v>
      </c>
      <c r="G983" s="282" t="s">
        <v>1632</v>
      </c>
      <c r="H983" s="261" t="s">
        <v>1200</v>
      </c>
      <c r="N983" s="257">
        <v>-1700000</v>
      </c>
      <c r="P983" s="261"/>
      <c r="Q983" s="261"/>
    </row>
    <row r="984" spans="1:17">
      <c r="A984" s="263">
        <v>983</v>
      </c>
      <c r="B984" s="263"/>
      <c r="C984" s="256">
        <v>45856</v>
      </c>
      <c r="D984" s="282" t="s">
        <v>2863</v>
      </c>
      <c r="G984" s="282" t="s">
        <v>1632</v>
      </c>
      <c r="N984" s="257">
        <v>-1800000</v>
      </c>
      <c r="P984" s="261"/>
      <c r="Q984" s="261"/>
    </row>
    <row r="985" spans="1:17">
      <c r="A985" s="263">
        <v>984</v>
      </c>
      <c r="B985" s="263"/>
      <c r="C985" s="256">
        <v>45857</v>
      </c>
      <c r="D985" s="282" t="s">
        <v>2262</v>
      </c>
      <c r="G985" s="282" t="s">
        <v>2128</v>
      </c>
      <c r="H985" s="261" t="s">
        <v>1180</v>
      </c>
      <c r="I985" s="257">
        <v>1500000</v>
      </c>
      <c r="J985" s="261">
        <v>1</v>
      </c>
      <c r="M985" s="257">
        <v>1500000</v>
      </c>
      <c r="P985" s="261"/>
      <c r="Q985" s="261"/>
    </row>
    <row r="986" spans="1:17">
      <c r="A986" s="263">
        <v>985</v>
      </c>
      <c r="B986" s="263"/>
      <c r="C986" s="256">
        <v>45859</v>
      </c>
      <c r="D986" s="282" t="s">
        <v>1766</v>
      </c>
      <c r="G986" s="282" t="s">
        <v>1111</v>
      </c>
      <c r="N986" s="257">
        <v>-90000</v>
      </c>
      <c r="P986" s="261"/>
      <c r="Q986" s="261"/>
    </row>
    <row r="987" spans="1:17">
      <c r="A987" s="263">
        <v>986</v>
      </c>
      <c r="B987" s="263"/>
      <c r="C987" s="256">
        <v>45859</v>
      </c>
      <c r="D987" s="282" t="s">
        <v>2557</v>
      </c>
      <c r="G987" s="282" t="s">
        <v>1111</v>
      </c>
      <c r="N987" s="257">
        <v>-1870000</v>
      </c>
      <c r="P987" s="261"/>
      <c r="Q987" s="261"/>
    </row>
    <row r="988" spans="1:17">
      <c r="A988" s="263">
        <v>987</v>
      </c>
      <c r="B988" s="263"/>
      <c r="C988" s="256">
        <v>45859</v>
      </c>
      <c r="D988" s="282" t="s">
        <v>2544</v>
      </c>
      <c r="G988" s="282" t="s">
        <v>2879</v>
      </c>
      <c r="H988" s="261" t="s">
        <v>1710</v>
      </c>
      <c r="I988" s="257">
        <v>650000</v>
      </c>
      <c r="J988" s="261">
        <v>1</v>
      </c>
      <c r="L988" s="258">
        <v>65000</v>
      </c>
      <c r="M988" s="257">
        <v>715000</v>
      </c>
      <c r="P988" s="261"/>
      <c r="Q988" s="261"/>
    </row>
    <row r="989" spans="1:17">
      <c r="A989" s="263">
        <v>988</v>
      </c>
      <c r="B989" s="263"/>
      <c r="C989" s="256">
        <v>45859</v>
      </c>
      <c r="D989" s="282" t="s">
        <v>2203</v>
      </c>
      <c r="G989" s="282" t="s">
        <v>2882</v>
      </c>
      <c r="H989" s="261" t="s">
        <v>2881</v>
      </c>
      <c r="I989" s="257">
        <v>500000</v>
      </c>
      <c r="J989" s="261">
        <v>1</v>
      </c>
      <c r="M989" s="257">
        <v>500000</v>
      </c>
      <c r="P989" s="261"/>
      <c r="Q989" s="261"/>
    </row>
    <row r="990" spans="1:17">
      <c r="A990" s="263">
        <v>989</v>
      </c>
      <c r="B990" s="263"/>
      <c r="C990" s="256">
        <v>45859</v>
      </c>
      <c r="D990" s="282" t="s">
        <v>1525</v>
      </c>
      <c r="G990" s="282" t="s">
        <v>1237</v>
      </c>
      <c r="H990" s="261" t="s">
        <v>1236</v>
      </c>
      <c r="I990" s="257">
        <v>50000</v>
      </c>
      <c r="J990" s="261">
        <v>5</v>
      </c>
      <c r="L990" s="258">
        <v>25000</v>
      </c>
      <c r="M990" s="257">
        <v>275000</v>
      </c>
      <c r="P990" s="261"/>
      <c r="Q990" s="261"/>
    </row>
    <row r="991" spans="1:17">
      <c r="A991" s="263">
        <v>990</v>
      </c>
      <c r="B991" s="263"/>
      <c r="C991" s="256">
        <v>45859</v>
      </c>
      <c r="D991" s="282" t="s">
        <v>1131</v>
      </c>
      <c r="G991" s="282" t="s">
        <v>2885</v>
      </c>
      <c r="H991" s="261">
        <v>33108841535</v>
      </c>
      <c r="I991" s="257">
        <v>1200000</v>
      </c>
      <c r="J991" s="261">
        <v>1</v>
      </c>
      <c r="M991" s="257">
        <v>1200000</v>
      </c>
      <c r="P991" s="261"/>
      <c r="Q991" s="261"/>
    </row>
    <row r="992" spans="1:17">
      <c r="A992" s="263">
        <v>991</v>
      </c>
      <c r="B992" s="263"/>
      <c r="C992" s="256">
        <v>45859</v>
      </c>
      <c r="D992" s="282" t="s">
        <v>1131</v>
      </c>
      <c r="G992" s="282" t="s">
        <v>1477</v>
      </c>
      <c r="I992" s="257">
        <v>50000</v>
      </c>
      <c r="J992" s="261">
        <v>1</v>
      </c>
      <c r="M992" s="257">
        <v>50000</v>
      </c>
      <c r="P992" s="261"/>
      <c r="Q992" s="261"/>
    </row>
    <row r="993" spans="1:17">
      <c r="A993" s="263">
        <v>992</v>
      </c>
      <c r="B993" s="263"/>
      <c r="C993" s="256">
        <v>45859</v>
      </c>
      <c r="D993" s="282" t="s">
        <v>2544</v>
      </c>
      <c r="G993" s="282" t="s">
        <v>1111</v>
      </c>
      <c r="N993" s="257">
        <v>-715000</v>
      </c>
      <c r="P993" s="261"/>
      <c r="Q993" s="261"/>
    </row>
    <row r="994" spans="1:17">
      <c r="A994" s="263">
        <v>993</v>
      </c>
      <c r="B994" s="263"/>
      <c r="C994" s="256">
        <v>45859</v>
      </c>
      <c r="D994" s="282" t="s">
        <v>2203</v>
      </c>
      <c r="G994" s="282" t="s">
        <v>1111</v>
      </c>
      <c r="N994" s="257">
        <v>-500000</v>
      </c>
      <c r="P994" s="261"/>
      <c r="Q994" s="261"/>
    </row>
    <row r="995" spans="1:17">
      <c r="A995" s="263">
        <v>994</v>
      </c>
      <c r="B995" s="263"/>
      <c r="C995" s="256">
        <v>45859</v>
      </c>
      <c r="D995" s="282" t="s">
        <v>1440</v>
      </c>
      <c r="G995" s="282" t="s">
        <v>2342</v>
      </c>
      <c r="I995" s="257">
        <v>150000</v>
      </c>
      <c r="J995" s="261">
        <v>1</v>
      </c>
      <c r="M995" s="257">
        <v>150000</v>
      </c>
      <c r="P995" s="261"/>
      <c r="Q995" s="261"/>
    </row>
    <row r="996" spans="1:17">
      <c r="A996" s="263">
        <v>995</v>
      </c>
      <c r="B996" s="263"/>
      <c r="C996" s="256">
        <v>45860</v>
      </c>
      <c r="D996" s="282" t="s">
        <v>1427</v>
      </c>
      <c r="G996" s="282" t="s">
        <v>1111</v>
      </c>
      <c r="N996" s="257">
        <v>-300000</v>
      </c>
      <c r="P996" s="261"/>
      <c r="Q996" s="261"/>
    </row>
    <row r="997" spans="1:17">
      <c r="A997" s="263">
        <v>996</v>
      </c>
      <c r="B997" s="263"/>
      <c r="C997" s="256">
        <v>45860</v>
      </c>
      <c r="D997" s="282" t="s">
        <v>1512</v>
      </c>
      <c r="G997" s="282" t="s">
        <v>2135</v>
      </c>
      <c r="H997" s="261" t="s">
        <v>1186</v>
      </c>
      <c r="I997" s="257">
        <v>510000</v>
      </c>
      <c r="J997" s="261">
        <v>1</v>
      </c>
      <c r="M997" s="257">
        <v>510000</v>
      </c>
      <c r="P997" s="261"/>
      <c r="Q997" s="261"/>
    </row>
    <row r="998" spans="1:17">
      <c r="A998" s="263">
        <v>997</v>
      </c>
      <c r="B998" s="263"/>
      <c r="C998" s="256">
        <v>45860</v>
      </c>
      <c r="D998" s="282" t="s">
        <v>1512</v>
      </c>
      <c r="G998" s="282" t="s">
        <v>2136</v>
      </c>
      <c r="H998" s="261" t="s">
        <v>1230</v>
      </c>
      <c r="I998" s="257">
        <v>130000</v>
      </c>
      <c r="J998" s="261">
        <v>1</v>
      </c>
      <c r="M998" s="257">
        <v>130000</v>
      </c>
      <c r="P998" s="261"/>
      <c r="Q998" s="261"/>
    </row>
    <row r="999" spans="1:17">
      <c r="A999" s="263">
        <v>998</v>
      </c>
      <c r="B999" s="263"/>
      <c r="C999" s="256">
        <v>45860</v>
      </c>
      <c r="D999" s="282" t="s">
        <v>1512</v>
      </c>
      <c r="G999" s="282" t="s">
        <v>2139</v>
      </c>
      <c r="H999" s="261" t="s">
        <v>1752</v>
      </c>
      <c r="I999" s="257">
        <v>35000</v>
      </c>
      <c r="J999" s="261">
        <v>1</v>
      </c>
      <c r="M999" s="257">
        <v>35000</v>
      </c>
      <c r="P999" s="261"/>
      <c r="Q999" s="261"/>
    </row>
    <row r="1000" spans="1:17">
      <c r="A1000" s="263">
        <v>999</v>
      </c>
      <c r="B1000" s="263"/>
      <c r="C1000" s="256">
        <v>45860</v>
      </c>
      <c r="D1000" s="282" t="s">
        <v>1512</v>
      </c>
      <c r="G1000" s="282" t="s">
        <v>2140</v>
      </c>
      <c r="H1000" s="261" t="s">
        <v>1778</v>
      </c>
      <c r="I1000" s="257">
        <v>10000</v>
      </c>
      <c r="J1000" s="261">
        <v>1</v>
      </c>
      <c r="M1000" s="257">
        <v>10000</v>
      </c>
      <c r="P1000" s="261"/>
      <c r="Q1000" s="261"/>
    </row>
    <row r="1001" spans="1:17">
      <c r="A1001" s="263">
        <v>1000</v>
      </c>
      <c r="B1001" s="263"/>
      <c r="C1001" s="256">
        <v>45860</v>
      </c>
      <c r="D1001" s="282" t="s">
        <v>1769</v>
      </c>
      <c r="G1001" s="282" t="s">
        <v>1701</v>
      </c>
      <c r="I1001" s="257">
        <v>650000</v>
      </c>
      <c r="J1001" s="261">
        <v>1</v>
      </c>
      <c r="L1001" s="258">
        <v>65000</v>
      </c>
      <c r="M1001" s="257">
        <v>715000</v>
      </c>
      <c r="P1001" s="261"/>
      <c r="Q1001" s="261"/>
    </row>
    <row r="1002" spans="1:17">
      <c r="A1002" s="263">
        <v>1001</v>
      </c>
      <c r="B1002" s="263"/>
      <c r="C1002" s="256">
        <v>45860</v>
      </c>
      <c r="D1002" s="282" t="s">
        <v>1769</v>
      </c>
      <c r="G1002" s="282" t="s">
        <v>1490</v>
      </c>
      <c r="I1002" s="257">
        <v>10000</v>
      </c>
      <c r="J1002" s="261">
        <v>1</v>
      </c>
      <c r="L1002" s="258">
        <v>1000</v>
      </c>
      <c r="M1002" s="257">
        <v>11000</v>
      </c>
      <c r="P1002" s="261"/>
      <c r="Q1002" s="261"/>
    </row>
    <row r="1003" spans="1:17">
      <c r="A1003" s="263">
        <v>1002</v>
      </c>
      <c r="B1003" s="263"/>
      <c r="C1003" s="256">
        <v>45860</v>
      </c>
      <c r="D1003" s="282" t="s">
        <v>1010</v>
      </c>
      <c r="G1003" s="282" t="s">
        <v>2040</v>
      </c>
      <c r="H1003" s="261">
        <v>1068298046</v>
      </c>
      <c r="I1003" s="257">
        <v>450000</v>
      </c>
      <c r="J1003" s="261">
        <v>1</v>
      </c>
      <c r="M1003" s="257">
        <v>450000</v>
      </c>
      <c r="P1003" s="261"/>
      <c r="Q1003" s="261"/>
    </row>
    <row r="1004" spans="1:17">
      <c r="A1004" s="263">
        <v>1003</v>
      </c>
      <c r="B1004" s="263"/>
      <c r="C1004" s="256">
        <v>45860</v>
      </c>
      <c r="D1004" s="282" t="s">
        <v>2891</v>
      </c>
      <c r="G1004" s="282" t="s">
        <v>2135</v>
      </c>
      <c r="H1004" s="261" t="s">
        <v>1186</v>
      </c>
      <c r="I1004" s="257">
        <v>510000</v>
      </c>
      <c r="J1004" s="261">
        <v>1</v>
      </c>
      <c r="M1004" s="257">
        <v>510000</v>
      </c>
      <c r="P1004" s="261"/>
      <c r="Q1004" s="261"/>
    </row>
    <row r="1005" spans="1:17">
      <c r="A1005" s="263">
        <v>1004</v>
      </c>
      <c r="B1005" s="263"/>
      <c r="C1005" s="256">
        <v>45860</v>
      </c>
      <c r="D1005" s="282" t="s">
        <v>1680</v>
      </c>
      <c r="G1005" s="282" t="s">
        <v>1675</v>
      </c>
      <c r="H1005" s="261">
        <v>2800802</v>
      </c>
      <c r="I1005" s="257">
        <v>150000</v>
      </c>
      <c r="J1005" s="261">
        <v>1</v>
      </c>
      <c r="M1005" s="257">
        <v>150000</v>
      </c>
      <c r="P1005" s="261"/>
      <c r="Q1005" s="261"/>
    </row>
    <row r="1006" spans="1:17">
      <c r="A1006" s="263">
        <v>1005</v>
      </c>
      <c r="B1006" s="263"/>
      <c r="C1006" s="256">
        <v>45860</v>
      </c>
      <c r="D1006" s="282" t="s">
        <v>2898</v>
      </c>
      <c r="G1006" s="282" t="s">
        <v>1196</v>
      </c>
      <c r="H1006" s="261" t="s">
        <v>2110</v>
      </c>
      <c r="I1006" s="257">
        <v>1200000</v>
      </c>
      <c r="J1006" s="261">
        <v>1</v>
      </c>
      <c r="L1006" s="258" t="s">
        <v>2899</v>
      </c>
      <c r="M1006" s="257">
        <v>1320000</v>
      </c>
      <c r="P1006" s="261"/>
      <c r="Q1006" s="261"/>
    </row>
    <row r="1007" spans="1:17">
      <c r="A1007" s="263">
        <v>1006</v>
      </c>
      <c r="B1007" s="263"/>
      <c r="C1007" s="256">
        <v>45860</v>
      </c>
      <c r="D1007" s="282" t="s">
        <v>2818</v>
      </c>
      <c r="G1007" s="282" t="s">
        <v>1111</v>
      </c>
      <c r="N1007" s="257">
        <v>-1320000</v>
      </c>
      <c r="P1007" s="261"/>
      <c r="Q1007" s="261"/>
    </row>
    <row r="1008" spans="1:17">
      <c r="A1008" s="263">
        <v>1007</v>
      </c>
      <c r="B1008" s="263"/>
      <c r="C1008" s="256">
        <v>45861</v>
      </c>
      <c r="D1008" s="282" t="s">
        <v>2891</v>
      </c>
      <c r="G1008" s="282" t="s">
        <v>1111</v>
      </c>
      <c r="N1008" s="257">
        <v>-510000</v>
      </c>
      <c r="P1008" s="261"/>
      <c r="Q1008" s="261"/>
    </row>
    <row r="1009" spans="1:17">
      <c r="A1009" s="263">
        <v>1008</v>
      </c>
      <c r="B1009" s="263"/>
      <c r="C1009" s="256">
        <v>45861</v>
      </c>
      <c r="D1009" s="282" t="s">
        <v>1370</v>
      </c>
      <c r="G1009" s="282" t="s">
        <v>2040</v>
      </c>
      <c r="H1009" s="261">
        <v>1068298046</v>
      </c>
      <c r="I1009" s="257">
        <v>450000</v>
      </c>
      <c r="J1009" s="261">
        <v>1</v>
      </c>
      <c r="M1009" s="257">
        <v>450000</v>
      </c>
      <c r="P1009" s="261"/>
      <c r="Q1009" s="261"/>
    </row>
    <row r="1010" spans="1:17">
      <c r="A1010" s="263">
        <v>1009</v>
      </c>
      <c r="B1010" s="263"/>
      <c r="C1010" s="256">
        <v>45861</v>
      </c>
      <c r="D1010" s="282" t="s">
        <v>1370</v>
      </c>
      <c r="G1010" s="282" t="s">
        <v>2902</v>
      </c>
      <c r="I1010" s="257">
        <v>20000</v>
      </c>
      <c r="J1010" s="261">
        <v>1</v>
      </c>
      <c r="M1010" s="257">
        <v>20000</v>
      </c>
      <c r="P1010" s="261"/>
      <c r="Q1010" s="261"/>
    </row>
    <row r="1011" spans="1:17">
      <c r="A1011" s="263">
        <v>1010</v>
      </c>
      <c r="B1011" s="263"/>
      <c r="C1011" s="256">
        <v>45861</v>
      </c>
      <c r="D1011" s="282" t="s">
        <v>1705</v>
      </c>
      <c r="G1011" s="282" t="s">
        <v>1184</v>
      </c>
      <c r="H1011" s="261" t="s">
        <v>1183</v>
      </c>
      <c r="I1011" s="257">
        <v>1200000</v>
      </c>
      <c r="J1011" s="261">
        <v>1</v>
      </c>
      <c r="L1011" s="258">
        <v>120000</v>
      </c>
      <c r="M1011" s="257">
        <v>1320000</v>
      </c>
      <c r="P1011" s="261"/>
      <c r="Q1011" s="261"/>
    </row>
    <row r="1012" spans="1:17">
      <c r="A1012" s="263">
        <v>1011</v>
      </c>
      <c r="B1012" s="263"/>
      <c r="C1012" s="256">
        <v>45861</v>
      </c>
      <c r="D1012" s="282" t="s">
        <v>1766</v>
      </c>
      <c r="G1012" s="282" t="s">
        <v>1467</v>
      </c>
      <c r="H1012" s="261" t="s">
        <v>2613</v>
      </c>
      <c r="I1012" s="257">
        <v>350000</v>
      </c>
      <c r="J1012" s="261">
        <v>1</v>
      </c>
      <c r="M1012" s="257">
        <v>350000</v>
      </c>
      <c r="P1012" s="261"/>
      <c r="Q1012" s="261"/>
    </row>
    <row r="1013" spans="1:17">
      <c r="A1013" s="263">
        <v>1012</v>
      </c>
      <c r="B1013" s="263"/>
      <c r="C1013" s="256">
        <v>45861</v>
      </c>
      <c r="D1013" s="282" t="s">
        <v>1802</v>
      </c>
      <c r="G1013" s="282" t="s">
        <v>2137</v>
      </c>
      <c r="H1013" s="261" t="s">
        <v>1179</v>
      </c>
      <c r="I1013" s="257">
        <v>100000</v>
      </c>
      <c r="J1013" s="261">
        <v>1</v>
      </c>
      <c r="M1013" s="257">
        <v>100000</v>
      </c>
      <c r="P1013" s="261"/>
      <c r="Q1013" s="261"/>
    </row>
    <row r="1014" spans="1:17">
      <c r="A1014" s="263">
        <v>1013</v>
      </c>
      <c r="B1014" s="263"/>
      <c r="C1014" s="256">
        <v>45861</v>
      </c>
      <c r="D1014" s="282" t="s">
        <v>1438</v>
      </c>
      <c r="G1014" s="282" t="s">
        <v>2128</v>
      </c>
      <c r="H1014" s="261" t="s">
        <v>1180</v>
      </c>
      <c r="I1014" s="257">
        <v>1500000</v>
      </c>
      <c r="J1014" s="261">
        <v>1</v>
      </c>
      <c r="L1014" s="258">
        <v>150000</v>
      </c>
      <c r="M1014" s="257">
        <v>1650000</v>
      </c>
      <c r="P1014" s="261"/>
      <c r="Q1014" s="261"/>
    </row>
    <row r="1015" spans="1:17">
      <c r="A1015" s="263">
        <v>1014</v>
      </c>
      <c r="B1015" s="263"/>
      <c r="C1015" s="256">
        <v>45861</v>
      </c>
      <c r="D1015" s="282" t="s">
        <v>1438</v>
      </c>
      <c r="G1015" s="282" t="s">
        <v>2129</v>
      </c>
      <c r="H1015" s="261" t="s">
        <v>1760</v>
      </c>
      <c r="I1015" s="257">
        <v>50000</v>
      </c>
      <c r="J1015" s="261">
        <v>1</v>
      </c>
      <c r="L1015" s="258">
        <v>5000</v>
      </c>
      <c r="M1015" s="257">
        <v>55000</v>
      </c>
      <c r="P1015" s="261"/>
      <c r="Q1015" s="261"/>
    </row>
    <row r="1016" spans="1:17">
      <c r="A1016" s="263">
        <v>1015</v>
      </c>
      <c r="B1016" s="263"/>
      <c r="C1016" s="256">
        <v>45861</v>
      </c>
      <c r="D1016" s="282" t="s">
        <v>1045</v>
      </c>
      <c r="G1016" s="282" t="s">
        <v>2128</v>
      </c>
      <c r="H1016" s="261" t="s">
        <v>1180</v>
      </c>
      <c r="I1016" s="257">
        <v>1500000</v>
      </c>
      <c r="J1016" s="261">
        <v>1</v>
      </c>
      <c r="M1016" s="257">
        <v>1500000</v>
      </c>
      <c r="P1016" s="261"/>
      <c r="Q1016" s="261"/>
    </row>
    <row r="1017" spans="1:17">
      <c r="A1017" s="263">
        <v>1016</v>
      </c>
      <c r="B1017" s="263"/>
      <c r="C1017" s="256">
        <v>45861</v>
      </c>
      <c r="D1017" s="282" t="s">
        <v>1045</v>
      </c>
      <c r="G1017" s="282" t="s">
        <v>2129</v>
      </c>
      <c r="H1017" s="261" t="s">
        <v>1760</v>
      </c>
      <c r="I1017" s="257">
        <v>50000</v>
      </c>
      <c r="J1017" s="261">
        <v>1</v>
      </c>
      <c r="M1017" s="257">
        <v>50000</v>
      </c>
      <c r="P1017" s="261"/>
      <c r="Q1017" s="261"/>
    </row>
    <row r="1018" spans="1:17">
      <c r="A1018" s="263">
        <v>1017</v>
      </c>
      <c r="B1018" s="263"/>
      <c r="C1018" s="256">
        <v>45861</v>
      </c>
      <c r="D1018" s="282" t="s">
        <v>1045</v>
      </c>
      <c r="G1018" s="282" t="s">
        <v>2131</v>
      </c>
      <c r="H1018" s="261" t="s">
        <v>1678</v>
      </c>
      <c r="I1018" s="257">
        <v>70000</v>
      </c>
      <c r="J1018" s="261">
        <v>1</v>
      </c>
      <c r="M1018" s="257">
        <v>70000</v>
      </c>
      <c r="P1018" s="261"/>
      <c r="Q1018" s="261"/>
    </row>
    <row r="1019" spans="1:17">
      <c r="A1019" s="263">
        <v>1018</v>
      </c>
      <c r="B1019" s="263"/>
      <c r="C1019" s="256">
        <v>45861</v>
      </c>
      <c r="D1019" s="282" t="s">
        <v>2262</v>
      </c>
      <c r="G1019" s="282" t="s">
        <v>2128</v>
      </c>
      <c r="H1019" s="261" t="s">
        <v>1180</v>
      </c>
      <c r="I1019" s="257">
        <v>1500000</v>
      </c>
      <c r="J1019" s="261">
        <v>1</v>
      </c>
      <c r="L1019" s="258">
        <v>150000</v>
      </c>
      <c r="M1019" s="257">
        <v>1650000</v>
      </c>
      <c r="P1019" s="261"/>
      <c r="Q1019" s="261"/>
    </row>
    <row r="1020" spans="1:17">
      <c r="A1020" s="263">
        <v>1019</v>
      </c>
      <c r="B1020" s="263"/>
      <c r="C1020" s="256">
        <v>45861</v>
      </c>
      <c r="D1020" s="282" t="s">
        <v>2262</v>
      </c>
      <c r="G1020" s="282" t="s">
        <v>2910</v>
      </c>
      <c r="N1020" s="257">
        <v>-3150000</v>
      </c>
      <c r="P1020" s="261"/>
      <c r="Q1020" s="261"/>
    </row>
    <row r="1021" spans="1:17">
      <c r="A1021" s="263">
        <v>1020</v>
      </c>
      <c r="B1021" s="263"/>
      <c r="C1021" s="256">
        <v>45861</v>
      </c>
      <c r="D1021" s="282" t="s">
        <v>1802</v>
      </c>
      <c r="G1021" s="282" t="s">
        <v>2911</v>
      </c>
      <c r="N1021" s="257">
        <v>-100000</v>
      </c>
      <c r="P1021" s="261"/>
      <c r="Q1021" s="261"/>
    </row>
    <row r="1022" spans="1:17">
      <c r="A1022" s="263">
        <v>1021</v>
      </c>
      <c r="B1022" s="263"/>
      <c r="C1022" s="256">
        <v>45862</v>
      </c>
      <c r="D1022" s="282" t="s">
        <v>1766</v>
      </c>
      <c r="G1022" s="282" t="s">
        <v>1111</v>
      </c>
      <c r="N1022" s="257">
        <v>-350000</v>
      </c>
      <c r="P1022" s="261"/>
      <c r="Q1022" s="261"/>
    </row>
    <row r="1023" spans="1:17">
      <c r="A1023" s="263">
        <v>1022</v>
      </c>
      <c r="B1023" s="263"/>
      <c r="C1023" s="256">
        <v>45862</v>
      </c>
      <c r="D1023" s="282" t="s">
        <v>1045</v>
      </c>
      <c r="G1023" s="282" t="s">
        <v>1111</v>
      </c>
      <c r="N1023" s="257">
        <v>-1620000</v>
      </c>
      <c r="P1023" s="261"/>
      <c r="Q1023" s="261"/>
    </row>
    <row r="1024" spans="1:17">
      <c r="A1024" s="263">
        <v>1023</v>
      </c>
      <c r="B1024" s="263"/>
      <c r="C1024" s="256">
        <v>45862</v>
      </c>
      <c r="D1024" s="282" t="s">
        <v>1420</v>
      </c>
      <c r="G1024" s="282" t="s">
        <v>1111</v>
      </c>
      <c r="N1024" s="257">
        <v>-638000</v>
      </c>
      <c r="P1024" s="261"/>
      <c r="Q1024" s="261"/>
    </row>
    <row r="1025" spans="1:17">
      <c r="A1025" s="263">
        <v>1024</v>
      </c>
      <c r="B1025" s="263"/>
      <c r="C1025" s="256">
        <v>45862</v>
      </c>
      <c r="D1025" s="282" t="s">
        <v>1370</v>
      </c>
      <c r="G1025" s="282" t="s">
        <v>2128</v>
      </c>
      <c r="H1025" s="261" t="s">
        <v>1180</v>
      </c>
      <c r="I1025" s="257">
        <v>1500000</v>
      </c>
      <c r="J1025" s="261">
        <v>1</v>
      </c>
      <c r="M1025" s="257">
        <v>1500000</v>
      </c>
      <c r="P1025" s="261"/>
      <c r="Q1025" s="261"/>
    </row>
    <row r="1026" spans="1:17">
      <c r="A1026" s="263">
        <v>1025</v>
      </c>
      <c r="B1026" s="263"/>
      <c r="C1026" s="256">
        <v>45862</v>
      </c>
      <c r="D1026" s="282" t="s">
        <v>1370</v>
      </c>
      <c r="G1026" s="282" t="s">
        <v>2129</v>
      </c>
      <c r="H1026" s="261" t="s">
        <v>1760</v>
      </c>
      <c r="I1026" s="257">
        <v>50000</v>
      </c>
      <c r="J1026" s="261">
        <v>1</v>
      </c>
      <c r="M1026" s="257">
        <v>50000</v>
      </c>
      <c r="P1026" s="261"/>
      <c r="Q1026" s="261"/>
    </row>
    <row r="1027" spans="1:17">
      <c r="A1027" s="263">
        <v>1026</v>
      </c>
      <c r="B1027" s="263"/>
      <c r="C1027" s="256">
        <v>45862</v>
      </c>
      <c r="D1027" s="282" t="s">
        <v>1370</v>
      </c>
      <c r="G1027" s="282" t="s">
        <v>1520</v>
      </c>
      <c r="H1027" s="261">
        <v>24152333907</v>
      </c>
      <c r="I1027" s="257">
        <v>50000</v>
      </c>
      <c r="J1027" s="261">
        <v>1</v>
      </c>
      <c r="M1027" s="257">
        <v>50000</v>
      </c>
      <c r="P1027" s="261"/>
      <c r="Q1027" s="261"/>
    </row>
    <row r="1028" spans="1:17">
      <c r="A1028" s="263">
        <v>1027</v>
      </c>
      <c r="B1028" s="263"/>
      <c r="C1028" s="256">
        <v>45862</v>
      </c>
      <c r="D1028" s="282" t="s">
        <v>1141</v>
      </c>
      <c r="G1028" s="282" t="s">
        <v>2607</v>
      </c>
      <c r="I1028" s="257">
        <v>1600000</v>
      </c>
      <c r="J1028" s="261">
        <v>1</v>
      </c>
      <c r="L1028" s="258" t="s">
        <v>2927</v>
      </c>
      <c r="M1028" s="257">
        <v>1760000</v>
      </c>
      <c r="P1028" s="261"/>
      <c r="Q1028" s="261"/>
    </row>
    <row r="1029" spans="1:17">
      <c r="A1029" s="263">
        <v>1028</v>
      </c>
      <c r="B1029" s="263"/>
      <c r="C1029" s="256">
        <v>45862</v>
      </c>
      <c r="D1029" s="282" t="s">
        <v>1429</v>
      </c>
      <c r="G1029" s="282" t="s">
        <v>2128</v>
      </c>
      <c r="H1029" s="261" t="s">
        <v>1180</v>
      </c>
      <c r="I1029" s="257">
        <v>1500000</v>
      </c>
      <c r="J1029" s="261">
        <v>1</v>
      </c>
      <c r="M1029" s="257">
        <v>1500000</v>
      </c>
      <c r="P1029" s="261"/>
      <c r="Q1029" s="261"/>
    </row>
    <row r="1030" spans="1:17">
      <c r="A1030" s="263">
        <v>1029</v>
      </c>
      <c r="B1030" s="263"/>
      <c r="C1030" s="256">
        <v>45862</v>
      </c>
      <c r="D1030" s="282" t="s">
        <v>1429</v>
      </c>
      <c r="G1030" s="282" t="s">
        <v>2129</v>
      </c>
      <c r="H1030" s="261" t="s">
        <v>1760</v>
      </c>
      <c r="I1030" s="257">
        <v>50000</v>
      </c>
      <c r="J1030" s="261">
        <v>1</v>
      </c>
      <c r="M1030" s="257">
        <v>50000</v>
      </c>
      <c r="P1030" s="261"/>
      <c r="Q1030" s="261"/>
    </row>
    <row r="1031" spans="1:17">
      <c r="A1031" s="263">
        <v>1030</v>
      </c>
      <c r="B1031" s="263"/>
      <c r="C1031" s="256">
        <v>45862</v>
      </c>
      <c r="D1031" s="282" t="s">
        <v>1420</v>
      </c>
      <c r="G1031" s="282" t="s">
        <v>2135</v>
      </c>
      <c r="H1031" s="261" t="s">
        <v>1186</v>
      </c>
      <c r="I1031" s="257">
        <v>510000</v>
      </c>
      <c r="J1031" s="261">
        <v>1</v>
      </c>
      <c r="L1031" s="258">
        <v>51000</v>
      </c>
      <c r="M1031" s="257">
        <v>561000</v>
      </c>
      <c r="P1031" s="261"/>
      <c r="Q1031" s="261"/>
    </row>
    <row r="1032" spans="1:17">
      <c r="A1032" s="263">
        <v>1031</v>
      </c>
      <c r="B1032" s="263"/>
      <c r="C1032" s="256">
        <v>45862</v>
      </c>
      <c r="D1032" s="282" t="s">
        <v>1420</v>
      </c>
      <c r="G1032" s="282" t="s">
        <v>2138</v>
      </c>
      <c r="H1032" s="261">
        <v>50229</v>
      </c>
      <c r="I1032" s="257">
        <v>70000</v>
      </c>
      <c r="J1032" s="261">
        <v>1</v>
      </c>
      <c r="L1032" s="258">
        <v>7000</v>
      </c>
      <c r="M1032" s="257">
        <v>77000</v>
      </c>
      <c r="P1032" s="261"/>
      <c r="Q1032" s="261"/>
    </row>
    <row r="1033" spans="1:17">
      <c r="A1033" s="263">
        <v>1032</v>
      </c>
      <c r="B1033" s="263"/>
      <c r="C1033" s="256">
        <v>45862</v>
      </c>
      <c r="D1033" s="282" t="s">
        <v>1551</v>
      </c>
      <c r="G1033" s="282" t="s">
        <v>1237</v>
      </c>
      <c r="H1033" s="261" t="s">
        <v>1236</v>
      </c>
      <c r="I1033" s="257">
        <v>50000</v>
      </c>
      <c r="J1033" s="261">
        <v>1</v>
      </c>
      <c r="L1033" s="258">
        <v>5000</v>
      </c>
      <c r="M1033" s="257">
        <v>55000</v>
      </c>
      <c r="P1033" s="261"/>
      <c r="Q1033" s="261"/>
    </row>
    <row r="1034" spans="1:17">
      <c r="A1034" s="263">
        <v>1033</v>
      </c>
      <c r="B1034" s="263"/>
      <c r="C1034" s="256">
        <v>45862</v>
      </c>
      <c r="D1034" s="282" t="s">
        <v>1415</v>
      </c>
      <c r="G1034" s="282" t="s">
        <v>2921</v>
      </c>
      <c r="H1034" s="261" t="s">
        <v>2922</v>
      </c>
      <c r="I1034" s="257">
        <v>-230000</v>
      </c>
      <c r="J1034" s="261">
        <v>1</v>
      </c>
      <c r="M1034" s="257">
        <v>-230000</v>
      </c>
      <c r="P1034" s="261"/>
      <c r="Q1034" s="261"/>
    </row>
    <row r="1035" spans="1:17">
      <c r="A1035" s="263">
        <v>1034</v>
      </c>
      <c r="B1035" s="263"/>
      <c r="C1035" s="256">
        <v>45862</v>
      </c>
      <c r="D1035" s="282" t="s">
        <v>2407</v>
      </c>
      <c r="G1035" s="282" t="s">
        <v>2607</v>
      </c>
      <c r="I1035" s="257">
        <v>1500000</v>
      </c>
      <c r="J1035" s="261">
        <v>1</v>
      </c>
      <c r="L1035" s="258">
        <v>150000</v>
      </c>
      <c r="M1035" s="257">
        <v>1650000</v>
      </c>
      <c r="P1035" s="261"/>
      <c r="Q1035" s="261"/>
    </row>
    <row r="1036" spans="1:17">
      <c r="A1036" s="263">
        <v>1035</v>
      </c>
      <c r="B1036" s="263"/>
      <c r="C1036" s="256">
        <v>45862</v>
      </c>
      <c r="D1036" s="282" t="s">
        <v>1259</v>
      </c>
      <c r="G1036" s="282" t="s">
        <v>2995</v>
      </c>
      <c r="I1036" s="257">
        <v>50000</v>
      </c>
      <c r="J1036" s="261">
        <v>1</v>
      </c>
      <c r="M1036" s="257">
        <v>50000</v>
      </c>
      <c r="P1036" s="261"/>
      <c r="Q1036" s="261"/>
    </row>
    <row r="1037" spans="1:17">
      <c r="A1037" s="263">
        <v>1036</v>
      </c>
      <c r="B1037" s="263"/>
      <c r="C1037" s="256">
        <v>45862</v>
      </c>
      <c r="D1037" s="282" t="s">
        <v>1015</v>
      </c>
      <c r="G1037" s="282" t="s">
        <v>2200</v>
      </c>
      <c r="H1037" s="261" t="s">
        <v>2199</v>
      </c>
      <c r="I1037" s="257">
        <v>1500000</v>
      </c>
      <c r="J1037" s="261">
        <v>1</v>
      </c>
      <c r="M1037" s="257">
        <v>1500000</v>
      </c>
      <c r="P1037" s="261"/>
      <c r="Q1037" s="261"/>
    </row>
    <row r="1038" spans="1:17">
      <c r="A1038" s="263">
        <v>1037</v>
      </c>
      <c r="B1038" s="263"/>
      <c r="C1038" s="256">
        <v>45862</v>
      </c>
      <c r="D1038" s="282" t="s">
        <v>1015</v>
      </c>
      <c r="G1038" s="282" t="s">
        <v>2546</v>
      </c>
      <c r="H1038" s="261" t="s">
        <v>1713</v>
      </c>
      <c r="I1038" s="257">
        <v>50000</v>
      </c>
      <c r="J1038" s="261">
        <v>1</v>
      </c>
      <c r="M1038" s="257">
        <v>50000</v>
      </c>
      <c r="P1038" s="261"/>
      <c r="Q1038" s="261"/>
    </row>
    <row r="1039" spans="1:17">
      <c r="A1039" s="263">
        <v>1038</v>
      </c>
      <c r="B1039" s="263"/>
      <c r="C1039" s="256">
        <v>45862</v>
      </c>
      <c r="D1039" s="282" t="s">
        <v>1429</v>
      </c>
      <c r="G1039" s="282" t="s">
        <v>2928</v>
      </c>
      <c r="I1039" s="257">
        <v>40000</v>
      </c>
      <c r="J1039" s="261">
        <v>1</v>
      </c>
      <c r="M1039" s="257">
        <v>40000</v>
      </c>
      <c r="P1039" s="261"/>
      <c r="Q1039" s="261"/>
    </row>
    <row r="1040" spans="1:17">
      <c r="A1040" s="263">
        <v>1039</v>
      </c>
      <c r="B1040" s="263"/>
      <c r="C1040" s="256">
        <v>45862</v>
      </c>
      <c r="D1040" s="282" t="s">
        <v>1769</v>
      </c>
      <c r="G1040" s="282" t="s">
        <v>1111</v>
      </c>
      <c r="N1040" s="257">
        <v>-726000</v>
      </c>
      <c r="P1040" s="261"/>
      <c r="Q1040" s="261"/>
    </row>
    <row r="1041" spans="1:17">
      <c r="A1041" s="263">
        <v>1040</v>
      </c>
      <c r="B1041" s="263"/>
      <c r="C1041" s="256">
        <v>45863</v>
      </c>
      <c r="D1041" s="282" t="s">
        <v>2325</v>
      </c>
      <c r="G1041" s="282" t="s">
        <v>2930</v>
      </c>
      <c r="H1041" s="261" t="s">
        <v>2931</v>
      </c>
      <c r="I1041" s="257">
        <v>2000000</v>
      </c>
      <c r="J1041" s="261">
        <v>1</v>
      </c>
      <c r="M1041" s="257">
        <v>2000000</v>
      </c>
      <c r="P1041" s="261"/>
      <c r="Q1041" s="261"/>
    </row>
    <row r="1042" spans="1:17">
      <c r="A1042" s="263">
        <v>1041</v>
      </c>
      <c r="B1042" s="263"/>
      <c r="C1042" s="256">
        <v>45863</v>
      </c>
      <c r="D1042" s="282" t="s">
        <v>1931</v>
      </c>
      <c r="G1042" s="282" t="s">
        <v>1674</v>
      </c>
      <c r="H1042" s="261" t="s">
        <v>1673</v>
      </c>
      <c r="I1042" s="257">
        <v>23000</v>
      </c>
      <c r="J1042" s="261">
        <v>10</v>
      </c>
      <c r="M1042" s="257">
        <v>230000</v>
      </c>
      <c r="P1042" s="261"/>
      <c r="Q1042" s="261"/>
    </row>
    <row r="1043" spans="1:17">
      <c r="A1043" s="263">
        <v>1042</v>
      </c>
      <c r="B1043" s="263"/>
      <c r="C1043" s="256">
        <v>45863</v>
      </c>
      <c r="D1043" s="282" t="s">
        <v>1569</v>
      </c>
      <c r="G1043" s="282" t="s">
        <v>1182</v>
      </c>
      <c r="H1043" s="261" t="s">
        <v>1710</v>
      </c>
      <c r="I1043" s="257">
        <v>1000000</v>
      </c>
      <c r="J1043" s="261">
        <v>1</v>
      </c>
      <c r="M1043" s="257">
        <v>1000000</v>
      </c>
      <c r="P1043" s="261"/>
      <c r="Q1043" s="261"/>
    </row>
    <row r="1044" spans="1:17">
      <c r="A1044" s="263">
        <v>1043</v>
      </c>
      <c r="B1044" s="263"/>
      <c r="C1044" s="256">
        <v>45863</v>
      </c>
      <c r="D1044" s="282" t="s">
        <v>973</v>
      </c>
      <c r="G1044" s="282" t="s">
        <v>2936</v>
      </c>
      <c r="I1044" s="257">
        <v>1100000</v>
      </c>
      <c r="J1044" s="261">
        <v>1</v>
      </c>
      <c r="L1044" s="258">
        <v>110000</v>
      </c>
      <c r="M1044" s="257">
        <v>1210000</v>
      </c>
      <c r="P1044" s="261"/>
      <c r="Q1044" s="261"/>
    </row>
    <row r="1045" spans="1:17">
      <c r="A1045" s="263">
        <v>1044</v>
      </c>
      <c r="B1045" s="263"/>
      <c r="C1045" s="256">
        <v>45863</v>
      </c>
      <c r="D1045" s="282" t="s">
        <v>1074</v>
      </c>
      <c r="G1045" s="282" t="s">
        <v>2128</v>
      </c>
      <c r="H1045" s="261" t="s">
        <v>1180</v>
      </c>
      <c r="I1045" s="257">
        <v>1500000</v>
      </c>
      <c r="J1045" s="261">
        <v>1</v>
      </c>
      <c r="M1045" s="257">
        <v>1500000</v>
      </c>
      <c r="P1045" s="261"/>
      <c r="Q1045" s="261"/>
    </row>
    <row r="1046" spans="1:17">
      <c r="A1046" s="263">
        <v>1045</v>
      </c>
      <c r="B1046" s="263"/>
      <c r="C1046" s="256">
        <v>45863</v>
      </c>
      <c r="D1046" s="282" t="s">
        <v>1074</v>
      </c>
      <c r="G1046" s="282" t="s">
        <v>2129</v>
      </c>
      <c r="H1046" s="261" t="s">
        <v>1760</v>
      </c>
      <c r="I1046" s="257">
        <v>50000</v>
      </c>
      <c r="J1046" s="261">
        <v>1</v>
      </c>
      <c r="M1046" s="257">
        <v>50000</v>
      </c>
      <c r="P1046" s="261"/>
      <c r="Q1046" s="261"/>
    </row>
    <row r="1047" spans="1:17">
      <c r="A1047" s="263">
        <v>1046</v>
      </c>
      <c r="B1047" s="263"/>
      <c r="C1047" s="256">
        <v>45863</v>
      </c>
      <c r="D1047" s="282" t="s">
        <v>973</v>
      </c>
      <c r="G1047" s="282" t="s">
        <v>1111</v>
      </c>
      <c r="N1047" s="257">
        <v>-1210000</v>
      </c>
      <c r="P1047" s="261"/>
      <c r="Q1047" s="261"/>
    </row>
    <row r="1048" spans="1:17">
      <c r="A1048" s="263">
        <v>1047</v>
      </c>
      <c r="B1048" s="263"/>
      <c r="C1048" s="256">
        <v>45863</v>
      </c>
      <c r="D1048" s="282" t="s">
        <v>1825</v>
      </c>
      <c r="G1048" s="282" t="s">
        <v>1111</v>
      </c>
      <c r="N1048" s="257">
        <v>-1760000</v>
      </c>
      <c r="P1048" s="261"/>
      <c r="Q1048" s="261"/>
    </row>
    <row r="1049" spans="1:17">
      <c r="A1049" s="263">
        <v>1048</v>
      </c>
      <c r="B1049" s="263"/>
      <c r="C1049" s="256">
        <v>45863</v>
      </c>
      <c r="D1049" s="282" t="s">
        <v>2325</v>
      </c>
      <c r="G1049" s="282" t="s">
        <v>1111</v>
      </c>
      <c r="N1049" s="257">
        <v>-2000000</v>
      </c>
      <c r="P1049" s="261"/>
      <c r="Q1049" s="261"/>
    </row>
    <row r="1050" spans="1:17">
      <c r="A1050" s="263">
        <v>1049</v>
      </c>
      <c r="B1050" s="263"/>
      <c r="C1050" s="256">
        <v>45863</v>
      </c>
      <c r="D1050" s="282" t="s">
        <v>1440</v>
      </c>
      <c r="G1050" s="282" t="s">
        <v>1182</v>
      </c>
      <c r="H1050" s="261" t="s">
        <v>1332</v>
      </c>
      <c r="I1050" s="257">
        <v>1300000</v>
      </c>
      <c r="J1050" s="261">
        <v>1</v>
      </c>
      <c r="M1050" s="257">
        <v>1300000</v>
      </c>
      <c r="P1050" s="261"/>
      <c r="Q1050" s="261"/>
    </row>
    <row r="1051" spans="1:17">
      <c r="A1051" s="263">
        <v>1050</v>
      </c>
      <c r="B1051" s="263"/>
      <c r="C1051" s="256">
        <v>45864</v>
      </c>
      <c r="D1051" s="282" t="s">
        <v>1420</v>
      </c>
      <c r="G1051" s="282" t="s">
        <v>1704</v>
      </c>
      <c r="N1051" s="257">
        <v>-638000</v>
      </c>
      <c r="P1051" s="261"/>
      <c r="Q1051" s="261"/>
    </row>
    <row r="1052" spans="1:17">
      <c r="A1052" s="263">
        <v>1051</v>
      </c>
      <c r="B1052" s="263"/>
      <c r="C1052" s="256">
        <v>45864</v>
      </c>
      <c r="D1052" s="282" t="s">
        <v>1415</v>
      </c>
      <c r="G1052" s="282" t="s">
        <v>2126</v>
      </c>
      <c r="H1052" s="261" t="s">
        <v>1435</v>
      </c>
      <c r="I1052" s="257">
        <v>1500000</v>
      </c>
      <c r="J1052" s="261">
        <v>1</v>
      </c>
      <c r="M1052" s="257">
        <v>1500000</v>
      </c>
      <c r="P1052" s="261"/>
      <c r="Q1052" s="261"/>
    </row>
    <row r="1053" spans="1:17">
      <c r="A1053" s="263">
        <v>1052</v>
      </c>
      <c r="B1053" s="263"/>
      <c r="C1053" s="256">
        <v>45864</v>
      </c>
      <c r="D1053" s="282" t="s">
        <v>1569</v>
      </c>
      <c r="G1053" s="282" t="s">
        <v>1704</v>
      </c>
      <c r="N1053" s="257">
        <v>-1000000</v>
      </c>
      <c r="P1053" s="261"/>
      <c r="Q1053" s="261"/>
    </row>
    <row r="1054" spans="1:17">
      <c r="A1054" s="263">
        <v>1053</v>
      </c>
      <c r="B1054" s="263"/>
      <c r="C1054" s="256">
        <v>45866</v>
      </c>
      <c r="D1054" s="282" t="s">
        <v>2925</v>
      </c>
      <c r="G1054" s="282" t="s">
        <v>1111</v>
      </c>
      <c r="N1054" s="257">
        <v>-1550000</v>
      </c>
      <c r="P1054" s="261"/>
      <c r="Q1054" s="261"/>
    </row>
    <row r="1055" spans="1:17">
      <c r="A1055" s="263">
        <v>1054</v>
      </c>
      <c r="B1055" s="263"/>
      <c r="C1055" s="256">
        <v>45866</v>
      </c>
      <c r="D1055" s="282" t="s">
        <v>1074</v>
      </c>
      <c r="G1055" s="282" t="s">
        <v>1111</v>
      </c>
      <c r="N1055" s="257">
        <v>-1550000</v>
      </c>
      <c r="P1055" s="261"/>
      <c r="Q1055" s="261"/>
    </row>
    <row r="1056" spans="1:17">
      <c r="A1056" s="263">
        <v>1055</v>
      </c>
      <c r="B1056" s="263"/>
      <c r="C1056" s="256">
        <v>45866</v>
      </c>
      <c r="D1056" s="282" t="s">
        <v>1705</v>
      </c>
      <c r="G1056" s="282" t="s">
        <v>1111</v>
      </c>
      <c r="N1056" s="257">
        <v>-1452000</v>
      </c>
      <c r="P1056" s="261"/>
      <c r="Q1056" s="261"/>
    </row>
    <row r="1057" spans="1:17">
      <c r="A1057" s="263">
        <v>1056</v>
      </c>
      <c r="B1057" s="263"/>
      <c r="C1057" s="256">
        <v>45866</v>
      </c>
      <c r="D1057" s="282" t="s">
        <v>1045</v>
      </c>
      <c r="G1057" s="282" t="s">
        <v>2053</v>
      </c>
      <c r="H1057" s="261">
        <v>2830401</v>
      </c>
      <c r="I1057" s="257">
        <v>1000000</v>
      </c>
      <c r="J1057" s="261">
        <v>1</v>
      </c>
      <c r="M1057" s="257">
        <v>1000000</v>
      </c>
      <c r="P1057" s="261"/>
      <c r="Q1057" s="261"/>
    </row>
    <row r="1058" spans="1:17">
      <c r="A1058" s="263">
        <v>1057</v>
      </c>
      <c r="B1058" s="263"/>
      <c r="C1058" s="256">
        <v>45866</v>
      </c>
      <c r="D1058" s="282" t="s">
        <v>1370</v>
      </c>
      <c r="G1058" s="282" t="s">
        <v>1695</v>
      </c>
      <c r="H1058" s="261" t="s">
        <v>2764</v>
      </c>
      <c r="I1058" s="257">
        <v>500000</v>
      </c>
      <c r="J1058" s="261">
        <v>1</v>
      </c>
      <c r="M1058" s="257">
        <v>500000</v>
      </c>
      <c r="P1058" s="261"/>
      <c r="Q1058" s="261"/>
    </row>
    <row r="1059" spans="1:17">
      <c r="A1059" s="263">
        <v>1058</v>
      </c>
      <c r="B1059" s="263"/>
      <c r="C1059" s="256">
        <v>45866</v>
      </c>
      <c r="D1059" s="282" t="s">
        <v>1370</v>
      </c>
      <c r="G1059" s="282" t="s">
        <v>2847</v>
      </c>
      <c r="H1059" s="261">
        <v>415089709</v>
      </c>
      <c r="I1059" s="257">
        <v>430000</v>
      </c>
      <c r="J1059" s="261">
        <v>1</v>
      </c>
      <c r="M1059" s="257">
        <v>430000</v>
      </c>
      <c r="P1059" s="261"/>
      <c r="Q1059" s="261"/>
    </row>
    <row r="1060" spans="1:17">
      <c r="A1060" s="263">
        <v>1059</v>
      </c>
      <c r="B1060" s="263"/>
      <c r="C1060" s="256">
        <v>45866</v>
      </c>
      <c r="D1060" s="282" t="s">
        <v>1705</v>
      </c>
      <c r="G1060" s="282" t="s">
        <v>1694</v>
      </c>
      <c r="H1060" s="261">
        <v>2850701</v>
      </c>
      <c r="I1060" s="257">
        <v>600000</v>
      </c>
      <c r="J1060" s="261">
        <v>1</v>
      </c>
      <c r="L1060" s="258">
        <v>60000</v>
      </c>
      <c r="M1060" s="257">
        <v>660000</v>
      </c>
      <c r="P1060" s="261"/>
      <c r="Q1060" s="261"/>
    </row>
    <row r="1061" spans="1:17">
      <c r="A1061" s="263">
        <v>1060</v>
      </c>
      <c r="B1061" s="263"/>
      <c r="C1061" s="256">
        <v>45866</v>
      </c>
      <c r="D1061" s="282" t="s">
        <v>1802</v>
      </c>
      <c r="G1061" s="282" t="s">
        <v>2137</v>
      </c>
      <c r="H1061" s="261" t="s">
        <v>1179</v>
      </c>
      <c r="I1061" s="257">
        <v>200000</v>
      </c>
      <c r="J1061" s="261">
        <v>1</v>
      </c>
      <c r="M1061" s="257">
        <v>200000</v>
      </c>
      <c r="P1061" s="261"/>
      <c r="Q1061" s="261"/>
    </row>
    <row r="1062" spans="1:17">
      <c r="A1062" s="263">
        <v>1061</v>
      </c>
      <c r="B1062" s="263"/>
      <c r="C1062" s="256">
        <v>45866</v>
      </c>
      <c r="D1062" s="282" t="s">
        <v>1633</v>
      </c>
      <c r="G1062" s="282" t="s">
        <v>1785</v>
      </c>
      <c r="H1062" s="261">
        <v>6058008122</v>
      </c>
      <c r="I1062" s="257">
        <v>2500000</v>
      </c>
      <c r="J1062" s="261">
        <v>1</v>
      </c>
      <c r="L1062" s="258">
        <v>250000</v>
      </c>
      <c r="M1062" s="257">
        <v>2750000</v>
      </c>
      <c r="P1062" s="261"/>
      <c r="Q1062" s="261"/>
    </row>
    <row r="1063" spans="1:17">
      <c r="A1063" s="263">
        <v>1062</v>
      </c>
      <c r="B1063" s="263"/>
      <c r="C1063" s="256">
        <v>45866</v>
      </c>
      <c r="D1063" s="282" t="s">
        <v>1444</v>
      </c>
      <c r="G1063" s="282" t="s">
        <v>2135</v>
      </c>
      <c r="H1063" s="261" t="s">
        <v>1186</v>
      </c>
      <c r="I1063" s="257">
        <v>500000</v>
      </c>
      <c r="J1063" s="261">
        <v>1</v>
      </c>
      <c r="M1063" s="257">
        <v>500000</v>
      </c>
      <c r="P1063" s="261"/>
      <c r="Q1063" s="261"/>
    </row>
    <row r="1064" spans="1:17">
      <c r="A1064" s="263">
        <v>1063</v>
      </c>
      <c r="B1064" s="263"/>
      <c r="C1064" s="256">
        <v>45866</v>
      </c>
      <c r="D1064" s="282" t="s">
        <v>2948</v>
      </c>
      <c r="G1064" s="282" t="s">
        <v>1814</v>
      </c>
      <c r="H1064" s="261" t="s">
        <v>3563</v>
      </c>
      <c r="I1064" s="257">
        <v>1100000</v>
      </c>
      <c r="J1064" s="261">
        <v>1</v>
      </c>
      <c r="M1064" s="257">
        <v>1100000</v>
      </c>
      <c r="P1064" s="261"/>
      <c r="Q1064" s="261"/>
    </row>
    <row r="1065" spans="1:17">
      <c r="A1065" s="263">
        <v>1064</v>
      </c>
      <c r="B1065" s="263"/>
      <c r="C1065" s="256">
        <v>45866</v>
      </c>
      <c r="D1065" s="282" t="s">
        <v>1515</v>
      </c>
      <c r="G1065" s="282" t="s">
        <v>2134</v>
      </c>
      <c r="H1065" s="261" t="s">
        <v>1179</v>
      </c>
      <c r="I1065" s="257">
        <v>1400000</v>
      </c>
      <c r="J1065" s="261">
        <v>1</v>
      </c>
      <c r="M1065" s="257">
        <v>1400000</v>
      </c>
      <c r="P1065" s="261"/>
      <c r="Q1065" s="261"/>
    </row>
    <row r="1066" spans="1:17">
      <c r="A1066" s="263">
        <v>1065</v>
      </c>
      <c r="B1066" s="263"/>
      <c r="C1066" s="256">
        <v>45866</v>
      </c>
      <c r="D1066" s="282" t="s">
        <v>1816</v>
      </c>
      <c r="G1066" s="282" t="s">
        <v>2128</v>
      </c>
      <c r="H1066" s="261" t="s">
        <v>1180</v>
      </c>
      <c r="I1066" s="257">
        <v>1500000</v>
      </c>
      <c r="J1066" s="261">
        <v>1</v>
      </c>
      <c r="M1066" s="257">
        <v>1500000</v>
      </c>
      <c r="P1066" s="261"/>
      <c r="Q1066" s="261"/>
    </row>
    <row r="1067" spans="1:17">
      <c r="A1067" s="263">
        <v>1066</v>
      </c>
      <c r="B1067" s="263"/>
      <c r="C1067" s="256">
        <v>45866</v>
      </c>
      <c r="D1067" s="282" t="s">
        <v>1816</v>
      </c>
      <c r="G1067" s="282" t="s">
        <v>2129</v>
      </c>
      <c r="H1067" s="261" t="s">
        <v>1760</v>
      </c>
      <c r="I1067" s="257">
        <v>50000</v>
      </c>
      <c r="J1067" s="261">
        <v>1</v>
      </c>
      <c r="M1067" s="257">
        <v>50000</v>
      </c>
      <c r="P1067" s="261"/>
      <c r="Q1067" s="261"/>
    </row>
    <row r="1068" spans="1:17">
      <c r="A1068" s="263">
        <v>1067</v>
      </c>
      <c r="B1068" s="263"/>
      <c r="C1068" s="256">
        <v>45866</v>
      </c>
      <c r="D1068" s="282" t="s">
        <v>1705</v>
      </c>
      <c r="G1068" s="282" t="s">
        <v>2356</v>
      </c>
      <c r="H1068" s="261" t="s">
        <v>2681</v>
      </c>
      <c r="I1068" s="257">
        <v>1100000</v>
      </c>
      <c r="J1068" s="261">
        <v>1</v>
      </c>
      <c r="L1068" s="258">
        <v>110000</v>
      </c>
      <c r="M1068" s="257">
        <v>1210000</v>
      </c>
      <c r="P1068" s="261"/>
      <c r="Q1068" s="261"/>
    </row>
    <row r="1069" spans="1:17">
      <c r="A1069" s="263">
        <v>1068</v>
      </c>
      <c r="B1069" s="263"/>
      <c r="C1069" s="256">
        <v>45866</v>
      </c>
      <c r="D1069" s="282" t="s">
        <v>1705</v>
      </c>
      <c r="G1069" s="282" t="s">
        <v>1490</v>
      </c>
      <c r="I1069" s="257">
        <v>20000</v>
      </c>
      <c r="J1069" s="261">
        <v>1</v>
      </c>
      <c r="L1069" s="258">
        <v>2000</v>
      </c>
      <c r="M1069" s="257">
        <v>22000</v>
      </c>
      <c r="P1069" s="261"/>
      <c r="Q1069" s="261"/>
    </row>
    <row r="1070" spans="1:17">
      <c r="A1070" s="263">
        <v>1069</v>
      </c>
      <c r="B1070" s="263"/>
      <c r="C1070" s="256">
        <v>45866</v>
      </c>
      <c r="D1070" s="282" t="s">
        <v>1420</v>
      </c>
      <c r="G1070" s="282" t="s">
        <v>1182</v>
      </c>
      <c r="H1070" s="261" t="s">
        <v>1710</v>
      </c>
      <c r="I1070" s="257">
        <v>1200000</v>
      </c>
      <c r="J1070" s="261">
        <v>1</v>
      </c>
      <c r="L1070" s="258">
        <v>120000</v>
      </c>
      <c r="M1070" s="257">
        <v>1320000</v>
      </c>
      <c r="P1070" s="261"/>
      <c r="Q1070" s="261"/>
    </row>
    <row r="1071" spans="1:17">
      <c r="A1071" s="263">
        <v>1070</v>
      </c>
      <c r="B1071" s="263"/>
      <c r="C1071" s="256">
        <v>45866</v>
      </c>
      <c r="D1071" s="282" t="s">
        <v>2948</v>
      </c>
      <c r="G1071" s="282" t="s">
        <v>1704</v>
      </c>
      <c r="N1071" s="257">
        <v>-1100000</v>
      </c>
      <c r="P1071" s="261"/>
      <c r="Q1071" s="261"/>
    </row>
    <row r="1072" spans="1:17">
      <c r="A1072" s="263">
        <v>1071</v>
      </c>
      <c r="B1072" s="263"/>
      <c r="C1072" s="256">
        <v>45866</v>
      </c>
      <c r="D1072" s="282" t="s">
        <v>2956</v>
      </c>
      <c r="G1072" s="282" t="s">
        <v>2128</v>
      </c>
      <c r="H1072" s="261" t="s">
        <v>1180</v>
      </c>
      <c r="I1072" s="257">
        <v>1500000</v>
      </c>
      <c r="J1072" s="261">
        <v>1</v>
      </c>
      <c r="L1072" s="258">
        <v>150000</v>
      </c>
      <c r="M1072" s="257">
        <v>1650000</v>
      </c>
      <c r="P1072" s="261"/>
      <c r="Q1072" s="261"/>
    </row>
    <row r="1073" spans="1:17">
      <c r="A1073" s="263">
        <v>1072</v>
      </c>
      <c r="B1073" s="263"/>
      <c r="C1073" s="256">
        <v>45866</v>
      </c>
      <c r="D1073" s="282" t="s">
        <v>2956</v>
      </c>
      <c r="G1073" s="282" t="s">
        <v>2129</v>
      </c>
      <c r="H1073" s="261" t="s">
        <v>1760</v>
      </c>
      <c r="I1073" s="257">
        <v>50000</v>
      </c>
      <c r="J1073" s="261">
        <v>1</v>
      </c>
      <c r="L1073" s="258">
        <v>5000</v>
      </c>
      <c r="M1073" s="257">
        <v>55000</v>
      </c>
      <c r="P1073" s="261"/>
      <c r="Q1073" s="261"/>
    </row>
    <row r="1074" spans="1:17">
      <c r="A1074" s="263">
        <v>1073</v>
      </c>
      <c r="B1074" s="263"/>
      <c r="C1074" s="256">
        <v>45866</v>
      </c>
      <c r="D1074" s="282" t="s">
        <v>2956</v>
      </c>
      <c r="G1074" s="282" t="s">
        <v>1704</v>
      </c>
      <c r="N1074" s="257">
        <v>-1705000</v>
      </c>
      <c r="P1074" s="261"/>
      <c r="Q1074" s="261"/>
    </row>
    <row r="1075" spans="1:17">
      <c r="A1075" s="263">
        <v>1074</v>
      </c>
      <c r="B1075" s="263"/>
      <c r="C1075" s="256">
        <v>45866</v>
      </c>
      <c r="D1075" s="282" t="s">
        <v>1420</v>
      </c>
      <c r="G1075" s="282" t="s">
        <v>1704</v>
      </c>
      <c r="N1075" s="257">
        <v>-1320000</v>
      </c>
      <c r="P1075" s="261"/>
      <c r="Q1075" s="261"/>
    </row>
    <row r="1076" spans="1:17">
      <c r="A1076" s="263">
        <v>1075</v>
      </c>
      <c r="B1076" s="263"/>
      <c r="C1076" s="256">
        <v>45866</v>
      </c>
      <c r="D1076" s="282" t="s">
        <v>1633</v>
      </c>
      <c r="G1076" s="282" t="s">
        <v>1704</v>
      </c>
      <c r="N1076" s="257">
        <v>-1705000</v>
      </c>
      <c r="P1076" s="261"/>
      <c r="Q1076" s="261"/>
    </row>
    <row r="1077" spans="1:17">
      <c r="A1077" s="263">
        <v>1076</v>
      </c>
      <c r="B1077" s="263"/>
      <c r="C1077" s="256">
        <v>45866</v>
      </c>
      <c r="D1077" s="282" t="s">
        <v>1515</v>
      </c>
      <c r="G1077" s="282" t="s">
        <v>1704</v>
      </c>
      <c r="N1077" s="257">
        <v>-1400000</v>
      </c>
      <c r="P1077" s="261"/>
      <c r="Q1077" s="261"/>
    </row>
    <row r="1078" spans="1:17">
      <c r="A1078" s="263">
        <v>1077</v>
      </c>
      <c r="B1078" s="263"/>
      <c r="C1078" s="256">
        <v>45866</v>
      </c>
      <c r="D1078" s="282" t="s">
        <v>1429</v>
      </c>
      <c r="G1078" s="282" t="s">
        <v>1704</v>
      </c>
      <c r="N1078" s="257">
        <v>-1789000</v>
      </c>
      <c r="P1078" s="261"/>
      <c r="Q1078" s="261"/>
    </row>
    <row r="1079" spans="1:17">
      <c r="A1079" s="263">
        <v>1078</v>
      </c>
      <c r="B1079" s="263"/>
      <c r="C1079" s="256">
        <v>45866</v>
      </c>
      <c r="D1079" s="282" t="s">
        <v>1802</v>
      </c>
      <c r="G1079" s="282" t="s">
        <v>1704</v>
      </c>
      <c r="N1079" s="257">
        <v>-710000</v>
      </c>
      <c r="P1079" s="261"/>
      <c r="Q1079" s="261"/>
    </row>
    <row r="1080" spans="1:17">
      <c r="A1080" s="263">
        <v>1079</v>
      </c>
      <c r="B1080" s="263"/>
      <c r="C1080" s="256">
        <v>45866</v>
      </c>
      <c r="D1080" s="282" t="s">
        <v>1931</v>
      </c>
      <c r="G1080" s="282" t="s">
        <v>1704</v>
      </c>
      <c r="N1080" s="257">
        <v>-230000</v>
      </c>
      <c r="P1080" s="261"/>
      <c r="Q1080" s="261"/>
    </row>
    <row r="1081" spans="1:17">
      <c r="A1081" s="263">
        <v>1080</v>
      </c>
      <c r="B1081" s="263"/>
      <c r="C1081" s="256">
        <v>45867</v>
      </c>
      <c r="D1081" s="282" t="s">
        <v>1045</v>
      </c>
      <c r="G1081" s="282" t="s">
        <v>1704</v>
      </c>
      <c r="N1081" s="257">
        <v>-1000000</v>
      </c>
      <c r="P1081" s="261"/>
      <c r="Q1081" s="261"/>
    </row>
    <row r="1082" spans="1:17">
      <c r="A1082" s="263">
        <v>1081</v>
      </c>
      <c r="B1082" s="263"/>
      <c r="C1082" s="256">
        <v>45867</v>
      </c>
      <c r="D1082" s="282" t="s">
        <v>1007</v>
      </c>
      <c r="G1082" s="282" t="s">
        <v>1704</v>
      </c>
      <c r="N1082" s="257">
        <v>-1320000</v>
      </c>
      <c r="P1082" s="261"/>
      <c r="Q1082" s="261"/>
    </row>
    <row r="1083" spans="1:17">
      <c r="A1083" s="263">
        <v>1082</v>
      </c>
      <c r="B1083" s="263"/>
      <c r="C1083" s="256">
        <v>45867</v>
      </c>
      <c r="D1083" s="282" t="s">
        <v>1551</v>
      </c>
      <c r="G1083" s="282" t="s">
        <v>2911</v>
      </c>
      <c r="N1083" s="257">
        <v>-500000</v>
      </c>
      <c r="P1083" s="261"/>
      <c r="Q1083" s="261"/>
    </row>
    <row r="1084" spans="1:17">
      <c r="A1084" s="263">
        <v>1083</v>
      </c>
      <c r="B1084" s="263"/>
      <c r="C1084" s="256">
        <v>45867</v>
      </c>
      <c r="D1084" s="282" t="s">
        <v>1415</v>
      </c>
      <c r="G1084" s="282" t="s">
        <v>2986</v>
      </c>
      <c r="H1084" s="261" t="s">
        <v>2985</v>
      </c>
      <c r="I1084" s="257">
        <v>250000</v>
      </c>
      <c r="J1084" s="261">
        <v>1</v>
      </c>
      <c r="M1084" s="257">
        <v>250000</v>
      </c>
      <c r="P1084" s="261"/>
      <c r="Q1084" s="261"/>
    </row>
    <row r="1085" spans="1:17">
      <c r="A1085" s="263">
        <v>1084</v>
      </c>
      <c r="B1085" s="263"/>
      <c r="C1085" s="256">
        <v>45867</v>
      </c>
      <c r="D1085" s="282" t="s">
        <v>1747</v>
      </c>
      <c r="G1085" s="282" t="s">
        <v>2128</v>
      </c>
      <c r="H1085" s="261" t="s">
        <v>1180</v>
      </c>
      <c r="I1085" s="257">
        <v>1500000</v>
      </c>
      <c r="J1085" s="261">
        <v>1</v>
      </c>
      <c r="M1085" s="257">
        <v>1500000</v>
      </c>
      <c r="P1085" s="261"/>
      <c r="Q1085" s="261"/>
    </row>
    <row r="1086" spans="1:17">
      <c r="A1086" s="263">
        <v>1085</v>
      </c>
      <c r="B1086" s="263"/>
      <c r="C1086" s="256">
        <v>45867</v>
      </c>
      <c r="D1086" s="282" t="s">
        <v>1747</v>
      </c>
      <c r="G1086" s="282" t="s">
        <v>2129</v>
      </c>
      <c r="H1086" s="261" t="s">
        <v>1760</v>
      </c>
      <c r="I1086" s="257">
        <v>50000</v>
      </c>
      <c r="J1086" s="261">
        <v>1</v>
      </c>
      <c r="M1086" s="257">
        <v>50000</v>
      </c>
      <c r="P1086" s="261"/>
      <c r="Q1086" s="261"/>
    </row>
    <row r="1087" spans="1:17">
      <c r="A1087" s="263">
        <v>1086</v>
      </c>
      <c r="B1087" s="263"/>
      <c r="C1087" s="256">
        <v>45867</v>
      </c>
      <c r="D1087" s="282" t="s">
        <v>1074</v>
      </c>
      <c r="G1087" s="282" t="s">
        <v>2134</v>
      </c>
      <c r="H1087" s="261" t="s">
        <v>1179</v>
      </c>
      <c r="I1087" s="257">
        <v>900000</v>
      </c>
      <c r="J1087" s="261">
        <v>1</v>
      </c>
      <c r="M1087" s="257">
        <v>900000</v>
      </c>
      <c r="P1087" s="261"/>
      <c r="Q1087" s="261"/>
    </row>
    <row r="1088" spans="1:17">
      <c r="A1088" s="263">
        <v>1087</v>
      </c>
      <c r="B1088" s="263"/>
      <c r="C1088" s="256">
        <v>45867</v>
      </c>
      <c r="D1088" s="282" t="s">
        <v>1277</v>
      </c>
      <c r="G1088" s="282" t="s">
        <v>2135</v>
      </c>
      <c r="H1088" s="261" t="s">
        <v>1186</v>
      </c>
      <c r="I1088" s="257">
        <v>520000</v>
      </c>
      <c r="J1088" s="261">
        <v>1</v>
      </c>
      <c r="M1088" s="257">
        <v>520000</v>
      </c>
      <c r="P1088" s="261"/>
      <c r="Q1088" s="261"/>
    </row>
    <row r="1089" spans="1:17">
      <c r="A1089" s="263">
        <v>1088</v>
      </c>
      <c r="B1089" s="263"/>
      <c r="C1089" s="256">
        <v>45867</v>
      </c>
      <c r="D1089" s="282" t="s">
        <v>1277</v>
      </c>
      <c r="G1089" s="282" t="s">
        <v>2138</v>
      </c>
      <c r="H1089" s="261">
        <v>50229</v>
      </c>
      <c r="I1089" s="257">
        <v>70000</v>
      </c>
      <c r="J1089" s="261">
        <v>1</v>
      </c>
      <c r="M1089" s="257">
        <v>70000</v>
      </c>
      <c r="P1089" s="261"/>
      <c r="Q1089" s="261"/>
    </row>
    <row r="1090" spans="1:17">
      <c r="A1090" s="263">
        <v>1089</v>
      </c>
      <c r="B1090" s="263"/>
      <c r="C1090" s="256">
        <v>45867</v>
      </c>
      <c r="D1090" s="282" t="s">
        <v>1277</v>
      </c>
      <c r="G1090" s="282" t="s">
        <v>2139</v>
      </c>
      <c r="H1090" s="261" t="s">
        <v>1752</v>
      </c>
      <c r="I1090" s="257">
        <v>35000</v>
      </c>
      <c r="J1090" s="261">
        <v>1</v>
      </c>
      <c r="M1090" s="257">
        <v>35000</v>
      </c>
      <c r="P1090" s="261"/>
      <c r="Q1090" s="261"/>
    </row>
    <row r="1091" spans="1:17">
      <c r="A1091" s="263">
        <v>1090</v>
      </c>
      <c r="B1091" s="263"/>
      <c r="C1091" s="256">
        <v>45867</v>
      </c>
      <c r="D1091" s="282" t="s">
        <v>1277</v>
      </c>
      <c r="G1091" s="282" t="s">
        <v>2457</v>
      </c>
      <c r="H1091" s="261">
        <v>4150862090</v>
      </c>
      <c r="I1091" s="257">
        <v>450000</v>
      </c>
      <c r="J1091" s="261">
        <v>1</v>
      </c>
      <c r="M1091" s="257">
        <v>450000</v>
      </c>
      <c r="P1091" s="261"/>
      <c r="Q1091" s="261"/>
    </row>
    <row r="1092" spans="1:17">
      <c r="A1092" s="263">
        <v>1091</v>
      </c>
      <c r="B1092" s="263"/>
      <c r="C1092" s="256">
        <v>45867</v>
      </c>
      <c r="D1092" s="282" t="s">
        <v>1762</v>
      </c>
      <c r="G1092" s="282" t="s">
        <v>2550</v>
      </c>
      <c r="H1092" s="261" t="s">
        <v>2549</v>
      </c>
      <c r="I1092" s="257">
        <v>1600000</v>
      </c>
      <c r="J1092" s="261">
        <v>1</v>
      </c>
      <c r="L1092" s="258">
        <v>160000</v>
      </c>
      <c r="M1092" s="257">
        <v>1760000</v>
      </c>
      <c r="P1092" s="261"/>
      <c r="Q1092" s="261"/>
    </row>
    <row r="1093" spans="1:17">
      <c r="A1093" s="263">
        <v>1092</v>
      </c>
      <c r="B1093" s="263"/>
      <c r="C1093" s="256">
        <v>45867</v>
      </c>
      <c r="D1093" s="282" t="s">
        <v>2844</v>
      </c>
      <c r="G1093" s="282" t="s">
        <v>1182</v>
      </c>
      <c r="H1093" s="261" t="s">
        <v>1710</v>
      </c>
      <c r="I1093" s="257">
        <v>1000000</v>
      </c>
      <c r="J1093" s="261">
        <v>1</v>
      </c>
      <c r="M1093" s="257">
        <v>1000000</v>
      </c>
      <c r="P1093" s="261"/>
      <c r="Q1093" s="261"/>
    </row>
    <row r="1094" spans="1:17">
      <c r="A1094" s="263">
        <v>1093</v>
      </c>
      <c r="B1094" s="263"/>
      <c r="C1094" s="256">
        <v>45867</v>
      </c>
      <c r="D1094" s="282" t="s">
        <v>1680</v>
      </c>
      <c r="G1094" s="282" t="s">
        <v>2996</v>
      </c>
      <c r="H1094" s="261" t="s">
        <v>2270</v>
      </c>
      <c r="I1094" s="257">
        <v>900000</v>
      </c>
      <c r="J1094" s="261">
        <v>1</v>
      </c>
      <c r="M1094" s="257">
        <v>900000</v>
      </c>
      <c r="P1094" s="261"/>
      <c r="Q1094" s="261"/>
    </row>
    <row r="1095" spans="1:17">
      <c r="A1095" s="263">
        <v>1094</v>
      </c>
      <c r="B1095" s="263"/>
      <c r="C1095" s="256">
        <v>45867</v>
      </c>
      <c r="D1095" s="282" t="s">
        <v>1415</v>
      </c>
      <c r="G1095" s="282" t="s">
        <v>2128</v>
      </c>
      <c r="H1095" s="261" t="s">
        <v>1180</v>
      </c>
      <c r="I1095" s="257">
        <v>1500000</v>
      </c>
      <c r="J1095" s="261">
        <v>1</v>
      </c>
      <c r="M1095" s="257">
        <v>1500000</v>
      </c>
      <c r="P1095" s="261"/>
      <c r="Q1095" s="261"/>
    </row>
    <row r="1096" spans="1:17">
      <c r="A1096" s="263">
        <v>1095</v>
      </c>
      <c r="B1096" s="263"/>
      <c r="C1096" s="256">
        <v>45867</v>
      </c>
      <c r="D1096" s="282" t="s">
        <v>1415</v>
      </c>
      <c r="G1096" s="282" t="s">
        <v>2129</v>
      </c>
      <c r="H1096" s="261" t="s">
        <v>1760</v>
      </c>
      <c r="I1096" s="257">
        <v>50000</v>
      </c>
      <c r="J1096" s="261">
        <v>1</v>
      </c>
      <c r="M1096" s="257">
        <v>50000</v>
      </c>
      <c r="P1096" s="261"/>
      <c r="Q1096" s="261"/>
    </row>
    <row r="1097" spans="1:17">
      <c r="A1097" s="263">
        <v>1096</v>
      </c>
      <c r="B1097" s="263"/>
      <c r="C1097" s="256">
        <v>45867</v>
      </c>
      <c r="D1097" s="282" t="s">
        <v>1415</v>
      </c>
      <c r="G1097" s="282" t="s">
        <v>1520</v>
      </c>
      <c r="H1097" s="261">
        <v>24152333907</v>
      </c>
      <c r="I1097" s="257">
        <v>50000</v>
      </c>
      <c r="J1097" s="261">
        <v>1</v>
      </c>
      <c r="M1097" s="257">
        <v>50000</v>
      </c>
      <c r="P1097" s="261"/>
      <c r="Q1097" s="261"/>
    </row>
    <row r="1098" spans="1:17">
      <c r="A1098" s="263">
        <v>1097</v>
      </c>
      <c r="B1098" s="263"/>
      <c r="C1098" s="256">
        <v>45867</v>
      </c>
      <c r="D1098" s="282" t="s">
        <v>1762</v>
      </c>
      <c r="G1098" s="282" t="s">
        <v>1111</v>
      </c>
      <c r="N1098" s="257">
        <v>-132000</v>
      </c>
      <c r="P1098" s="261"/>
      <c r="Q1098" s="261"/>
    </row>
    <row r="1099" spans="1:17">
      <c r="A1099" s="263">
        <v>1098</v>
      </c>
      <c r="B1099" s="263"/>
      <c r="C1099" s="256">
        <v>45867</v>
      </c>
      <c r="D1099" s="282" t="s">
        <v>2844</v>
      </c>
      <c r="G1099" s="282" t="s">
        <v>1111</v>
      </c>
      <c r="N1099" s="257">
        <v>-1000000</v>
      </c>
      <c r="P1099" s="261"/>
      <c r="Q1099" s="261"/>
    </row>
    <row r="1100" spans="1:17">
      <c r="A1100" s="263">
        <v>1099</v>
      </c>
      <c r="B1100" s="263"/>
      <c r="C1100" s="256">
        <v>45868</v>
      </c>
      <c r="D1100" s="282" t="s">
        <v>1277</v>
      </c>
      <c r="G1100" s="282" t="s">
        <v>1704</v>
      </c>
      <c r="N1100" s="257">
        <v>-1075000</v>
      </c>
      <c r="P1100" s="261"/>
      <c r="Q1100" s="261"/>
    </row>
    <row r="1101" spans="1:17">
      <c r="A1101" s="263">
        <v>1100</v>
      </c>
      <c r="B1101" s="263"/>
      <c r="C1101" s="256">
        <v>45868</v>
      </c>
      <c r="D1101" s="282" t="s">
        <v>1928</v>
      </c>
      <c r="G1101" s="282" t="s">
        <v>2128</v>
      </c>
      <c r="H1101" s="261" t="s">
        <v>1180</v>
      </c>
      <c r="I1101" s="257">
        <v>1500000</v>
      </c>
      <c r="J1101" s="261">
        <v>1</v>
      </c>
      <c r="L1101" s="258">
        <v>150000</v>
      </c>
      <c r="M1101" s="257">
        <v>1650000</v>
      </c>
      <c r="P1101" s="261"/>
      <c r="Q1101" s="261"/>
    </row>
    <row r="1102" spans="1:17">
      <c r="A1102" s="263">
        <v>1101</v>
      </c>
      <c r="B1102" s="263"/>
      <c r="C1102" s="256">
        <v>45868</v>
      </c>
      <c r="D1102" s="282" t="s">
        <v>1928</v>
      </c>
      <c r="G1102" s="282" t="s">
        <v>2129</v>
      </c>
      <c r="H1102" s="261" t="s">
        <v>1760</v>
      </c>
      <c r="I1102" s="257">
        <v>50000</v>
      </c>
      <c r="J1102" s="261">
        <v>1</v>
      </c>
      <c r="L1102" s="258">
        <v>5000</v>
      </c>
      <c r="M1102" s="257">
        <v>55000</v>
      </c>
      <c r="P1102" s="261"/>
      <c r="Q1102" s="261"/>
    </row>
    <row r="1103" spans="1:17">
      <c r="A1103" s="263">
        <v>1102</v>
      </c>
      <c r="B1103" s="263"/>
      <c r="C1103" s="256">
        <v>45868</v>
      </c>
      <c r="D1103" s="282" t="s">
        <v>1766</v>
      </c>
      <c r="G1103" s="282" t="s">
        <v>2128</v>
      </c>
      <c r="H1103" s="261" t="s">
        <v>1180</v>
      </c>
      <c r="I1103" s="257">
        <v>1500000</v>
      </c>
      <c r="J1103" s="261">
        <v>1</v>
      </c>
      <c r="M1103" s="257">
        <v>1500000</v>
      </c>
      <c r="P1103" s="261"/>
      <c r="Q1103" s="261"/>
    </row>
    <row r="1104" spans="1:17">
      <c r="A1104" s="263">
        <v>1103</v>
      </c>
      <c r="B1104" s="263"/>
      <c r="C1104" s="256">
        <v>45868</v>
      </c>
      <c r="D1104" s="282" t="s">
        <v>1766</v>
      </c>
      <c r="G1104" s="282" t="s">
        <v>2129</v>
      </c>
      <c r="H1104" s="261" t="s">
        <v>1760</v>
      </c>
      <c r="I1104" s="257">
        <v>50000</v>
      </c>
      <c r="J1104" s="261">
        <v>1</v>
      </c>
      <c r="M1104" s="257">
        <v>50000</v>
      </c>
      <c r="P1104" s="261"/>
      <c r="Q1104" s="261"/>
    </row>
    <row r="1105" spans="1:17">
      <c r="A1105" s="263">
        <v>1104</v>
      </c>
      <c r="B1105" s="263"/>
      <c r="C1105" s="256">
        <v>45868</v>
      </c>
      <c r="D1105" s="282" t="s">
        <v>2719</v>
      </c>
      <c r="G1105" s="282" t="s">
        <v>3891</v>
      </c>
      <c r="H1105" s="261" t="s">
        <v>2165</v>
      </c>
      <c r="I1105" s="257">
        <v>250000</v>
      </c>
      <c r="J1105" s="261">
        <v>1</v>
      </c>
      <c r="M1105" s="257">
        <v>250000</v>
      </c>
      <c r="P1105" s="261"/>
      <c r="Q1105" s="261"/>
    </row>
    <row r="1106" spans="1:17">
      <c r="A1106" s="263">
        <v>1105</v>
      </c>
      <c r="B1106" s="263"/>
      <c r="C1106" s="256">
        <v>45868</v>
      </c>
      <c r="D1106" s="282" t="s">
        <v>1762</v>
      </c>
      <c r="G1106" s="282" t="s">
        <v>3000</v>
      </c>
      <c r="I1106" s="257">
        <v>200000</v>
      </c>
      <c r="J1106" s="261">
        <v>1</v>
      </c>
      <c r="L1106" s="258">
        <v>20000</v>
      </c>
      <c r="M1106" s="257">
        <v>220000</v>
      </c>
      <c r="P1106" s="261"/>
      <c r="Q1106" s="261"/>
    </row>
    <row r="1107" spans="1:17">
      <c r="A1107" s="263">
        <v>1106</v>
      </c>
      <c r="B1107" s="263"/>
      <c r="C1107" s="256">
        <v>45868</v>
      </c>
      <c r="D1107" s="282" t="s">
        <v>1548</v>
      </c>
      <c r="G1107" s="282" t="s">
        <v>2847</v>
      </c>
      <c r="H1107" s="261">
        <v>4150862090</v>
      </c>
      <c r="I1107" s="257">
        <v>450000</v>
      </c>
      <c r="J1107" s="261">
        <v>1</v>
      </c>
      <c r="L1107" s="258">
        <v>45000</v>
      </c>
      <c r="M1107" s="257">
        <v>495000</v>
      </c>
      <c r="P1107" s="261"/>
      <c r="Q1107" s="261"/>
    </row>
    <row r="1108" spans="1:17">
      <c r="A1108" s="263">
        <v>1107</v>
      </c>
      <c r="B1108" s="263"/>
      <c r="C1108" s="256">
        <v>45868</v>
      </c>
      <c r="D1108" s="282" t="s">
        <v>3003</v>
      </c>
      <c r="G1108" s="282" t="s">
        <v>1182</v>
      </c>
      <c r="H1108" s="261" t="s">
        <v>1710</v>
      </c>
      <c r="I1108" s="257">
        <v>1200000</v>
      </c>
      <c r="J1108" s="261">
        <v>1</v>
      </c>
      <c r="L1108" s="258">
        <v>120000</v>
      </c>
      <c r="M1108" s="257">
        <v>1320000</v>
      </c>
      <c r="P1108" s="261"/>
      <c r="Q1108" s="261"/>
    </row>
    <row r="1109" spans="1:17">
      <c r="A1109" s="263">
        <v>1108</v>
      </c>
      <c r="B1109" s="263"/>
      <c r="C1109" s="256">
        <v>45868</v>
      </c>
      <c r="D1109" s="282" t="s">
        <v>2262</v>
      </c>
      <c r="G1109" s="282" t="s">
        <v>2847</v>
      </c>
      <c r="H1109" s="261">
        <v>2212500301</v>
      </c>
      <c r="I1109" s="257">
        <v>863636</v>
      </c>
      <c r="J1109" s="261">
        <v>1</v>
      </c>
      <c r="L1109" s="258">
        <v>86364</v>
      </c>
      <c r="M1109" s="257">
        <v>950000</v>
      </c>
      <c r="P1109" s="261"/>
      <c r="Q1109" s="261"/>
    </row>
    <row r="1110" spans="1:17">
      <c r="A1110" s="263">
        <v>1109</v>
      </c>
      <c r="B1110" s="263"/>
      <c r="C1110" s="256">
        <v>45868</v>
      </c>
      <c r="D1110" s="282" t="s">
        <v>1633</v>
      </c>
      <c r="G1110" s="282" t="s">
        <v>1111</v>
      </c>
      <c r="N1110" s="257">
        <v>-2750000</v>
      </c>
      <c r="P1110" s="261"/>
      <c r="Q1110" s="261"/>
    </row>
    <row r="1111" spans="1:17">
      <c r="A1111" s="263">
        <v>1110</v>
      </c>
      <c r="B1111" s="263"/>
      <c r="C1111" s="256">
        <v>45868</v>
      </c>
      <c r="D1111" s="282" t="s">
        <v>2658</v>
      </c>
      <c r="G1111" s="282" t="s">
        <v>1111</v>
      </c>
      <c r="N1111" s="257">
        <v>-2400000</v>
      </c>
      <c r="P1111" s="261"/>
      <c r="Q1111" s="261"/>
    </row>
    <row r="1112" spans="1:17">
      <c r="A1112" s="263">
        <v>1111</v>
      </c>
      <c r="B1112" s="263"/>
      <c r="C1112" s="256">
        <v>45868</v>
      </c>
      <c r="D1112" s="282" t="s">
        <v>2262</v>
      </c>
      <c r="G1112" s="282" t="s">
        <v>1111</v>
      </c>
      <c r="N1112" s="257">
        <v>-950000</v>
      </c>
      <c r="P1112" s="261"/>
      <c r="Q1112" s="261"/>
    </row>
    <row r="1113" spans="1:17">
      <c r="A1113" s="263">
        <v>1112</v>
      </c>
      <c r="B1113" s="263"/>
      <c r="C1113" s="256">
        <v>45868</v>
      </c>
      <c r="D1113" s="282" t="s">
        <v>1928</v>
      </c>
      <c r="G1113" s="282" t="s">
        <v>1111</v>
      </c>
      <c r="N1113" s="257">
        <v>-1705000</v>
      </c>
      <c r="P1113" s="261"/>
      <c r="Q1113" s="261"/>
    </row>
    <row r="1114" spans="1:17">
      <c r="A1114" s="263">
        <v>1113</v>
      </c>
      <c r="B1114" s="263"/>
      <c r="C1114" s="256">
        <v>45868</v>
      </c>
      <c r="D1114" s="282" t="s">
        <v>2719</v>
      </c>
      <c r="G1114" s="282" t="s">
        <v>1111</v>
      </c>
      <c r="N1114" s="257">
        <v>-250000</v>
      </c>
      <c r="P1114" s="261"/>
      <c r="Q1114" s="261"/>
    </row>
    <row r="1115" spans="1:17">
      <c r="A1115" s="263">
        <v>1114</v>
      </c>
      <c r="B1115" s="263"/>
      <c r="C1115" s="256">
        <v>45868</v>
      </c>
      <c r="D1115" s="282" t="s">
        <v>3003</v>
      </c>
      <c r="G1115" s="282" t="s">
        <v>1111</v>
      </c>
      <c r="N1115" s="257">
        <v>-1320000</v>
      </c>
      <c r="P1115" s="261"/>
      <c r="Q1115" s="261"/>
    </row>
    <row r="1116" spans="1:17">
      <c r="A1116" s="263">
        <v>1115</v>
      </c>
      <c r="B1116" s="263"/>
      <c r="C1116" s="256">
        <v>45869</v>
      </c>
      <c r="D1116" s="282" t="s">
        <v>1423</v>
      </c>
      <c r="G1116" s="282" t="s">
        <v>1111</v>
      </c>
      <c r="N1116" s="257">
        <v>-50000</v>
      </c>
      <c r="P1116" s="261"/>
      <c r="Q1116" s="261"/>
    </row>
    <row r="1117" spans="1:17">
      <c r="A1117" s="263">
        <v>1116</v>
      </c>
      <c r="B1117" s="263"/>
      <c r="C1117" s="256">
        <v>45869</v>
      </c>
      <c r="D1117" s="282" t="s">
        <v>1074</v>
      </c>
      <c r="G1117" s="282" t="s">
        <v>1111</v>
      </c>
      <c r="N1117" s="257">
        <v>-900000</v>
      </c>
      <c r="P1117" s="261"/>
      <c r="Q1117" s="261"/>
    </row>
    <row r="1118" spans="1:17">
      <c r="A1118" s="263">
        <v>1117</v>
      </c>
      <c r="B1118" s="263"/>
      <c r="C1118" s="256">
        <v>45869</v>
      </c>
      <c r="D1118" s="282" t="s">
        <v>2262</v>
      </c>
      <c r="G1118" s="282" t="s">
        <v>1111</v>
      </c>
      <c r="N1118" s="257">
        <v>-1650000</v>
      </c>
      <c r="P1118" s="261"/>
      <c r="Q1118" s="261"/>
    </row>
    <row r="1119" spans="1:17">
      <c r="A1119" s="263">
        <v>1118</v>
      </c>
      <c r="B1119" s="263"/>
      <c r="C1119" s="256">
        <v>45869</v>
      </c>
      <c r="D1119" s="282" t="s">
        <v>1444</v>
      </c>
      <c r="G1119" s="282" t="s">
        <v>2128</v>
      </c>
      <c r="H1119" s="261" t="s">
        <v>1180</v>
      </c>
      <c r="I1119" s="257">
        <v>1500000</v>
      </c>
      <c r="J1119" s="261">
        <v>1</v>
      </c>
      <c r="M1119" s="257">
        <v>1500000</v>
      </c>
      <c r="P1119" s="261"/>
      <c r="Q1119" s="261"/>
    </row>
    <row r="1120" spans="1:17">
      <c r="A1120" s="263">
        <v>1119</v>
      </c>
      <c r="B1120" s="263"/>
      <c r="C1120" s="256">
        <v>45869</v>
      </c>
      <c r="D1120" s="282" t="s">
        <v>1747</v>
      </c>
      <c r="G1120" s="282" t="s">
        <v>2128</v>
      </c>
      <c r="H1120" s="261" t="s">
        <v>1180</v>
      </c>
      <c r="I1120" s="257">
        <v>1500000</v>
      </c>
      <c r="J1120" s="261">
        <v>1</v>
      </c>
      <c r="M1120" s="257">
        <v>1500000</v>
      </c>
      <c r="P1120" s="261"/>
      <c r="Q1120" s="261" t="s">
        <v>4268</v>
      </c>
    </row>
    <row r="1121" spans="1:17">
      <c r="A1121" s="263">
        <v>1120</v>
      </c>
      <c r="B1121" s="263"/>
      <c r="C1121" s="256">
        <v>45869</v>
      </c>
      <c r="D1121" s="282" t="s">
        <v>1747</v>
      </c>
      <c r="G1121" s="282" t="s">
        <v>2129</v>
      </c>
      <c r="H1121" s="261" t="s">
        <v>1760</v>
      </c>
      <c r="I1121" s="257">
        <v>50000</v>
      </c>
      <c r="J1121" s="261">
        <v>1</v>
      </c>
      <c r="M1121" s="257">
        <v>50000</v>
      </c>
      <c r="P1121" s="261"/>
      <c r="Q1121" s="261"/>
    </row>
    <row r="1122" spans="1:17">
      <c r="A1122" s="263">
        <v>1121</v>
      </c>
      <c r="B1122" s="263"/>
      <c r="C1122" s="256">
        <v>45869</v>
      </c>
      <c r="D1122" s="282" t="s">
        <v>1469</v>
      </c>
      <c r="G1122" s="282" t="s">
        <v>1182</v>
      </c>
      <c r="H1122" s="261" t="s">
        <v>1710</v>
      </c>
      <c r="I1122" s="257">
        <v>1200000</v>
      </c>
      <c r="J1122" s="261">
        <v>1</v>
      </c>
      <c r="M1122" s="257">
        <v>1200000</v>
      </c>
      <c r="P1122" s="261"/>
      <c r="Q1122" s="261"/>
    </row>
    <row r="1123" spans="1:17">
      <c r="A1123" s="263">
        <v>1122</v>
      </c>
      <c r="B1123" s="263"/>
      <c r="C1123" s="256">
        <v>45869</v>
      </c>
      <c r="D1123" s="282" t="s">
        <v>1469</v>
      </c>
      <c r="G1123" s="282" t="s">
        <v>1490</v>
      </c>
      <c r="I1123" s="257">
        <v>20000</v>
      </c>
      <c r="J1123" s="261">
        <v>1</v>
      </c>
      <c r="M1123" s="257">
        <v>20000</v>
      </c>
      <c r="P1123" s="261"/>
      <c r="Q1123" s="261"/>
    </row>
    <row r="1124" spans="1:17">
      <c r="A1124" s="263">
        <v>1123</v>
      </c>
      <c r="B1124" s="263"/>
      <c r="C1124" s="256">
        <v>45869</v>
      </c>
      <c r="D1124" s="282" t="s">
        <v>1633</v>
      </c>
      <c r="G1124" s="282" t="s">
        <v>2501</v>
      </c>
      <c r="H1124" s="261" t="s">
        <v>2500</v>
      </c>
      <c r="I1124" s="257">
        <v>1000000</v>
      </c>
      <c r="J1124" s="261">
        <v>1</v>
      </c>
      <c r="L1124" s="258">
        <v>100000</v>
      </c>
      <c r="M1124" s="257">
        <v>1100000</v>
      </c>
      <c r="P1124" s="261"/>
      <c r="Q1124" s="261"/>
    </row>
    <row r="1125" spans="1:17">
      <c r="A1125" s="263">
        <v>1124</v>
      </c>
      <c r="B1125" s="263"/>
      <c r="C1125" s="256">
        <v>45869</v>
      </c>
      <c r="D1125" s="282" t="s">
        <v>1551</v>
      </c>
      <c r="G1125" s="282" t="s">
        <v>1237</v>
      </c>
      <c r="H1125" s="261" t="s">
        <v>1236</v>
      </c>
      <c r="I1125" s="257">
        <v>50000</v>
      </c>
      <c r="J1125" s="261">
        <v>1</v>
      </c>
      <c r="L1125" s="258">
        <v>5000</v>
      </c>
      <c r="M1125" s="257">
        <v>55000</v>
      </c>
      <c r="P1125" s="261"/>
      <c r="Q1125" s="261"/>
    </row>
    <row r="1126" spans="1:17">
      <c r="A1126" s="263">
        <v>1125</v>
      </c>
      <c r="B1126" s="263"/>
      <c r="C1126" s="256">
        <v>45869</v>
      </c>
      <c r="D1126" s="282" t="s">
        <v>1370</v>
      </c>
      <c r="G1126" s="282" t="s">
        <v>1111</v>
      </c>
      <c r="N1126" s="257">
        <v>-9010000</v>
      </c>
      <c r="P1126" s="261"/>
      <c r="Q1126" s="261"/>
    </row>
    <row r="1127" spans="1:17">
      <c r="A1127" s="263">
        <v>1126</v>
      </c>
      <c r="B1127" s="263"/>
      <c r="C1127" s="256">
        <v>45869</v>
      </c>
      <c r="D1127" s="282" t="s">
        <v>1816</v>
      </c>
      <c r="G1127" s="282" t="s">
        <v>1111</v>
      </c>
      <c r="N1127" s="257">
        <v>-1550000</v>
      </c>
      <c r="P1127" s="261"/>
      <c r="Q1127" s="261"/>
    </row>
    <row r="1128" spans="1:17">
      <c r="A1128" s="263">
        <v>1127</v>
      </c>
      <c r="B1128" s="263"/>
      <c r="C1128" s="256">
        <v>45869</v>
      </c>
      <c r="D1128" s="282" t="s">
        <v>1525</v>
      </c>
      <c r="G1128" s="282" t="s">
        <v>1111</v>
      </c>
      <c r="N1128" s="257">
        <v>-275000</v>
      </c>
      <c r="P1128" s="261"/>
      <c r="Q1128" s="261"/>
    </row>
    <row r="1129" spans="1:17">
      <c r="A1129" s="263">
        <v>1128</v>
      </c>
      <c r="B1129" s="263"/>
      <c r="C1129" s="256">
        <v>45869</v>
      </c>
      <c r="D1129" s="282" t="s">
        <v>1469</v>
      </c>
      <c r="G1129" s="282" t="s">
        <v>1111</v>
      </c>
      <c r="N1129" s="257">
        <v>-1220000</v>
      </c>
      <c r="P1129" s="261"/>
      <c r="Q1129" s="261"/>
    </row>
    <row r="1130" spans="1:17">
      <c r="A1130" s="263">
        <v>1129</v>
      </c>
      <c r="B1130" s="263"/>
      <c r="C1130" s="256">
        <v>45870</v>
      </c>
      <c r="D1130" s="282" t="s">
        <v>1548</v>
      </c>
      <c r="G1130" s="282" t="s">
        <v>1111</v>
      </c>
      <c r="N1130" s="257">
        <v>-2835000</v>
      </c>
      <c r="P1130" s="261"/>
      <c r="Q1130" s="261"/>
    </row>
    <row r="1131" spans="1:17">
      <c r="A1131" s="263">
        <v>1130</v>
      </c>
      <c r="B1131" s="263"/>
      <c r="C1131" s="256">
        <v>45870</v>
      </c>
      <c r="D1131" s="282" t="s">
        <v>1131</v>
      </c>
      <c r="G1131" s="282" t="s">
        <v>1111</v>
      </c>
      <c r="N1131" s="257">
        <v>-4750000</v>
      </c>
      <c r="P1131" s="261"/>
      <c r="Q1131" s="261"/>
    </row>
    <row r="1132" spans="1:17">
      <c r="A1132" s="263">
        <v>1131</v>
      </c>
      <c r="B1132" s="263"/>
      <c r="C1132" s="256">
        <v>45870</v>
      </c>
      <c r="D1132" s="282" t="s">
        <v>1444</v>
      </c>
      <c r="G1132" s="282" t="s">
        <v>2135</v>
      </c>
      <c r="H1132" s="261" t="s">
        <v>1186</v>
      </c>
      <c r="I1132" s="257">
        <v>500000</v>
      </c>
      <c r="J1132" s="261">
        <v>1</v>
      </c>
      <c r="M1132" s="257">
        <v>500000</v>
      </c>
      <c r="P1132" s="261"/>
      <c r="Q1132" s="261"/>
    </row>
    <row r="1133" spans="1:17">
      <c r="A1133" s="263">
        <v>1132</v>
      </c>
      <c r="B1133" s="263"/>
      <c r="C1133" s="256">
        <v>45870</v>
      </c>
      <c r="D1133" s="282" t="s">
        <v>3018</v>
      </c>
      <c r="G1133" s="282" t="s">
        <v>1184</v>
      </c>
      <c r="H1133" s="261" t="s">
        <v>1183</v>
      </c>
      <c r="I1133" s="257">
        <v>1250000</v>
      </c>
      <c r="J1133" s="261">
        <v>1</v>
      </c>
      <c r="L1133" s="258">
        <v>125000</v>
      </c>
      <c r="M1133" s="257">
        <v>1375000</v>
      </c>
      <c r="P1133" s="261"/>
      <c r="Q1133" s="261"/>
    </row>
    <row r="1134" spans="1:17">
      <c r="A1134" s="263">
        <v>1133</v>
      </c>
      <c r="B1134" s="263"/>
      <c r="C1134" s="256">
        <v>45870</v>
      </c>
      <c r="D1134" s="282" t="s">
        <v>1893</v>
      </c>
      <c r="G1134" s="282" t="s">
        <v>2128</v>
      </c>
      <c r="H1134" s="261" t="s">
        <v>1180</v>
      </c>
      <c r="I1134" s="257">
        <v>1600000</v>
      </c>
      <c r="J1134" s="261">
        <v>1</v>
      </c>
      <c r="M1134" s="257">
        <v>1600000</v>
      </c>
      <c r="P1134" s="261"/>
      <c r="Q1134" s="261"/>
    </row>
    <row r="1135" spans="1:17">
      <c r="A1135" s="263">
        <v>1134</v>
      </c>
      <c r="B1135" s="263"/>
      <c r="C1135" s="256">
        <v>45870</v>
      </c>
      <c r="D1135" s="282" t="s">
        <v>1893</v>
      </c>
      <c r="G1135" s="282" t="s">
        <v>2129</v>
      </c>
      <c r="H1135" s="261" t="s">
        <v>1760</v>
      </c>
      <c r="I1135" s="257">
        <v>50000</v>
      </c>
      <c r="J1135" s="261">
        <v>1</v>
      </c>
      <c r="M1135" s="257">
        <v>50000</v>
      </c>
      <c r="P1135" s="261"/>
      <c r="Q1135" s="261"/>
    </row>
    <row r="1136" spans="1:17">
      <c r="A1136" s="263">
        <v>1135</v>
      </c>
      <c r="B1136" s="263"/>
      <c r="C1136" s="256">
        <v>45870</v>
      </c>
      <c r="D1136" s="282" t="s">
        <v>1370</v>
      </c>
      <c r="G1136" s="282" t="s">
        <v>2128</v>
      </c>
      <c r="H1136" s="261" t="s">
        <v>1180</v>
      </c>
      <c r="I1136" s="257">
        <v>1500000</v>
      </c>
      <c r="J1136" s="261">
        <v>1</v>
      </c>
      <c r="M1136" s="257">
        <v>1500000</v>
      </c>
      <c r="P1136" s="261"/>
      <c r="Q1136" s="261"/>
    </row>
    <row r="1137" spans="1:17">
      <c r="A1137" s="263">
        <v>1136</v>
      </c>
      <c r="B1137" s="263"/>
      <c r="C1137" s="256">
        <v>45870</v>
      </c>
      <c r="D1137" s="282" t="s">
        <v>1370</v>
      </c>
      <c r="G1137" s="282" t="s">
        <v>2129</v>
      </c>
      <c r="H1137" s="261" t="s">
        <v>1760</v>
      </c>
      <c r="I1137" s="257">
        <v>50000</v>
      </c>
      <c r="J1137" s="261">
        <v>1</v>
      </c>
      <c r="M1137" s="257">
        <v>50000</v>
      </c>
      <c r="P1137" s="261"/>
      <c r="Q1137" s="261"/>
    </row>
    <row r="1138" spans="1:17">
      <c r="A1138" s="263">
        <v>1137</v>
      </c>
      <c r="B1138" s="263"/>
      <c r="C1138" s="256">
        <v>45870</v>
      </c>
      <c r="D1138" s="282" t="s">
        <v>1512</v>
      </c>
      <c r="G1138" s="282" t="s">
        <v>1111</v>
      </c>
      <c r="N1138" s="257">
        <v>-3785000</v>
      </c>
      <c r="P1138" s="261"/>
      <c r="Q1138" s="261"/>
    </row>
    <row r="1139" spans="1:17">
      <c r="A1139" s="263">
        <v>1138</v>
      </c>
      <c r="B1139" s="263"/>
      <c r="C1139" s="256">
        <v>45870</v>
      </c>
      <c r="D1139" s="282" t="s">
        <v>1893</v>
      </c>
      <c r="G1139" s="282" t="s">
        <v>1111</v>
      </c>
      <c r="N1139" s="257">
        <v>-1650000</v>
      </c>
      <c r="P1139" s="261"/>
      <c r="Q1139" s="261"/>
    </row>
    <row r="1140" spans="1:17">
      <c r="A1140" s="263">
        <v>1139</v>
      </c>
      <c r="B1140" s="263"/>
      <c r="C1140" s="256">
        <v>45870</v>
      </c>
      <c r="D1140" s="282" t="s">
        <v>1444</v>
      </c>
      <c r="G1140" s="282" t="s">
        <v>1111</v>
      </c>
      <c r="N1140" s="257">
        <v>-2000000</v>
      </c>
      <c r="P1140" s="261"/>
      <c r="Q1140" s="261"/>
    </row>
    <row r="1141" spans="1:17">
      <c r="A1141" s="263">
        <v>1140</v>
      </c>
      <c r="B1141" s="263"/>
      <c r="C1141" s="256">
        <v>45870</v>
      </c>
      <c r="D1141" s="282" t="s">
        <v>3018</v>
      </c>
      <c r="G1141" s="282" t="s">
        <v>1111</v>
      </c>
      <c r="N1141" s="257">
        <v>-1375000</v>
      </c>
      <c r="P1141" s="261"/>
      <c r="Q1141" s="261"/>
    </row>
    <row r="1142" spans="1:17">
      <c r="A1142" s="263">
        <v>1141</v>
      </c>
      <c r="B1142" s="263"/>
      <c r="C1142" s="256">
        <v>45868</v>
      </c>
      <c r="D1142" s="282" t="s">
        <v>1680</v>
      </c>
      <c r="G1142" s="282" t="s">
        <v>1674</v>
      </c>
      <c r="H1142" s="261" t="s">
        <v>1673</v>
      </c>
      <c r="I1142" s="257">
        <v>15000</v>
      </c>
      <c r="J1142" s="261">
        <v>3</v>
      </c>
      <c r="M1142" s="257">
        <v>45000</v>
      </c>
      <c r="P1142" s="261"/>
      <c r="Q1142" s="261"/>
    </row>
    <row r="1143" spans="1:17">
      <c r="A1143" s="263">
        <v>1142</v>
      </c>
      <c r="B1143" s="263"/>
      <c r="C1143" s="256">
        <v>45871</v>
      </c>
      <c r="D1143" s="282" t="s">
        <v>1301</v>
      </c>
      <c r="G1143" s="282" t="s">
        <v>3035</v>
      </c>
      <c r="N1143" s="257">
        <v>-1300000</v>
      </c>
      <c r="P1143" s="261"/>
      <c r="Q1143" s="261"/>
    </row>
    <row r="1144" spans="1:17">
      <c r="A1144" s="263">
        <v>1143</v>
      </c>
      <c r="B1144" s="263"/>
      <c r="C1144" s="256">
        <v>45873</v>
      </c>
      <c r="D1144" s="282" t="s">
        <v>1444</v>
      </c>
      <c r="G1144" s="282" t="s">
        <v>1111</v>
      </c>
      <c r="N1144" s="257">
        <v>-500000</v>
      </c>
      <c r="P1144" s="261"/>
      <c r="Q1144" s="261"/>
    </row>
    <row r="1145" spans="1:17">
      <c r="A1145" s="263">
        <v>1144</v>
      </c>
      <c r="B1145" s="263"/>
      <c r="C1145" s="256">
        <v>45873</v>
      </c>
      <c r="D1145" s="282" t="s">
        <v>1766</v>
      </c>
      <c r="G1145" s="282" t="s">
        <v>1111</v>
      </c>
      <c r="N1145" s="257">
        <v>-1550000</v>
      </c>
      <c r="P1145" s="261"/>
      <c r="Q1145" s="261"/>
    </row>
    <row r="1146" spans="1:17">
      <c r="A1146" s="263">
        <v>1145</v>
      </c>
      <c r="B1146" s="263"/>
      <c r="C1146" s="256">
        <v>45873</v>
      </c>
      <c r="D1146" s="282" t="s">
        <v>1762</v>
      </c>
      <c r="G1146" s="282" t="s">
        <v>1111</v>
      </c>
      <c r="N1146" s="257">
        <v>-1980000</v>
      </c>
      <c r="P1146" s="261"/>
      <c r="Q1146" s="261"/>
    </row>
    <row r="1147" spans="1:17">
      <c r="A1147" s="263">
        <v>1146</v>
      </c>
      <c r="B1147" s="263"/>
      <c r="C1147" s="256">
        <v>45873</v>
      </c>
      <c r="D1147" s="282" t="s">
        <v>1444</v>
      </c>
      <c r="G1147" s="282" t="s">
        <v>2128</v>
      </c>
      <c r="H1147" s="261" t="s">
        <v>1180</v>
      </c>
      <c r="I1147" s="257">
        <v>1500000</v>
      </c>
      <c r="J1147" s="261">
        <v>1</v>
      </c>
      <c r="M1147" s="257">
        <v>1500000</v>
      </c>
      <c r="P1147" s="261"/>
      <c r="Q1147" s="261"/>
    </row>
    <row r="1148" spans="1:17">
      <c r="A1148" s="263">
        <v>1147</v>
      </c>
      <c r="B1148" s="263"/>
      <c r="C1148" s="256">
        <v>45873</v>
      </c>
      <c r="D1148" s="282" t="s">
        <v>1444</v>
      </c>
      <c r="G1148" s="282" t="s">
        <v>2128</v>
      </c>
      <c r="H1148" s="261" t="s">
        <v>1180</v>
      </c>
      <c r="I1148" s="257">
        <v>1500000</v>
      </c>
      <c r="J1148" s="261">
        <v>1</v>
      </c>
      <c r="M1148" s="257">
        <v>1500000</v>
      </c>
      <c r="P1148" s="261"/>
      <c r="Q1148" s="261"/>
    </row>
    <row r="1149" spans="1:17">
      <c r="A1149" s="263">
        <v>1148</v>
      </c>
      <c r="B1149" s="263"/>
      <c r="C1149" s="256">
        <v>45873</v>
      </c>
      <c r="D1149" s="282" t="s">
        <v>2096</v>
      </c>
      <c r="G1149" s="282" t="s">
        <v>1675</v>
      </c>
      <c r="H1149" s="261">
        <v>2800802</v>
      </c>
      <c r="I1149" s="257">
        <v>150000</v>
      </c>
      <c r="J1149" s="261">
        <v>1</v>
      </c>
      <c r="M1149" s="257">
        <v>150000</v>
      </c>
      <c r="P1149" s="261"/>
      <c r="Q1149" s="261"/>
    </row>
    <row r="1150" spans="1:17">
      <c r="A1150" s="263">
        <v>1149</v>
      </c>
      <c r="B1150" s="263"/>
      <c r="C1150" s="256">
        <v>45873</v>
      </c>
      <c r="D1150" s="282" t="s">
        <v>1007</v>
      </c>
      <c r="G1150" s="282" t="s">
        <v>1814</v>
      </c>
      <c r="H1150" s="261" t="s">
        <v>3563</v>
      </c>
      <c r="I1150" s="257">
        <v>1100000</v>
      </c>
      <c r="J1150" s="261">
        <v>1</v>
      </c>
      <c r="L1150" s="258">
        <v>110000</v>
      </c>
      <c r="M1150" s="257">
        <v>1210000</v>
      </c>
      <c r="P1150" s="261"/>
      <c r="Q1150" s="261"/>
    </row>
    <row r="1151" spans="1:17">
      <c r="A1151" s="263">
        <v>1150</v>
      </c>
      <c r="B1151" s="263"/>
      <c r="C1151" s="256">
        <v>45874</v>
      </c>
      <c r="D1151" s="282" t="s">
        <v>1705</v>
      </c>
      <c r="G1151" s="282" t="s">
        <v>1704</v>
      </c>
      <c r="N1151" s="257">
        <v>-3212000</v>
      </c>
      <c r="P1151" s="261"/>
      <c r="Q1151" s="261"/>
    </row>
    <row r="1152" spans="1:17">
      <c r="A1152" s="263">
        <v>1151</v>
      </c>
      <c r="B1152" s="263"/>
      <c r="C1152" s="256">
        <v>45874</v>
      </c>
      <c r="D1152" s="282" t="s">
        <v>1705</v>
      </c>
      <c r="G1152" s="282" t="s">
        <v>2138</v>
      </c>
      <c r="H1152" s="261">
        <v>50229</v>
      </c>
      <c r="I1152" s="257">
        <v>75000</v>
      </c>
      <c r="J1152" s="261">
        <v>2</v>
      </c>
      <c r="L1152" s="258">
        <v>15000</v>
      </c>
      <c r="M1152" s="257">
        <v>165000</v>
      </c>
      <c r="P1152" s="261"/>
      <c r="Q1152" s="261"/>
    </row>
    <row r="1153" spans="1:17">
      <c r="A1153" s="263">
        <v>1152</v>
      </c>
      <c r="B1153" s="263"/>
      <c r="C1153" s="256">
        <v>45874</v>
      </c>
      <c r="D1153" s="282" t="s">
        <v>1705</v>
      </c>
      <c r="G1153" s="282" t="s">
        <v>2139</v>
      </c>
      <c r="H1153" s="261" t="s">
        <v>1752</v>
      </c>
      <c r="I1153" s="257">
        <v>35000</v>
      </c>
      <c r="J1153" s="261">
        <v>1</v>
      </c>
      <c r="L1153" s="258">
        <v>3500</v>
      </c>
      <c r="M1153" s="257">
        <v>38500</v>
      </c>
      <c r="P1153" s="261"/>
      <c r="Q1153" s="261"/>
    </row>
    <row r="1154" spans="1:17">
      <c r="A1154" s="263">
        <v>1153</v>
      </c>
      <c r="B1154" s="263"/>
      <c r="C1154" s="256">
        <v>45874</v>
      </c>
      <c r="D1154" s="282" t="s">
        <v>2093</v>
      </c>
      <c r="G1154" s="282" t="s">
        <v>2770</v>
      </c>
      <c r="H1154" s="261" t="s">
        <v>2683</v>
      </c>
      <c r="I1154" s="257">
        <v>129000</v>
      </c>
      <c r="J1154" s="261">
        <v>1</v>
      </c>
      <c r="M1154" s="257">
        <v>129000</v>
      </c>
      <c r="P1154" s="261"/>
      <c r="Q1154" s="261"/>
    </row>
    <row r="1155" spans="1:17">
      <c r="A1155" s="263">
        <v>1154</v>
      </c>
      <c r="B1155" s="263"/>
      <c r="C1155" s="256">
        <v>45874</v>
      </c>
      <c r="D1155" s="282" t="s">
        <v>1438</v>
      </c>
      <c r="G1155" s="282" t="s">
        <v>2142</v>
      </c>
      <c r="I1155" s="257">
        <v>600000</v>
      </c>
      <c r="J1155" s="261">
        <v>1</v>
      </c>
      <c r="L1155" s="258">
        <v>60000</v>
      </c>
      <c r="M1155" s="257">
        <v>660000</v>
      </c>
      <c r="P1155" s="261"/>
      <c r="Q1155" s="261"/>
    </row>
    <row r="1156" spans="1:17">
      <c r="A1156" s="263">
        <v>1155</v>
      </c>
      <c r="B1156" s="263"/>
      <c r="C1156" s="256">
        <v>45874</v>
      </c>
      <c r="D1156" s="282" t="s">
        <v>1567</v>
      </c>
      <c r="G1156" s="282" t="s">
        <v>1184</v>
      </c>
      <c r="H1156" s="261" t="s">
        <v>1185</v>
      </c>
      <c r="I1156" s="257">
        <v>1200000</v>
      </c>
      <c r="J1156" s="261">
        <v>1</v>
      </c>
      <c r="L1156" s="258">
        <v>120000</v>
      </c>
      <c r="M1156" s="257">
        <v>1320000</v>
      </c>
      <c r="P1156" s="261"/>
      <c r="Q1156" s="261"/>
    </row>
    <row r="1157" spans="1:17">
      <c r="A1157" s="263">
        <v>1156</v>
      </c>
      <c r="B1157" s="263"/>
      <c r="C1157" s="256">
        <v>45874</v>
      </c>
      <c r="D1157" s="282" t="s">
        <v>2348</v>
      </c>
      <c r="G1157" s="282" t="s">
        <v>2356</v>
      </c>
      <c r="H1157" s="261" t="s">
        <v>2681</v>
      </c>
      <c r="I1157" s="257">
        <v>1100000</v>
      </c>
      <c r="J1157" s="261">
        <v>1</v>
      </c>
      <c r="L1157" s="258">
        <v>110000</v>
      </c>
      <c r="M1157" s="257">
        <v>1210000</v>
      </c>
      <c r="P1157" s="261"/>
      <c r="Q1157" s="261"/>
    </row>
    <row r="1158" spans="1:17">
      <c r="A1158" s="263">
        <v>1157</v>
      </c>
      <c r="B1158" s="263"/>
      <c r="C1158" s="256">
        <v>45874</v>
      </c>
      <c r="D1158" s="282" t="s">
        <v>3040</v>
      </c>
      <c r="G1158" s="282" t="s">
        <v>2144</v>
      </c>
      <c r="H1158" s="261">
        <v>2820403</v>
      </c>
      <c r="I1158" s="257">
        <v>1500000</v>
      </c>
      <c r="J1158" s="261">
        <v>1</v>
      </c>
      <c r="M1158" s="257">
        <v>1500000</v>
      </c>
      <c r="P1158" s="261"/>
      <c r="Q1158" s="261"/>
    </row>
    <row r="1159" spans="1:17">
      <c r="A1159" s="263">
        <v>1158</v>
      </c>
      <c r="B1159" s="263"/>
      <c r="C1159" s="256">
        <v>45874</v>
      </c>
      <c r="D1159" s="282" t="s">
        <v>1370</v>
      </c>
      <c r="G1159" s="282" t="s">
        <v>1182</v>
      </c>
      <c r="H1159" s="261" t="s">
        <v>1710</v>
      </c>
      <c r="I1159" s="257">
        <v>1200000</v>
      </c>
      <c r="J1159" s="261">
        <v>1</v>
      </c>
      <c r="M1159" s="257">
        <v>1200000</v>
      </c>
      <c r="P1159" s="261"/>
      <c r="Q1159" s="261"/>
    </row>
    <row r="1160" spans="1:17">
      <c r="A1160" s="263">
        <v>1159</v>
      </c>
      <c r="B1160" s="263"/>
      <c r="C1160" s="256">
        <v>45874</v>
      </c>
      <c r="D1160" s="282" t="s">
        <v>1370</v>
      </c>
      <c r="G1160" s="282" t="s">
        <v>2135</v>
      </c>
      <c r="H1160" s="261" t="s">
        <v>1186</v>
      </c>
      <c r="I1160" s="257">
        <v>510000</v>
      </c>
      <c r="J1160" s="261">
        <v>1</v>
      </c>
      <c r="M1160" s="257">
        <v>510000</v>
      </c>
      <c r="P1160" s="261"/>
      <c r="Q1160" s="261"/>
    </row>
    <row r="1161" spans="1:17">
      <c r="A1161" s="263">
        <v>1160</v>
      </c>
      <c r="B1161" s="263"/>
      <c r="C1161" s="256">
        <v>45874</v>
      </c>
      <c r="D1161" s="282" t="s">
        <v>1370</v>
      </c>
      <c r="G1161" s="282" t="s">
        <v>2139</v>
      </c>
      <c r="H1161" s="261" t="s">
        <v>1752</v>
      </c>
      <c r="I1161" s="257">
        <v>30000</v>
      </c>
      <c r="J1161" s="261">
        <v>1</v>
      </c>
      <c r="M1161" s="257">
        <v>30000</v>
      </c>
      <c r="P1161" s="261"/>
      <c r="Q1161" s="261"/>
    </row>
    <row r="1162" spans="1:17">
      <c r="A1162" s="263">
        <v>1161</v>
      </c>
      <c r="B1162" s="263"/>
      <c r="C1162" s="256">
        <v>45874</v>
      </c>
      <c r="D1162" s="282" t="s">
        <v>1928</v>
      </c>
      <c r="G1162" s="282" t="s">
        <v>1182</v>
      </c>
      <c r="H1162" s="261" t="s">
        <v>1710</v>
      </c>
      <c r="I1162" s="257">
        <v>1200000</v>
      </c>
      <c r="J1162" s="261">
        <v>1</v>
      </c>
      <c r="L1162" s="258">
        <v>120000</v>
      </c>
      <c r="M1162" s="257">
        <v>1320000</v>
      </c>
      <c r="P1162" s="261"/>
      <c r="Q1162" s="261"/>
    </row>
    <row r="1163" spans="1:17">
      <c r="A1163" s="263">
        <v>1162</v>
      </c>
      <c r="B1163" s="263"/>
      <c r="C1163" s="256">
        <v>45874</v>
      </c>
      <c r="D1163" s="282" t="s">
        <v>1928</v>
      </c>
      <c r="G1163" s="282" t="s">
        <v>3041</v>
      </c>
      <c r="H1163" s="261" t="s">
        <v>1710</v>
      </c>
      <c r="I1163" s="257">
        <v>25000</v>
      </c>
      <c r="J1163" s="261">
        <v>1</v>
      </c>
      <c r="M1163" s="257">
        <v>25000</v>
      </c>
      <c r="P1163" s="261"/>
      <c r="Q1163" s="261"/>
    </row>
    <row r="1164" spans="1:17">
      <c r="A1164" s="263">
        <v>1163</v>
      </c>
      <c r="B1164" s="263"/>
      <c r="C1164" s="256">
        <v>45874</v>
      </c>
      <c r="D1164" s="282" t="s">
        <v>1525</v>
      </c>
      <c r="G1164" s="282" t="s">
        <v>3042</v>
      </c>
      <c r="I1164" s="257">
        <v>1200000</v>
      </c>
      <c r="J1164" s="261">
        <v>1</v>
      </c>
      <c r="L1164" s="258">
        <v>120000</v>
      </c>
      <c r="M1164" s="257">
        <v>1320000</v>
      </c>
      <c r="P1164" s="261"/>
      <c r="Q1164" s="261"/>
    </row>
    <row r="1165" spans="1:17">
      <c r="A1165" s="263">
        <v>1164</v>
      </c>
      <c r="B1165" s="263"/>
      <c r="C1165" s="256">
        <v>45874</v>
      </c>
      <c r="D1165" s="282" t="s">
        <v>1525</v>
      </c>
      <c r="G1165" s="282" t="s">
        <v>3043</v>
      </c>
      <c r="I1165" s="257">
        <v>50000</v>
      </c>
      <c r="J1165" s="261">
        <v>1</v>
      </c>
      <c r="L1165" s="258">
        <v>5000</v>
      </c>
      <c r="M1165" s="257">
        <v>55000</v>
      </c>
      <c r="P1165" s="261"/>
      <c r="Q1165" s="261"/>
    </row>
    <row r="1166" spans="1:17">
      <c r="A1166" s="263">
        <v>1165</v>
      </c>
      <c r="B1166" s="263"/>
      <c r="C1166" s="256">
        <v>45874</v>
      </c>
      <c r="D1166" s="282" t="s">
        <v>1525</v>
      </c>
      <c r="G1166" s="282" t="s">
        <v>3044</v>
      </c>
      <c r="I1166" s="257">
        <v>20000</v>
      </c>
      <c r="J1166" s="261">
        <v>1</v>
      </c>
      <c r="L1166" s="258">
        <v>2000</v>
      </c>
      <c r="M1166" s="257">
        <v>22000</v>
      </c>
      <c r="P1166" s="261"/>
      <c r="Q1166" s="261"/>
    </row>
    <row r="1167" spans="1:17">
      <c r="A1167" s="263">
        <v>1166</v>
      </c>
      <c r="B1167" s="263"/>
      <c r="C1167" s="256">
        <v>45874</v>
      </c>
      <c r="D1167" s="282" t="s">
        <v>1415</v>
      </c>
      <c r="G1167" s="282" t="s">
        <v>2128</v>
      </c>
      <c r="H1167" s="261" t="s">
        <v>1180</v>
      </c>
      <c r="I1167" s="257">
        <v>1500000</v>
      </c>
      <c r="J1167" s="261">
        <v>1</v>
      </c>
      <c r="M1167" s="257">
        <v>1500000</v>
      </c>
      <c r="P1167" s="261"/>
      <c r="Q1167" s="261"/>
    </row>
    <row r="1168" spans="1:17">
      <c r="A1168" s="263">
        <v>1167</v>
      </c>
      <c r="B1168" s="263"/>
      <c r="C1168" s="256">
        <v>45874</v>
      </c>
      <c r="D1168" s="282" t="s">
        <v>1415</v>
      </c>
      <c r="G1168" s="282" t="s">
        <v>2129</v>
      </c>
      <c r="H1168" s="261" t="s">
        <v>1760</v>
      </c>
      <c r="I1168" s="257">
        <v>50000</v>
      </c>
      <c r="J1168" s="261">
        <v>1</v>
      </c>
      <c r="M1168" s="257">
        <v>50000</v>
      </c>
      <c r="P1168" s="261"/>
      <c r="Q1168" s="261"/>
    </row>
    <row r="1169" spans="1:17">
      <c r="A1169" s="263">
        <v>1168</v>
      </c>
      <c r="B1169" s="263"/>
      <c r="C1169" s="256">
        <v>45874</v>
      </c>
      <c r="D1169" s="282" t="s">
        <v>1928</v>
      </c>
      <c r="G1169" s="282" t="s">
        <v>1111</v>
      </c>
      <c r="N1169" s="257">
        <v>-1345000</v>
      </c>
      <c r="P1169" s="261"/>
      <c r="Q1169" s="261"/>
    </row>
    <row r="1170" spans="1:17">
      <c r="A1170" s="263">
        <v>1169</v>
      </c>
      <c r="B1170" s="263"/>
      <c r="C1170" s="256">
        <v>45874</v>
      </c>
      <c r="D1170" s="282" t="s">
        <v>3040</v>
      </c>
      <c r="G1170" s="282" t="s">
        <v>1111</v>
      </c>
      <c r="N1170" s="257">
        <v>-1500000</v>
      </c>
      <c r="P1170" s="261"/>
      <c r="Q1170" s="261"/>
    </row>
    <row r="1171" spans="1:17">
      <c r="A1171" s="263">
        <v>1170</v>
      </c>
      <c r="B1171" s="263"/>
      <c r="C1171" s="256">
        <v>45874</v>
      </c>
      <c r="D1171" s="282" t="s">
        <v>2096</v>
      </c>
      <c r="G1171" s="282" t="s">
        <v>1111</v>
      </c>
      <c r="N1171" s="257">
        <v>-150000</v>
      </c>
      <c r="P1171" s="261"/>
      <c r="Q1171" s="261"/>
    </row>
    <row r="1172" spans="1:17">
      <c r="A1172" s="263">
        <v>1171</v>
      </c>
      <c r="B1172" s="263"/>
      <c r="C1172" s="256">
        <v>45874</v>
      </c>
      <c r="D1172" s="282" t="s">
        <v>1444</v>
      </c>
      <c r="G1172" s="282" t="s">
        <v>1111</v>
      </c>
      <c r="N1172" s="257">
        <v>-3000000</v>
      </c>
      <c r="P1172" s="261"/>
      <c r="Q1172" s="261"/>
    </row>
    <row r="1173" spans="1:17">
      <c r="A1173" s="263">
        <v>1172</v>
      </c>
      <c r="B1173" s="263"/>
      <c r="C1173" s="256">
        <v>45875</v>
      </c>
      <c r="D1173" s="282" t="s">
        <v>2348</v>
      </c>
      <c r="G1173" s="282" t="s">
        <v>1111</v>
      </c>
      <c r="N1173" s="257">
        <v>-1210000</v>
      </c>
      <c r="P1173" s="261"/>
      <c r="Q1173" s="261"/>
    </row>
    <row r="1174" spans="1:17">
      <c r="A1174" s="263">
        <v>1173</v>
      </c>
      <c r="B1174" s="263"/>
      <c r="C1174" s="256">
        <v>45875</v>
      </c>
      <c r="D1174" s="282" t="s">
        <v>1465</v>
      </c>
      <c r="G1174" s="282" t="s">
        <v>1182</v>
      </c>
      <c r="H1174" s="261" t="s">
        <v>1710</v>
      </c>
      <c r="I1174" s="257">
        <v>1200000</v>
      </c>
      <c r="J1174" s="261">
        <v>1</v>
      </c>
      <c r="M1174" s="257">
        <v>1200000</v>
      </c>
      <c r="P1174" s="261"/>
      <c r="Q1174" s="261"/>
    </row>
    <row r="1175" spans="1:17">
      <c r="A1175" s="263">
        <v>1174</v>
      </c>
      <c r="B1175" s="263"/>
      <c r="C1175" s="256">
        <v>45875</v>
      </c>
      <c r="D1175" s="282" t="s">
        <v>1018</v>
      </c>
      <c r="G1175" s="282" t="s">
        <v>2061</v>
      </c>
      <c r="H1175" s="261" t="s">
        <v>2517</v>
      </c>
      <c r="I1175" s="257">
        <v>70000</v>
      </c>
      <c r="J1175" s="261">
        <v>1</v>
      </c>
      <c r="M1175" s="257">
        <v>70000</v>
      </c>
      <c r="P1175" s="261"/>
      <c r="Q1175" s="261"/>
    </row>
    <row r="1176" spans="1:17">
      <c r="A1176" s="263">
        <v>1175</v>
      </c>
      <c r="B1176" s="263"/>
      <c r="C1176" s="256">
        <v>45875</v>
      </c>
      <c r="D1176" s="282" t="s">
        <v>3045</v>
      </c>
      <c r="G1176" s="282" t="s">
        <v>2128</v>
      </c>
      <c r="H1176" s="261" t="s">
        <v>1180</v>
      </c>
      <c r="I1176" s="257">
        <v>1500000</v>
      </c>
      <c r="J1176" s="261">
        <v>1</v>
      </c>
      <c r="L1176" s="258">
        <v>150000</v>
      </c>
      <c r="M1176" s="257">
        <v>1650000</v>
      </c>
      <c r="P1176" s="261"/>
      <c r="Q1176" s="261"/>
    </row>
    <row r="1177" spans="1:17">
      <c r="A1177" s="263">
        <v>1176</v>
      </c>
      <c r="B1177" s="263"/>
      <c r="C1177" s="256">
        <v>45875</v>
      </c>
      <c r="D1177" s="282" t="s">
        <v>3045</v>
      </c>
      <c r="G1177" s="282" t="s">
        <v>2129</v>
      </c>
      <c r="H1177" s="261" t="s">
        <v>1760</v>
      </c>
      <c r="I1177" s="257">
        <v>50000</v>
      </c>
      <c r="J1177" s="261">
        <v>1</v>
      </c>
      <c r="L1177" s="258">
        <v>5000</v>
      </c>
      <c r="M1177" s="257">
        <v>55000</v>
      </c>
      <c r="P1177" s="261"/>
      <c r="Q1177" s="261"/>
    </row>
    <row r="1178" spans="1:17">
      <c r="A1178" s="263">
        <v>1177</v>
      </c>
      <c r="B1178" s="263"/>
      <c r="C1178" s="256">
        <v>45875</v>
      </c>
      <c r="D1178" s="282" t="s">
        <v>1131</v>
      </c>
      <c r="G1178" s="282" t="s">
        <v>3056</v>
      </c>
      <c r="I1178" s="257">
        <v>1100000</v>
      </c>
      <c r="J1178" s="261">
        <v>1</v>
      </c>
      <c r="M1178" s="257">
        <v>1100000</v>
      </c>
      <c r="P1178" s="261"/>
      <c r="Q1178" s="261"/>
    </row>
    <row r="1179" spans="1:17">
      <c r="A1179" s="263">
        <v>1178</v>
      </c>
      <c r="B1179" s="263"/>
      <c r="C1179" s="256">
        <v>45875</v>
      </c>
      <c r="D1179" s="282" t="s">
        <v>1766</v>
      </c>
      <c r="G1179" s="282" t="s">
        <v>1467</v>
      </c>
      <c r="H1179" s="261" t="s">
        <v>2613</v>
      </c>
      <c r="I1179" s="257">
        <v>350000</v>
      </c>
      <c r="J1179" s="261">
        <v>1</v>
      </c>
      <c r="M1179" s="257">
        <v>350000</v>
      </c>
      <c r="P1179" s="261"/>
      <c r="Q1179" s="261"/>
    </row>
    <row r="1180" spans="1:17">
      <c r="A1180" s="263">
        <v>1179</v>
      </c>
      <c r="B1180" s="263"/>
      <c r="C1180" s="256">
        <v>45875</v>
      </c>
      <c r="D1180" s="282" t="s">
        <v>1287</v>
      </c>
      <c r="G1180" s="282" t="s">
        <v>1397</v>
      </c>
      <c r="H1180" s="261" t="s">
        <v>3065</v>
      </c>
      <c r="I1180" s="257">
        <v>1300000</v>
      </c>
      <c r="J1180" s="261">
        <v>1</v>
      </c>
      <c r="L1180" s="258" t="s">
        <v>3066</v>
      </c>
      <c r="M1180" s="257">
        <v>1430000</v>
      </c>
      <c r="P1180" s="261"/>
      <c r="Q1180" s="261"/>
    </row>
    <row r="1181" spans="1:17">
      <c r="A1181" s="263">
        <v>1180</v>
      </c>
      <c r="B1181" s="263"/>
      <c r="C1181" s="256">
        <v>45875</v>
      </c>
      <c r="D1181" s="282" t="s">
        <v>2093</v>
      </c>
      <c r="G1181" s="282" t="s">
        <v>2144</v>
      </c>
      <c r="H1181" s="261">
        <v>2820403</v>
      </c>
      <c r="I1181" s="257">
        <v>1600000</v>
      </c>
      <c r="J1181" s="261">
        <v>1</v>
      </c>
      <c r="M1181" s="257">
        <v>1600000</v>
      </c>
      <c r="P1181" s="261"/>
      <c r="Q1181" s="261"/>
    </row>
    <row r="1182" spans="1:17">
      <c r="A1182" s="263">
        <v>1181</v>
      </c>
      <c r="B1182" s="263"/>
      <c r="C1182" s="256">
        <v>45875</v>
      </c>
      <c r="D1182" s="282" t="s">
        <v>2093</v>
      </c>
      <c r="G1182" s="282" t="s">
        <v>2832</v>
      </c>
      <c r="I1182" s="257">
        <v>30000</v>
      </c>
      <c r="J1182" s="261">
        <v>1</v>
      </c>
      <c r="M1182" s="257">
        <v>30000</v>
      </c>
      <c r="P1182" s="261"/>
      <c r="Q1182" s="261"/>
    </row>
    <row r="1183" spans="1:17">
      <c r="A1183" s="263">
        <v>1182</v>
      </c>
      <c r="B1183" s="263"/>
      <c r="C1183" s="256">
        <v>45875</v>
      </c>
      <c r="D1183" s="282" t="s">
        <v>1548</v>
      </c>
      <c r="G1183" s="282" t="s">
        <v>3062</v>
      </c>
      <c r="I1183" s="257">
        <v>250000</v>
      </c>
      <c r="J1183" s="261">
        <v>1</v>
      </c>
      <c r="L1183" s="258">
        <v>25000</v>
      </c>
      <c r="M1183" s="257">
        <v>275000</v>
      </c>
      <c r="P1183" s="261"/>
      <c r="Q1183" s="261"/>
    </row>
    <row r="1184" spans="1:17">
      <c r="A1184" s="263">
        <v>1183</v>
      </c>
      <c r="B1184" s="263"/>
      <c r="C1184" s="256">
        <v>45875</v>
      </c>
      <c r="D1184" s="282" t="s">
        <v>1705</v>
      </c>
      <c r="G1184" s="282" t="s">
        <v>2144</v>
      </c>
      <c r="H1184" s="261">
        <v>2820403</v>
      </c>
      <c r="I1184" s="257">
        <v>1500000</v>
      </c>
      <c r="J1184" s="261">
        <v>1</v>
      </c>
      <c r="L1184" s="258">
        <v>150000</v>
      </c>
      <c r="M1184" s="257">
        <v>1650000</v>
      </c>
      <c r="P1184" s="261"/>
      <c r="Q1184" s="261"/>
    </row>
    <row r="1185" spans="1:17">
      <c r="A1185" s="263">
        <v>1184</v>
      </c>
      <c r="B1185" s="263"/>
      <c r="C1185" s="256">
        <v>45875</v>
      </c>
      <c r="D1185" s="282" t="s">
        <v>1705</v>
      </c>
      <c r="G1185" s="282" t="s">
        <v>1490</v>
      </c>
      <c r="I1185" s="257">
        <v>20000</v>
      </c>
      <c r="J1185" s="261">
        <v>1</v>
      </c>
      <c r="L1185" s="258">
        <v>2000</v>
      </c>
      <c r="M1185" s="257">
        <v>22000</v>
      </c>
      <c r="P1185" s="261"/>
      <c r="Q1185" s="261"/>
    </row>
    <row r="1186" spans="1:17">
      <c r="A1186" s="263">
        <v>1185</v>
      </c>
      <c r="B1186" s="263"/>
      <c r="C1186" s="256">
        <v>45875</v>
      </c>
      <c r="D1186" s="282" t="s">
        <v>3045</v>
      </c>
      <c r="G1186" s="282" t="s">
        <v>1111</v>
      </c>
      <c r="N1186" s="257">
        <v>-1705000</v>
      </c>
      <c r="P1186" s="261"/>
      <c r="Q1186" s="261"/>
    </row>
    <row r="1187" spans="1:17">
      <c r="A1187" s="263">
        <v>1186</v>
      </c>
      <c r="B1187" s="263"/>
      <c r="C1187" s="256">
        <v>45876</v>
      </c>
      <c r="D1187" s="282" t="s">
        <v>2093</v>
      </c>
      <c r="G1187" s="282" t="s">
        <v>1111</v>
      </c>
      <c r="N1187" s="257">
        <v>-1759000</v>
      </c>
      <c r="P1187" s="261"/>
      <c r="Q1187" s="261"/>
    </row>
    <row r="1188" spans="1:17">
      <c r="A1188" s="263">
        <v>1187</v>
      </c>
      <c r="B1188" s="263"/>
      <c r="C1188" s="256">
        <v>45876</v>
      </c>
      <c r="D1188" s="282" t="s">
        <v>3059</v>
      </c>
      <c r="G1188" s="282" t="s">
        <v>1111</v>
      </c>
      <c r="N1188" s="257">
        <v>-1430000</v>
      </c>
      <c r="P1188" s="261"/>
      <c r="Q1188" s="261"/>
    </row>
    <row r="1189" spans="1:17">
      <c r="A1189" s="263">
        <v>1188</v>
      </c>
      <c r="B1189" s="263"/>
      <c r="C1189" s="256">
        <v>45876</v>
      </c>
      <c r="D1189" s="282" t="s">
        <v>1415</v>
      </c>
      <c r="G1189" s="282" t="s">
        <v>2735</v>
      </c>
      <c r="H1189" s="261" t="s">
        <v>2734</v>
      </c>
      <c r="I1189" s="257">
        <v>250000</v>
      </c>
      <c r="J1189" s="261">
        <v>1</v>
      </c>
      <c r="M1189" s="257">
        <v>250000</v>
      </c>
      <c r="P1189" s="261" t="s">
        <v>3067</v>
      </c>
      <c r="Q1189" s="261" t="s">
        <v>3067</v>
      </c>
    </row>
    <row r="1190" spans="1:17">
      <c r="A1190" s="263">
        <v>1189</v>
      </c>
      <c r="B1190" s="263"/>
      <c r="C1190" s="256">
        <v>45876</v>
      </c>
      <c r="D1190" s="282" t="s">
        <v>1415</v>
      </c>
      <c r="G1190" s="282" t="s">
        <v>2131</v>
      </c>
      <c r="H1190" s="261" t="s">
        <v>1678</v>
      </c>
      <c r="I1190" s="257">
        <v>50000</v>
      </c>
      <c r="J1190" s="261">
        <v>1</v>
      </c>
      <c r="M1190" s="257">
        <v>50000</v>
      </c>
      <c r="P1190" s="261"/>
      <c r="Q1190" s="261"/>
    </row>
    <row r="1191" spans="1:17">
      <c r="A1191" s="263">
        <v>1190</v>
      </c>
      <c r="B1191" s="263"/>
      <c r="C1191" s="256">
        <v>45876</v>
      </c>
      <c r="D1191" s="282" t="s">
        <v>2714</v>
      </c>
      <c r="G1191" s="282" t="s">
        <v>2128</v>
      </c>
      <c r="H1191" s="261" t="s">
        <v>1180</v>
      </c>
      <c r="I1191" s="257">
        <v>1500000</v>
      </c>
      <c r="J1191" s="261">
        <v>1</v>
      </c>
      <c r="M1191" s="257">
        <v>1500000</v>
      </c>
      <c r="P1191" s="261"/>
      <c r="Q1191" s="261"/>
    </row>
    <row r="1192" spans="1:17">
      <c r="A1192" s="263">
        <v>1191</v>
      </c>
      <c r="B1192" s="263"/>
      <c r="C1192" s="256">
        <v>45876</v>
      </c>
      <c r="D1192" s="282" t="s">
        <v>2714</v>
      </c>
      <c r="G1192" s="282" t="s">
        <v>2129</v>
      </c>
      <c r="H1192" s="261" t="s">
        <v>1760</v>
      </c>
      <c r="I1192" s="257">
        <v>50000</v>
      </c>
      <c r="J1192" s="261">
        <v>1</v>
      </c>
      <c r="M1192" s="257">
        <v>50000</v>
      </c>
      <c r="P1192" s="261"/>
      <c r="Q1192" s="261"/>
    </row>
    <row r="1193" spans="1:17">
      <c r="A1193" s="263">
        <v>1192</v>
      </c>
      <c r="B1193" s="263"/>
      <c r="C1193" s="256">
        <v>45876</v>
      </c>
      <c r="D1193" s="282" t="s">
        <v>2348</v>
      </c>
      <c r="G1193" s="282" t="s">
        <v>2356</v>
      </c>
      <c r="H1193" s="261" t="s">
        <v>2681</v>
      </c>
      <c r="I1193" s="257">
        <v>1100000</v>
      </c>
      <c r="J1193" s="261">
        <v>1</v>
      </c>
      <c r="L1193" s="258">
        <v>110000</v>
      </c>
      <c r="M1193" s="257">
        <v>1210000</v>
      </c>
      <c r="P1193" s="261"/>
      <c r="Q1193" s="261"/>
    </row>
    <row r="1194" spans="1:17">
      <c r="A1194" s="263">
        <v>1193</v>
      </c>
      <c r="B1194" s="263"/>
      <c r="C1194" s="256">
        <v>45876</v>
      </c>
      <c r="D1194" s="282" t="s">
        <v>2348</v>
      </c>
      <c r="G1194" s="282" t="s">
        <v>3071</v>
      </c>
      <c r="H1194" s="261" t="s">
        <v>2681</v>
      </c>
      <c r="I1194" s="257">
        <v>200000</v>
      </c>
      <c r="J1194" s="261">
        <v>1</v>
      </c>
      <c r="L1194" s="258">
        <v>20000</v>
      </c>
      <c r="M1194" s="257">
        <v>220000</v>
      </c>
      <c r="P1194" s="261"/>
      <c r="Q1194" s="261"/>
    </row>
    <row r="1195" spans="1:17">
      <c r="A1195" s="263">
        <v>1194</v>
      </c>
      <c r="B1195" s="263"/>
      <c r="C1195" s="256">
        <v>45876</v>
      </c>
      <c r="D1195" s="282" t="s">
        <v>1465</v>
      </c>
      <c r="G1195" s="282" t="s">
        <v>1111</v>
      </c>
      <c r="N1195" s="257">
        <v>-1200000</v>
      </c>
      <c r="P1195" s="261"/>
      <c r="Q1195" s="261"/>
    </row>
    <row r="1196" spans="1:17">
      <c r="A1196" s="263">
        <v>1195</v>
      </c>
      <c r="B1196" s="263"/>
      <c r="C1196" s="256">
        <v>45877</v>
      </c>
      <c r="D1196" s="282" t="s">
        <v>1450</v>
      </c>
      <c r="G1196" s="282" t="s">
        <v>1111</v>
      </c>
      <c r="N1196" s="257">
        <v>-4338000</v>
      </c>
      <c r="P1196" s="261"/>
      <c r="Q1196" s="261"/>
    </row>
    <row r="1197" spans="1:17">
      <c r="A1197" s="263">
        <v>1196</v>
      </c>
      <c r="B1197" s="263"/>
      <c r="C1197" s="256">
        <v>45877</v>
      </c>
      <c r="D1197" s="282" t="s">
        <v>1680</v>
      </c>
      <c r="G1197" s="282" t="s">
        <v>1111</v>
      </c>
      <c r="N1197" s="257">
        <v>-4045000</v>
      </c>
      <c r="P1197" s="261"/>
      <c r="Q1197" s="261"/>
    </row>
    <row r="1198" spans="1:17">
      <c r="A1198" s="263">
        <v>1197</v>
      </c>
      <c r="B1198" s="263"/>
      <c r="C1198" s="256">
        <v>45877</v>
      </c>
      <c r="D1198" s="282" t="s">
        <v>2714</v>
      </c>
      <c r="G1198" s="282" t="s">
        <v>1111</v>
      </c>
      <c r="N1198" s="257">
        <v>-1550000</v>
      </c>
      <c r="P1198" s="261"/>
      <c r="Q1198" s="261"/>
    </row>
    <row r="1199" spans="1:17">
      <c r="A1199" s="263">
        <v>1198</v>
      </c>
      <c r="B1199" s="263"/>
      <c r="C1199" s="256">
        <v>45877</v>
      </c>
      <c r="D1199" s="282" t="s">
        <v>2348</v>
      </c>
      <c r="G1199" s="282" t="s">
        <v>1111</v>
      </c>
      <c r="N1199" s="257">
        <v>-1430000</v>
      </c>
      <c r="P1199" s="261"/>
      <c r="Q1199" s="261"/>
    </row>
    <row r="1200" spans="1:17">
      <c r="A1200" s="263">
        <v>1199</v>
      </c>
      <c r="B1200" s="263"/>
      <c r="C1200" s="256">
        <v>45877</v>
      </c>
      <c r="D1200" s="282" t="s">
        <v>3072</v>
      </c>
      <c r="G1200" s="282" t="s">
        <v>1467</v>
      </c>
      <c r="H1200" s="261" t="s">
        <v>2613</v>
      </c>
      <c r="I1200" s="257">
        <v>350000</v>
      </c>
      <c r="J1200" s="261">
        <v>1</v>
      </c>
      <c r="M1200" s="257">
        <v>350000</v>
      </c>
      <c r="P1200" s="261"/>
      <c r="Q1200" s="261"/>
    </row>
    <row r="1201" spans="1:17">
      <c r="A1201" s="263">
        <v>1200</v>
      </c>
      <c r="B1201" s="263"/>
      <c r="C1201" s="256">
        <v>45877</v>
      </c>
      <c r="D1201" s="282" t="s">
        <v>3072</v>
      </c>
      <c r="G1201" s="282" t="s">
        <v>1490</v>
      </c>
      <c r="I1201" s="257">
        <v>20000</v>
      </c>
      <c r="J1201" s="261">
        <v>1</v>
      </c>
      <c r="M1201" s="257">
        <v>20000</v>
      </c>
      <c r="P1201" s="261"/>
      <c r="Q1201" s="261"/>
    </row>
    <row r="1202" spans="1:17">
      <c r="A1202" s="263">
        <v>1201</v>
      </c>
      <c r="B1202" s="263"/>
      <c r="C1202" s="256">
        <v>45877</v>
      </c>
      <c r="D1202" s="282" t="s">
        <v>3072</v>
      </c>
      <c r="G1202" s="282" t="s">
        <v>1111</v>
      </c>
      <c r="N1202" s="257">
        <v>-370000</v>
      </c>
      <c r="P1202" s="261"/>
      <c r="Q1202" s="261"/>
    </row>
    <row r="1203" spans="1:17">
      <c r="A1203" s="263">
        <v>1202</v>
      </c>
      <c r="B1203" s="263"/>
      <c r="C1203" s="256">
        <v>45877</v>
      </c>
      <c r="D1203" s="282" t="s">
        <v>3074</v>
      </c>
      <c r="G1203" s="282" t="s">
        <v>2242</v>
      </c>
      <c r="I1203" s="257">
        <v>650000</v>
      </c>
      <c r="J1203" s="261">
        <v>1</v>
      </c>
      <c r="M1203" s="257">
        <v>650000</v>
      </c>
      <c r="P1203" s="261"/>
      <c r="Q1203" s="261"/>
    </row>
    <row r="1204" spans="1:17">
      <c r="A1204" s="263">
        <v>1203</v>
      </c>
      <c r="B1204" s="263"/>
      <c r="C1204" s="256">
        <v>45877</v>
      </c>
      <c r="D1204" s="282" t="s">
        <v>3074</v>
      </c>
      <c r="G1204" s="282" t="s">
        <v>1111</v>
      </c>
      <c r="N1204" s="257">
        <v>-650000</v>
      </c>
      <c r="P1204" s="261"/>
      <c r="Q1204" s="261"/>
    </row>
    <row r="1205" spans="1:17">
      <c r="A1205" s="263">
        <v>1204</v>
      </c>
      <c r="B1205" s="263"/>
      <c r="C1205" s="256">
        <v>45878</v>
      </c>
      <c r="D1205" s="282" t="s">
        <v>1010</v>
      </c>
      <c r="G1205" s="282" t="s">
        <v>2763</v>
      </c>
      <c r="H1205" s="261">
        <v>1087298388</v>
      </c>
      <c r="I1205" s="257">
        <v>550000</v>
      </c>
      <c r="J1205" s="261">
        <v>1</v>
      </c>
      <c r="M1205" s="257">
        <v>550000</v>
      </c>
      <c r="P1205" s="261"/>
      <c r="Q1205" s="261"/>
    </row>
    <row r="1206" spans="1:17">
      <c r="A1206" s="263">
        <v>1205</v>
      </c>
      <c r="B1206" s="263"/>
      <c r="C1206" s="256">
        <v>45878</v>
      </c>
      <c r="D1206" s="282" t="s">
        <v>1010</v>
      </c>
      <c r="G1206" s="282" t="s">
        <v>3082</v>
      </c>
      <c r="H1206" s="261">
        <v>1087327175</v>
      </c>
      <c r="I1206" s="257">
        <v>70000</v>
      </c>
      <c r="J1206" s="261">
        <v>1</v>
      </c>
      <c r="M1206" s="257">
        <v>70000</v>
      </c>
      <c r="P1206" s="261"/>
      <c r="Q1206" s="261"/>
    </row>
    <row r="1207" spans="1:17">
      <c r="A1207" s="263">
        <v>1206</v>
      </c>
      <c r="B1207" s="263"/>
      <c r="C1207" s="256">
        <v>45878</v>
      </c>
      <c r="D1207" s="282" t="s">
        <v>1010</v>
      </c>
      <c r="G1207" s="282" t="s">
        <v>1237</v>
      </c>
      <c r="H1207" s="261" t="s">
        <v>1236</v>
      </c>
      <c r="I1207" s="257">
        <v>50000</v>
      </c>
      <c r="J1207" s="261">
        <v>1</v>
      </c>
      <c r="M1207" s="257">
        <v>50000</v>
      </c>
      <c r="P1207" s="261"/>
      <c r="Q1207" s="261"/>
    </row>
    <row r="1208" spans="1:17">
      <c r="A1208" s="263">
        <v>1207</v>
      </c>
      <c r="B1208" s="263"/>
      <c r="C1208" s="256">
        <v>45878</v>
      </c>
      <c r="D1208" s="282" t="s">
        <v>3084</v>
      </c>
      <c r="G1208" s="282" t="s">
        <v>2128</v>
      </c>
      <c r="H1208" s="261" t="s">
        <v>1180</v>
      </c>
      <c r="I1208" s="257">
        <v>1500000</v>
      </c>
      <c r="J1208" s="261">
        <v>1</v>
      </c>
      <c r="M1208" s="257">
        <v>1500000</v>
      </c>
      <c r="P1208" s="261"/>
      <c r="Q1208" s="261"/>
    </row>
    <row r="1209" spans="1:17">
      <c r="A1209" s="263">
        <v>1208</v>
      </c>
      <c r="B1209" s="263"/>
      <c r="C1209" s="256">
        <v>45878</v>
      </c>
      <c r="D1209" s="282" t="s">
        <v>3084</v>
      </c>
      <c r="G1209" s="282" t="s">
        <v>2129</v>
      </c>
      <c r="H1209" s="261" t="s">
        <v>1760</v>
      </c>
      <c r="I1209" s="257">
        <v>50000</v>
      </c>
      <c r="J1209" s="261">
        <v>1</v>
      </c>
      <c r="M1209" s="257">
        <v>50000</v>
      </c>
      <c r="P1209" s="261"/>
      <c r="Q1209" s="261"/>
    </row>
    <row r="1210" spans="1:17">
      <c r="A1210" s="263">
        <v>1209</v>
      </c>
      <c r="B1210" s="263"/>
      <c r="C1210" s="256">
        <v>45880</v>
      </c>
      <c r="D1210" s="282" t="s">
        <v>1438</v>
      </c>
      <c r="G1210" s="282" t="s">
        <v>1111</v>
      </c>
      <c r="N1210" s="257">
        <v>-4345000</v>
      </c>
      <c r="P1210" s="261"/>
      <c r="Q1210" s="261"/>
    </row>
    <row r="1211" spans="1:17">
      <c r="A1211" s="263">
        <v>1210</v>
      </c>
      <c r="B1211" s="263"/>
      <c r="C1211" s="256">
        <v>45880</v>
      </c>
      <c r="D1211" s="282" t="s">
        <v>2262</v>
      </c>
      <c r="G1211" s="282" t="s">
        <v>1184</v>
      </c>
      <c r="H1211" s="261" t="s">
        <v>1185</v>
      </c>
      <c r="I1211" s="257">
        <v>1200000</v>
      </c>
      <c r="J1211" s="261">
        <v>1</v>
      </c>
      <c r="L1211" s="258">
        <v>120000</v>
      </c>
      <c r="M1211" s="257">
        <v>1320000</v>
      </c>
      <c r="P1211" s="261"/>
      <c r="Q1211" s="261"/>
    </row>
    <row r="1212" spans="1:17">
      <c r="A1212" s="263">
        <v>1211</v>
      </c>
      <c r="B1212" s="263"/>
      <c r="C1212" s="256">
        <v>45880</v>
      </c>
      <c r="D1212" s="282" t="s">
        <v>1705</v>
      </c>
      <c r="G1212" s="282" t="s">
        <v>2136</v>
      </c>
      <c r="H1212" s="261" t="s">
        <v>1230</v>
      </c>
      <c r="I1212" s="257">
        <v>130000</v>
      </c>
      <c r="J1212" s="261">
        <v>1</v>
      </c>
      <c r="L1212" s="258">
        <v>13000</v>
      </c>
      <c r="M1212" s="257">
        <v>143000</v>
      </c>
      <c r="P1212" s="261"/>
      <c r="Q1212" s="261"/>
    </row>
    <row r="1213" spans="1:17">
      <c r="A1213" s="263">
        <v>1212</v>
      </c>
      <c r="B1213" s="263"/>
      <c r="C1213" s="256">
        <v>45880</v>
      </c>
      <c r="D1213" s="282" t="s">
        <v>1705</v>
      </c>
      <c r="G1213" s="282" t="s">
        <v>2140</v>
      </c>
      <c r="H1213" s="261" t="s">
        <v>1778</v>
      </c>
      <c r="I1213" s="257">
        <v>10000</v>
      </c>
      <c r="J1213" s="261">
        <v>1</v>
      </c>
      <c r="L1213" s="258">
        <v>1000</v>
      </c>
      <c r="M1213" s="257">
        <v>11000</v>
      </c>
      <c r="P1213" s="261"/>
      <c r="Q1213" s="261"/>
    </row>
    <row r="1214" spans="1:17">
      <c r="A1214" s="263">
        <v>1213</v>
      </c>
      <c r="B1214" s="263"/>
      <c r="C1214" s="256">
        <v>45880</v>
      </c>
      <c r="D1214" s="282" t="s">
        <v>1551</v>
      </c>
      <c r="G1214" s="282" t="s">
        <v>1184</v>
      </c>
      <c r="H1214" s="261" t="s">
        <v>1534</v>
      </c>
      <c r="I1214" s="257">
        <v>1200000</v>
      </c>
      <c r="J1214" s="261">
        <v>1</v>
      </c>
      <c r="L1214" s="258">
        <v>120000</v>
      </c>
      <c r="M1214" s="257">
        <v>1320000</v>
      </c>
      <c r="P1214" s="261"/>
      <c r="Q1214" s="261"/>
    </row>
    <row r="1215" spans="1:17">
      <c r="A1215" s="263">
        <v>1214</v>
      </c>
      <c r="B1215" s="263"/>
      <c r="C1215" s="256">
        <v>45880</v>
      </c>
      <c r="D1215" s="282" t="s">
        <v>1465</v>
      </c>
      <c r="G1215" s="282" t="s">
        <v>2323</v>
      </c>
      <c r="H1215" s="261" t="s">
        <v>3089</v>
      </c>
      <c r="I1215" s="257">
        <v>1550000</v>
      </c>
      <c r="J1215" s="261">
        <v>1</v>
      </c>
      <c r="M1215" s="257">
        <v>1550000</v>
      </c>
      <c r="P1215" s="261"/>
      <c r="Q1215" s="261"/>
    </row>
    <row r="1216" spans="1:17">
      <c r="A1216" s="263">
        <v>1215</v>
      </c>
      <c r="B1216" s="263"/>
      <c r="C1216" s="256">
        <v>45880</v>
      </c>
      <c r="D1216" s="282" t="s">
        <v>1370</v>
      </c>
      <c r="G1216" s="282" t="s">
        <v>1182</v>
      </c>
      <c r="H1216" s="261" t="s">
        <v>1710</v>
      </c>
      <c r="I1216" s="257">
        <v>1200000</v>
      </c>
      <c r="J1216" s="261">
        <v>1</v>
      </c>
      <c r="M1216" s="257">
        <v>1200000</v>
      </c>
      <c r="P1216" s="261"/>
      <c r="Q1216" s="261"/>
    </row>
    <row r="1217" spans="1:17">
      <c r="A1217" s="263">
        <v>1216</v>
      </c>
      <c r="B1217" s="263"/>
      <c r="C1217" s="256">
        <v>45880</v>
      </c>
      <c r="D1217" s="282" t="s">
        <v>1370</v>
      </c>
      <c r="G1217" s="282" t="s">
        <v>1467</v>
      </c>
      <c r="H1217" s="261" t="s">
        <v>2613</v>
      </c>
      <c r="I1217" s="257">
        <v>350000</v>
      </c>
      <c r="J1217" s="261">
        <v>1</v>
      </c>
      <c r="M1217" s="257">
        <v>350000</v>
      </c>
      <c r="P1217" s="261"/>
      <c r="Q1217" s="261"/>
    </row>
    <row r="1218" spans="1:17">
      <c r="A1218" s="263">
        <v>1217</v>
      </c>
      <c r="B1218" s="263"/>
      <c r="C1218" s="256">
        <v>45880</v>
      </c>
      <c r="D1218" s="282" t="s">
        <v>1370</v>
      </c>
      <c r="G1218" s="282" t="s">
        <v>2770</v>
      </c>
      <c r="H1218" s="261" t="s">
        <v>2683</v>
      </c>
      <c r="I1218" s="257">
        <v>129000</v>
      </c>
      <c r="J1218" s="261">
        <v>1</v>
      </c>
      <c r="M1218" s="257">
        <v>129000</v>
      </c>
      <c r="P1218" s="261"/>
      <c r="Q1218" s="261"/>
    </row>
    <row r="1219" spans="1:17">
      <c r="A1219" s="263">
        <v>1218</v>
      </c>
      <c r="B1219" s="263"/>
      <c r="C1219" s="256">
        <v>45880</v>
      </c>
      <c r="D1219" s="282" t="s">
        <v>1849</v>
      </c>
      <c r="G1219" s="282" t="s">
        <v>1182</v>
      </c>
      <c r="H1219" s="261" t="s">
        <v>1710</v>
      </c>
      <c r="I1219" s="257">
        <v>1300000</v>
      </c>
      <c r="J1219" s="261">
        <v>1</v>
      </c>
      <c r="M1219" s="257">
        <v>1300000</v>
      </c>
      <c r="P1219" s="261"/>
      <c r="Q1219" s="261"/>
    </row>
    <row r="1220" spans="1:17">
      <c r="A1220" s="263">
        <v>1219</v>
      </c>
      <c r="B1220" s="263"/>
      <c r="C1220" s="256">
        <v>45880</v>
      </c>
      <c r="D1220" s="282" t="s">
        <v>2844</v>
      </c>
      <c r="G1220" s="282" t="s">
        <v>2128</v>
      </c>
      <c r="H1220" s="261" t="s">
        <v>1180</v>
      </c>
      <c r="I1220" s="257">
        <v>1500000</v>
      </c>
      <c r="J1220" s="261">
        <v>1</v>
      </c>
      <c r="M1220" s="257">
        <v>1500000</v>
      </c>
      <c r="P1220" s="261"/>
      <c r="Q1220" s="261"/>
    </row>
    <row r="1221" spans="1:17">
      <c r="A1221" s="263">
        <v>1220</v>
      </c>
      <c r="B1221" s="263"/>
      <c r="C1221" s="256">
        <v>45880</v>
      </c>
      <c r="D1221" s="282" t="s">
        <v>2844</v>
      </c>
      <c r="G1221" s="282" t="s">
        <v>1111</v>
      </c>
      <c r="N1221" s="257">
        <v>-1500000</v>
      </c>
      <c r="P1221" s="261"/>
      <c r="Q1221" s="261"/>
    </row>
    <row r="1222" spans="1:17">
      <c r="A1222" s="263">
        <v>1221</v>
      </c>
      <c r="B1222" s="263"/>
      <c r="C1222" s="256">
        <v>45881</v>
      </c>
      <c r="D1222" s="282" t="s">
        <v>1438</v>
      </c>
      <c r="G1222" s="282" t="s">
        <v>1978</v>
      </c>
      <c r="H1222" s="261" t="s">
        <v>1193</v>
      </c>
      <c r="I1222" s="257">
        <v>1500000</v>
      </c>
      <c r="J1222" s="261">
        <v>1</v>
      </c>
      <c r="L1222" s="258">
        <v>150000</v>
      </c>
      <c r="M1222" s="257">
        <v>1650000</v>
      </c>
      <c r="P1222" s="261"/>
      <c r="Q1222" s="261"/>
    </row>
    <row r="1223" spans="1:17">
      <c r="A1223" s="263">
        <v>1222</v>
      </c>
      <c r="B1223" s="263"/>
      <c r="C1223" s="256">
        <v>45881</v>
      </c>
      <c r="D1223" s="282" t="s">
        <v>1444</v>
      </c>
      <c r="G1223" s="282" t="s">
        <v>2135</v>
      </c>
      <c r="H1223" s="261" t="s">
        <v>1186</v>
      </c>
      <c r="I1223" s="257">
        <v>500000</v>
      </c>
      <c r="J1223" s="261">
        <v>2</v>
      </c>
      <c r="M1223" s="257">
        <v>1000000</v>
      </c>
      <c r="P1223" s="261"/>
      <c r="Q1223" s="261"/>
    </row>
    <row r="1224" spans="1:17">
      <c r="A1224" s="263">
        <v>1223</v>
      </c>
      <c r="B1224" s="263"/>
      <c r="C1224" s="256">
        <v>45881</v>
      </c>
      <c r="D1224" s="282" t="s">
        <v>2262</v>
      </c>
      <c r="G1224" s="282" t="s">
        <v>2706</v>
      </c>
      <c r="H1224" s="261" t="s">
        <v>1190</v>
      </c>
      <c r="I1224" s="257">
        <v>1500000</v>
      </c>
      <c r="J1224" s="261">
        <v>1</v>
      </c>
      <c r="M1224" s="257">
        <v>1500000</v>
      </c>
      <c r="P1224" s="261" t="s">
        <v>3098</v>
      </c>
      <c r="Q1224" s="261" t="s">
        <v>3098</v>
      </c>
    </row>
    <row r="1225" spans="1:17">
      <c r="A1225" s="263">
        <v>1224</v>
      </c>
      <c r="B1225" s="263"/>
      <c r="C1225" s="256">
        <v>45881</v>
      </c>
      <c r="D1225" s="282" t="s">
        <v>1015</v>
      </c>
      <c r="G1225" s="282" t="s">
        <v>2402</v>
      </c>
      <c r="H1225" s="261" t="s">
        <v>1189</v>
      </c>
      <c r="I1225" s="257">
        <v>1500000</v>
      </c>
      <c r="J1225" s="261">
        <v>1</v>
      </c>
      <c r="M1225" s="257">
        <v>1500000</v>
      </c>
      <c r="P1225" s="276" t="s">
        <v>3100</v>
      </c>
      <c r="Q1225" s="276" t="s">
        <v>3100</v>
      </c>
    </row>
    <row r="1226" spans="1:17">
      <c r="A1226" s="263">
        <v>1225</v>
      </c>
      <c r="B1226" s="263"/>
      <c r="C1226" s="256">
        <v>45881</v>
      </c>
      <c r="D1226" s="282" t="s">
        <v>1633</v>
      </c>
      <c r="G1226" s="282" t="s">
        <v>1111</v>
      </c>
      <c r="N1226" s="257">
        <v>-1100000</v>
      </c>
      <c r="P1226" s="261"/>
      <c r="Q1226" s="261"/>
    </row>
    <row r="1227" spans="1:17">
      <c r="A1227" s="263">
        <v>1226</v>
      </c>
      <c r="B1227" s="263"/>
      <c r="C1227" s="256">
        <v>45881</v>
      </c>
      <c r="D1227" s="282" t="s">
        <v>2262</v>
      </c>
      <c r="G1227" s="282" t="s">
        <v>1111</v>
      </c>
      <c r="N1227" s="257">
        <v>-2820000</v>
      </c>
      <c r="P1227" s="261"/>
      <c r="Q1227" s="261"/>
    </row>
    <row r="1228" spans="1:17">
      <c r="A1228" s="263">
        <v>1227</v>
      </c>
      <c r="B1228" s="263"/>
      <c r="C1228" s="256">
        <v>45881</v>
      </c>
      <c r="D1228" s="282" t="s">
        <v>1766</v>
      </c>
      <c r="G1228" s="282" t="s">
        <v>1111</v>
      </c>
      <c r="N1228" s="257">
        <v>-350000</v>
      </c>
      <c r="P1228" s="261"/>
      <c r="Q1228" s="261"/>
    </row>
    <row r="1229" spans="1:17">
      <c r="A1229" s="263">
        <v>1228</v>
      </c>
      <c r="B1229" s="263"/>
      <c r="C1229" s="256">
        <v>45881</v>
      </c>
      <c r="D1229" s="282" t="s">
        <v>3084</v>
      </c>
      <c r="G1229" s="282" t="s">
        <v>1111</v>
      </c>
      <c r="N1229" s="257">
        <v>-1550000</v>
      </c>
      <c r="P1229" s="261"/>
      <c r="Q1229" s="261"/>
    </row>
    <row r="1230" spans="1:17">
      <c r="A1230" s="263">
        <v>1229</v>
      </c>
      <c r="B1230" s="263"/>
      <c r="C1230" s="256">
        <v>45882</v>
      </c>
      <c r="D1230" s="282" t="s">
        <v>1762</v>
      </c>
      <c r="G1230" s="282" t="s">
        <v>2135</v>
      </c>
      <c r="H1230" s="261" t="s">
        <v>1186</v>
      </c>
      <c r="I1230" s="257">
        <v>526364</v>
      </c>
      <c r="J1230" s="261">
        <v>1</v>
      </c>
      <c r="L1230" s="258">
        <v>52636</v>
      </c>
      <c r="M1230" s="257">
        <v>579000</v>
      </c>
      <c r="P1230" s="261"/>
      <c r="Q1230" s="261"/>
    </row>
    <row r="1231" spans="1:17">
      <c r="A1231" s="263">
        <v>1230</v>
      </c>
      <c r="B1231" s="263"/>
      <c r="C1231" s="256">
        <v>45882</v>
      </c>
      <c r="D1231" s="282" t="s">
        <v>1762</v>
      </c>
      <c r="G1231" s="282" t="s">
        <v>2136</v>
      </c>
      <c r="H1231" s="261" t="s">
        <v>1230</v>
      </c>
      <c r="I1231" s="257">
        <v>130000</v>
      </c>
      <c r="J1231" s="261">
        <v>1</v>
      </c>
      <c r="L1231" s="258">
        <v>13000</v>
      </c>
      <c r="M1231" s="257">
        <v>143000</v>
      </c>
      <c r="P1231" s="261"/>
      <c r="Q1231" s="261"/>
    </row>
    <row r="1232" spans="1:17">
      <c r="A1232" s="263">
        <v>1231</v>
      </c>
      <c r="B1232" s="263"/>
      <c r="C1232" s="256">
        <v>45882</v>
      </c>
      <c r="D1232" s="282" t="s">
        <v>1551</v>
      </c>
      <c r="G1232" s="282" t="s">
        <v>2135</v>
      </c>
      <c r="H1232" s="261" t="s">
        <v>1186</v>
      </c>
      <c r="I1232" s="257">
        <v>526364</v>
      </c>
      <c r="J1232" s="261">
        <v>1</v>
      </c>
      <c r="L1232" s="258">
        <v>52636</v>
      </c>
      <c r="M1232" s="257">
        <v>579000</v>
      </c>
      <c r="P1232" s="261"/>
      <c r="Q1232" s="261"/>
    </row>
    <row r="1233" spans="1:17">
      <c r="A1233" s="263">
        <v>1232</v>
      </c>
      <c r="B1233" s="263"/>
      <c r="C1233" s="256">
        <v>45882</v>
      </c>
      <c r="D1233" s="282" t="s">
        <v>1370</v>
      </c>
      <c r="G1233" s="282" t="s">
        <v>2356</v>
      </c>
      <c r="H1233" s="261" t="s">
        <v>2681</v>
      </c>
      <c r="I1233" s="257">
        <v>1100000</v>
      </c>
      <c r="J1233" s="261">
        <v>1</v>
      </c>
      <c r="M1233" s="257">
        <v>1100000</v>
      </c>
      <c r="P1233" s="261"/>
      <c r="Q1233" s="261"/>
    </row>
    <row r="1234" spans="1:17">
      <c r="A1234" s="263">
        <v>1233</v>
      </c>
      <c r="B1234" s="263"/>
      <c r="C1234" s="256">
        <v>45882</v>
      </c>
      <c r="D1234" s="282" t="s">
        <v>1370</v>
      </c>
      <c r="G1234" s="282" t="s">
        <v>2135</v>
      </c>
      <c r="H1234" s="261" t="s">
        <v>1186</v>
      </c>
      <c r="I1234" s="257">
        <v>510000</v>
      </c>
      <c r="J1234" s="261">
        <v>1</v>
      </c>
      <c r="M1234" s="257">
        <v>510000</v>
      </c>
      <c r="P1234" s="261"/>
      <c r="Q1234" s="261"/>
    </row>
    <row r="1235" spans="1:17">
      <c r="A1235" s="263">
        <v>1234</v>
      </c>
      <c r="B1235" s="263"/>
      <c r="C1235" s="256">
        <v>45882</v>
      </c>
      <c r="D1235" s="282" t="s">
        <v>1370</v>
      </c>
      <c r="G1235" s="282" t="s">
        <v>2140</v>
      </c>
      <c r="H1235" s="261" t="s">
        <v>1778</v>
      </c>
      <c r="I1235" s="257">
        <v>10000</v>
      </c>
      <c r="J1235" s="261">
        <v>1</v>
      </c>
      <c r="M1235" s="257">
        <v>10000</v>
      </c>
      <c r="P1235" s="261"/>
      <c r="Q1235" s="261"/>
    </row>
    <row r="1236" spans="1:17">
      <c r="A1236" s="263">
        <v>1235</v>
      </c>
      <c r="B1236" s="263"/>
      <c r="C1236" s="256">
        <v>45882</v>
      </c>
      <c r="D1236" s="282" t="s">
        <v>1370</v>
      </c>
      <c r="G1236" s="282" t="s">
        <v>2139</v>
      </c>
      <c r="H1236" s="261" t="s">
        <v>1752</v>
      </c>
      <c r="I1236" s="257">
        <v>30000</v>
      </c>
      <c r="J1236" s="261">
        <v>1</v>
      </c>
      <c r="M1236" s="257">
        <v>30000</v>
      </c>
      <c r="P1236" s="261"/>
      <c r="Q1236" s="261"/>
    </row>
    <row r="1237" spans="1:17">
      <c r="A1237" s="263">
        <v>1236</v>
      </c>
      <c r="B1237" s="263"/>
      <c r="C1237" s="256">
        <v>45882</v>
      </c>
      <c r="D1237" s="282" t="s">
        <v>1548</v>
      </c>
      <c r="G1237" s="282" t="s">
        <v>2135</v>
      </c>
      <c r="H1237" s="261" t="s">
        <v>1186</v>
      </c>
      <c r="I1237" s="257">
        <v>526364</v>
      </c>
      <c r="J1237" s="261">
        <v>1</v>
      </c>
      <c r="L1237" s="258">
        <v>52636</v>
      </c>
      <c r="M1237" s="257">
        <v>579000</v>
      </c>
      <c r="P1237" s="261"/>
      <c r="Q1237" s="261"/>
    </row>
    <row r="1238" spans="1:17">
      <c r="A1238" s="263">
        <v>1237</v>
      </c>
      <c r="B1238" s="263"/>
      <c r="C1238" s="256">
        <v>45882</v>
      </c>
      <c r="D1238" s="282" t="s">
        <v>1548</v>
      </c>
      <c r="G1238" s="282" t="s">
        <v>2138</v>
      </c>
      <c r="H1238" s="261">
        <v>50229</v>
      </c>
      <c r="I1238" s="257">
        <v>72727</v>
      </c>
      <c r="J1238" s="261">
        <v>1</v>
      </c>
      <c r="L1238" s="258">
        <v>7273</v>
      </c>
      <c r="M1238" s="257">
        <v>80000</v>
      </c>
      <c r="P1238" s="261"/>
      <c r="Q1238" s="261"/>
    </row>
    <row r="1239" spans="1:17">
      <c r="A1239" s="263">
        <v>1238</v>
      </c>
      <c r="B1239" s="263"/>
      <c r="C1239" s="256">
        <v>45882</v>
      </c>
      <c r="D1239" s="282" t="s">
        <v>1548</v>
      </c>
      <c r="G1239" s="282" t="s">
        <v>2139</v>
      </c>
      <c r="H1239" s="261" t="s">
        <v>1752</v>
      </c>
      <c r="I1239" s="257">
        <v>32000</v>
      </c>
      <c r="J1239" s="261">
        <v>1</v>
      </c>
      <c r="L1239" s="258">
        <v>3200</v>
      </c>
      <c r="M1239" s="257">
        <v>35200</v>
      </c>
      <c r="P1239" s="261"/>
      <c r="Q1239" s="261"/>
    </row>
    <row r="1240" spans="1:17">
      <c r="A1240" s="263">
        <v>1239</v>
      </c>
      <c r="B1240" s="263"/>
      <c r="C1240" s="256">
        <v>45882</v>
      </c>
      <c r="D1240" s="282" t="s">
        <v>1548</v>
      </c>
      <c r="G1240" s="282" t="s">
        <v>2140</v>
      </c>
      <c r="H1240" s="261" t="s">
        <v>1778</v>
      </c>
      <c r="I1240" s="257">
        <v>10000</v>
      </c>
      <c r="J1240" s="261">
        <v>1</v>
      </c>
      <c r="L1240" s="258">
        <v>1000</v>
      </c>
      <c r="M1240" s="257">
        <v>11000</v>
      </c>
      <c r="P1240" s="261"/>
      <c r="Q1240" s="261"/>
    </row>
    <row r="1241" spans="1:17">
      <c r="A1241" s="263">
        <v>1240</v>
      </c>
      <c r="B1241" s="263"/>
      <c r="C1241" s="256">
        <v>45882</v>
      </c>
      <c r="D1241" s="282" t="s">
        <v>1548</v>
      </c>
      <c r="G1241" s="282" t="s">
        <v>2142</v>
      </c>
      <c r="I1241" s="257">
        <v>600000</v>
      </c>
      <c r="J1241" s="261">
        <v>1</v>
      </c>
      <c r="L1241" s="258">
        <v>60000</v>
      </c>
      <c r="M1241" s="257">
        <v>660000</v>
      </c>
      <c r="P1241" s="261"/>
      <c r="Q1241" s="261"/>
    </row>
    <row r="1242" spans="1:17">
      <c r="A1242" s="263">
        <v>1241</v>
      </c>
      <c r="B1242" s="263"/>
      <c r="C1242" s="256">
        <v>45882</v>
      </c>
      <c r="D1242" s="282" t="s">
        <v>1010</v>
      </c>
      <c r="G1242" s="282" t="s">
        <v>2136</v>
      </c>
      <c r="H1242" s="261" t="s">
        <v>1230</v>
      </c>
      <c r="I1242" s="257">
        <v>130000</v>
      </c>
      <c r="J1242" s="261">
        <v>1</v>
      </c>
      <c r="M1242" s="257">
        <v>130000</v>
      </c>
      <c r="P1242" s="261"/>
      <c r="Q1242" s="261"/>
    </row>
    <row r="1243" spans="1:17">
      <c r="A1243" s="263">
        <v>1242</v>
      </c>
      <c r="B1243" s="263"/>
      <c r="C1243" s="256">
        <v>45882</v>
      </c>
      <c r="D1243" s="282" t="s">
        <v>1010</v>
      </c>
      <c r="G1243" s="282" t="s">
        <v>2138</v>
      </c>
      <c r="H1243" s="261">
        <v>50229</v>
      </c>
      <c r="I1243" s="257">
        <v>80000</v>
      </c>
      <c r="J1243" s="261">
        <v>1</v>
      </c>
      <c r="M1243" s="257">
        <v>80000</v>
      </c>
      <c r="P1243" s="261"/>
      <c r="Q1243" s="261"/>
    </row>
    <row r="1244" spans="1:17">
      <c r="A1244" s="263">
        <v>1243</v>
      </c>
      <c r="B1244" s="263"/>
      <c r="C1244" s="256">
        <v>45882</v>
      </c>
      <c r="D1244" s="282" t="s">
        <v>1010</v>
      </c>
      <c r="G1244" s="282" t="s">
        <v>2140</v>
      </c>
      <c r="H1244" s="261" t="s">
        <v>1778</v>
      </c>
      <c r="I1244" s="257">
        <v>10000</v>
      </c>
      <c r="J1244" s="261">
        <v>1</v>
      </c>
      <c r="M1244" s="257">
        <v>10000</v>
      </c>
      <c r="P1244" s="261"/>
      <c r="Q1244" s="261"/>
    </row>
    <row r="1245" spans="1:17">
      <c r="A1245" s="263">
        <v>1244</v>
      </c>
      <c r="B1245" s="263"/>
      <c r="C1245" s="256">
        <v>45882</v>
      </c>
      <c r="D1245" s="282" t="s">
        <v>1010</v>
      </c>
      <c r="G1245" s="282" t="s">
        <v>2139</v>
      </c>
      <c r="H1245" s="261" t="s">
        <v>1752</v>
      </c>
      <c r="I1245" s="257">
        <v>35000</v>
      </c>
      <c r="J1245" s="261">
        <v>1</v>
      </c>
      <c r="M1245" s="257">
        <v>35000</v>
      </c>
      <c r="P1245" s="261"/>
      <c r="Q1245" s="261"/>
    </row>
    <row r="1246" spans="1:17">
      <c r="A1246" s="263">
        <v>1245</v>
      </c>
      <c r="B1246" s="263"/>
      <c r="C1246" s="256">
        <v>45882</v>
      </c>
      <c r="D1246" s="282" t="s">
        <v>3109</v>
      </c>
      <c r="G1246" s="282" t="s">
        <v>1182</v>
      </c>
      <c r="H1246" s="261" t="s">
        <v>1710</v>
      </c>
      <c r="I1246" s="257">
        <v>1200000</v>
      </c>
      <c r="J1246" s="261">
        <v>1</v>
      </c>
      <c r="M1246" s="257">
        <v>1200000</v>
      </c>
      <c r="P1246" s="261"/>
      <c r="Q1246" s="261"/>
    </row>
    <row r="1247" spans="1:17">
      <c r="A1247" s="263">
        <v>1246</v>
      </c>
      <c r="B1247" s="263"/>
      <c r="C1247" s="256">
        <v>45882</v>
      </c>
      <c r="D1247" s="282" t="s">
        <v>3109</v>
      </c>
      <c r="G1247" s="282" t="s">
        <v>1467</v>
      </c>
      <c r="H1247" s="261" t="s">
        <v>2613</v>
      </c>
      <c r="I1247" s="257">
        <v>350000</v>
      </c>
      <c r="J1247" s="261">
        <v>1</v>
      </c>
      <c r="M1247" s="257">
        <v>350000</v>
      </c>
      <c r="P1247" s="261"/>
      <c r="Q1247" s="261"/>
    </row>
    <row r="1248" spans="1:17">
      <c r="A1248" s="263">
        <v>1247</v>
      </c>
      <c r="B1248" s="263"/>
      <c r="C1248" s="256">
        <v>45882</v>
      </c>
      <c r="D1248" s="282" t="s">
        <v>3106</v>
      </c>
      <c r="G1248" s="282" t="s">
        <v>3114</v>
      </c>
      <c r="I1248" s="257">
        <v>100000</v>
      </c>
      <c r="J1248" s="261">
        <v>1</v>
      </c>
      <c r="M1248" s="257">
        <v>100000</v>
      </c>
      <c r="P1248" s="261"/>
      <c r="Q1248" s="261"/>
    </row>
    <row r="1249" spans="1:17">
      <c r="A1249" s="263">
        <v>1248</v>
      </c>
      <c r="B1249" s="263"/>
      <c r="C1249" s="256">
        <v>45882</v>
      </c>
      <c r="D1249" s="282" t="s">
        <v>3109</v>
      </c>
      <c r="G1249" s="282" t="s">
        <v>1111</v>
      </c>
      <c r="N1249" s="257">
        <v>-1550000</v>
      </c>
      <c r="P1249" s="261"/>
      <c r="Q1249" s="261"/>
    </row>
    <row r="1250" spans="1:17">
      <c r="A1250" s="263">
        <v>1249</v>
      </c>
      <c r="B1250" s="263"/>
      <c r="C1250" s="256">
        <v>45882</v>
      </c>
      <c r="D1250" s="282" t="s">
        <v>3106</v>
      </c>
      <c r="G1250" s="282" t="s">
        <v>1111</v>
      </c>
      <c r="N1250" s="257">
        <v>-100000</v>
      </c>
      <c r="P1250" s="261"/>
      <c r="Q1250" s="261"/>
    </row>
    <row r="1251" spans="1:17">
      <c r="A1251" s="263">
        <v>1250</v>
      </c>
      <c r="B1251" s="263"/>
      <c r="C1251" s="256">
        <v>45881</v>
      </c>
      <c r="D1251" s="282" t="s">
        <v>1261</v>
      </c>
      <c r="G1251" s="282" t="s">
        <v>1609</v>
      </c>
      <c r="H1251" s="261" t="s">
        <v>2290</v>
      </c>
      <c r="I1251" s="257">
        <v>1500000</v>
      </c>
      <c r="J1251" s="261">
        <v>-1</v>
      </c>
      <c r="L1251" s="257">
        <v>-150000</v>
      </c>
      <c r="M1251" s="257">
        <v>-1650000</v>
      </c>
      <c r="P1251" s="261" t="s">
        <v>3129</v>
      </c>
      <c r="Q1251" s="261" t="s">
        <v>3129</v>
      </c>
    </row>
    <row r="1252" spans="1:17">
      <c r="A1252" s="263">
        <v>1251</v>
      </c>
      <c r="B1252" s="263"/>
      <c r="C1252" s="256">
        <v>45883</v>
      </c>
      <c r="D1252" s="282" t="s">
        <v>1465</v>
      </c>
      <c r="G1252" s="282" t="s">
        <v>1111</v>
      </c>
      <c r="N1252" s="257">
        <v>-1550000</v>
      </c>
      <c r="P1252" s="261"/>
      <c r="Q1252" s="261"/>
    </row>
    <row r="1253" spans="1:17">
      <c r="A1253" s="263">
        <v>1252</v>
      </c>
      <c r="B1253" s="263"/>
      <c r="C1253" s="256">
        <v>45883</v>
      </c>
      <c r="D1253" s="282" t="s">
        <v>1450</v>
      </c>
      <c r="G1253" s="282" t="s">
        <v>2135</v>
      </c>
      <c r="H1253" s="261" t="s">
        <v>1186</v>
      </c>
      <c r="I1253" s="257">
        <v>550000</v>
      </c>
      <c r="J1253" s="261">
        <v>1</v>
      </c>
      <c r="M1253" s="257">
        <v>550000</v>
      </c>
      <c r="P1253" s="261"/>
      <c r="Q1253" s="261"/>
    </row>
    <row r="1254" spans="1:17">
      <c r="A1254" s="263">
        <v>1253</v>
      </c>
      <c r="B1254" s="263"/>
      <c r="C1254" s="256">
        <v>45883</v>
      </c>
      <c r="D1254" s="282" t="s">
        <v>1450</v>
      </c>
      <c r="G1254" s="282" t="s">
        <v>2136</v>
      </c>
      <c r="H1254" s="261" t="s">
        <v>1230</v>
      </c>
      <c r="I1254" s="257">
        <v>130000</v>
      </c>
      <c r="J1254" s="261">
        <v>1</v>
      </c>
      <c r="M1254" s="257">
        <v>130000</v>
      </c>
      <c r="P1254" s="261"/>
      <c r="Q1254" s="261"/>
    </row>
    <row r="1255" spans="1:17">
      <c r="A1255" s="263">
        <v>1254</v>
      </c>
      <c r="B1255" s="263"/>
      <c r="C1255" s="256">
        <v>45883</v>
      </c>
      <c r="D1255" s="282" t="s">
        <v>1450</v>
      </c>
      <c r="G1255" s="282" t="s">
        <v>2140</v>
      </c>
      <c r="H1255" s="261" t="s">
        <v>1778</v>
      </c>
      <c r="I1255" s="257">
        <v>10000</v>
      </c>
      <c r="J1255" s="261">
        <v>1</v>
      </c>
      <c r="M1255" s="257">
        <v>10000</v>
      </c>
      <c r="P1255" s="261"/>
      <c r="Q1255" s="261"/>
    </row>
    <row r="1256" spans="1:17">
      <c r="A1256" s="263">
        <v>1255</v>
      </c>
      <c r="B1256" s="263"/>
      <c r="C1256" s="256">
        <v>45883</v>
      </c>
      <c r="D1256" s="282" t="s">
        <v>1551</v>
      </c>
      <c r="G1256" s="282" t="s">
        <v>3119</v>
      </c>
      <c r="N1256" s="257">
        <v>-2000000</v>
      </c>
      <c r="P1256" s="261"/>
      <c r="Q1256" s="261"/>
    </row>
    <row r="1257" spans="1:17">
      <c r="A1257" s="263">
        <v>1256</v>
      </c>
      <c r="B1257" s="263"/>
      <c r="C1257" s="256">
        <v>45883</v>
      </c>
      <c r="D1257" s="282" t="s">
        <v>981</v>
      </c>
      <c r="G1257" s="282" t="s">
        <v>2128</v>
      </c>
      <c r="H1257" s="261" t="s">
        <v>1180</v>
      </c>
      <c r="I1257" s="257">
        <v>1500000</v>
      </c>
      <c r="J1257" s="261">
        <v>1</v>
      </c>
      <c r="L1257" s="258">
        <v>150000</v>
      </c>
      <c r="M1257" s="257">
        <v>1650000</v>
      </c>
      <c r="P1257" s="261"/>
      <c r="Q1257" s="261"/>
    </row>
    <row r="1258" spans="1:17">
      <c r="A1258" s="263">
        <v>1257</v>
      </c>
      <c r="B1258" s="263"/>
      <c r="C1258" s="256">
        <v>45883</v>
      </c>
      <c r="D1258" s="282" t="s">
        <v>1018</v>
      </c>
      <c r="G1258" s="282" t="s">
        <v>2135</v>
      </c>
      <c r="H1258" s="261" t="s">
        <v>1186</v>
      </c>
      <c r="I1258" s="257">
        <v>600000</v>
      </c>
      <c r="J1258" s="261">
        <v>1</v>
      </c>
      <c r="M1258" s="257">
        <v>600000</v>
      </c>
      <c r="P1258" s="261"/>
      <c r="Q1258" s="261"/>
    </row>
    <row r="1259" spans="1:17">
      <c r="A1259" s="263">
        <v>1258</v>
      </c>
      <c r="B1259" s="263"/>
      <c r="C1259" s="256">
        <v>45883</v>
      </c>
      <c r="D1259" s="282" t="s">
        <v>1204</v>
      </c>
      <c r="G1259" s="282" t="s">
        <v>2134</v>
      </c>
      <c r="H1259" s="261" t="s">
        <v>1179</v>
      </c>
      <c r="I1259" s="257">
        <v>1000000</v>
      </c>
      <c r="J1259" s="261">
        <v>1</v>
      </c>
      <c r="L1259" s="258">
        <v>100000</v>
      </c>
      <c r="M1259" s="257">
        <v>1100000</v>
      </c>
      <c r="P1259" s="261" t="s">
        <v>3122</v>
      </c>
      <c r="Q1259" s="261" t="s">
        <v>3122</v>
      </c>
    </row>
    <row r="1260" spans="1:17">
      <c r="A1260" s="263">
        <v>1259</v>
      </c>
      <c r="B1260" s="263"/>
      <c r="C1260" s="256">
        <v>45883</v>
      </c>
      <c r="D1260" s="282" t="s">
        <v>3124</v>
      </c>
      <c r="G1260" s="282" t="s">
        <v>1701</v>
      </c>
      <c r="I1260" s="257">
        <v>600000</v>
      </c>
      <c r="J1260" s="261">
        <v>1</v>
      </c>
      <c r="M1260" s="257">
        <v>600000</v>
      </c>
      <c r="P1260" s="261" t="s">
        <v>3125</v>
      </c>
      <c r="Q1260" s="261" t="s">
        <v>3125</v>
      </c>
    </row>
    <row r="1261" spans="1:17">
      <c r="A1261" s="263">
        <v>1260</v>
      </c>
      <c r="B1261" s="263"/>
      <c r="C1261" s="256">
        <v>45883</v>
      </c>
      <c r="D1261" s="282" t="s">
        <v>1292</v>
      </c>
      <c r="G1261" s="282" t="s">
        <v>3253</v>
      </c>
      <c r="H1261" s="261" t="s">
        <v>3254</v>
      </c>
      <c r="I1261" s="257">
        <v>1000000</v>
      </c>
      <c r="J1261" s="261">
        <v>1</v>
      </c>
      <c r="L1261" s="258">
        <v>100000</v>
      </c>
      <c r="M1261" s="257">
        <v>1100000</v>
      </c>
      <c r="P1261" s="261"/>
      <c r="Q1261" s="261"/>
    </row>
    <row r="1262" spans="1:17">
      <c r="A1262" s="263">
        <v>1261</v>
      </c>
      <c r="B1262" s="263"/>
      <c r="C1262" s="256">
        <v>45883</v>
      </c>
      <c r="D1262" s="282" t="s">
        <v>1010</v>
      </c>
      <c r="G1262" s="282" t="s">
        <v>1111</v>
      </c>
      <c r="N1262" s="257">
        <v>-1181000</v>
      </c>
      <c r="P1262" s="261"/>
      <c r="Q1262" s="261"/>
    </row>
    <row r="1263" spans="1:17">
      <c r="A1263" s="263">
        <v>1262</v>
      </c>
      <c r="B1263" s="263"/>
      <c r="C1263" s="256">
        <v>45883</v>
      </c>
      <c r="D1263" s="282" t="s">
        <v>1204</v>
      </c>
      <c r="G1263" s="282" t="s">
        <v>1111</v>
      </c>
      <c r="N1263" s="257">
        <v>-1100000</v>
      </c>
      <c r="P1263" s="261"/>
      <c r="Q1263" s="261"/>
    </row>
    <row r="1264" spans="1:17">
      <c r="A1264" s="263">
        <v>1263</v>
      </c>
      <c r="B1264" s="263"/>
      <c r="C1264" s="256">
        <v>45883</v>
      </c>
      <c r="D1264" s="282" t="s">
        <v>981</v>
      </c>
      <c r="G1264" s="282" t="s">
        <v>1111</v>
      </c>
      <c r="N1264" s="257">
        <v>-1650000</v>
      </c>
      <c r="P1264" s="261"/>
      <c r="Q1264" s="261"/>
    </row>
    <row r="1265" spans="1:17">
      <c r="A1265" s="263">
        <v>1264</v>
      </c>
      <c r="B1265" s="263"/>
      <c r="C1265" s="256">
        <v>45883</v>
      </c>
      <c r="D1265" s="282" t="s">
        <v>2348</v>
      </c>
      <c r="G1265" s="282" t="s">
        <v>2614</v>
      </c>
      <c r="I1265" s="257">
        <v>200000</v>
      </c>
      <c r="J1265" s="261">
        <v>1</v>
      </c>
      <c r="M1265" s="257">
        <v>200000</v>
      </c>
      <c r="P1265" s="261"/>
      <c r="Q1265" s="261"/>
    </row>
    <row r="1266" spans="1:17">
      <c r="A1266" s="263">
        <v>1265</v>
      </c>
      <c r="B1266" s="263"/>
      <c r="C1266" s="256">
        <v>45883</v>
      </c>
      <c r="D1266" s="282" t="s">
        <v>1849</v>
      </c>
      <c r="G1266" s="282" t="s">
        <v>1111</v>
      </c>
      <c r="N1266" s="257">
        <v>-1300000</v>
      </c>
      <c r="P1266" s="261"/>
      <c r="Q1266" s="261"/>
    </row>
    <row r="1267" spans="1:17">
      <c r="A1267" s="263">
        <v>1266</v>
      </c>
      <c r="B1267" s="263"/>
      <c r="C1267" s="256">
        <v>45884</v>
      </c>
      <c r="D1267" s="282" t="s">
        <v>1305</v>
      </c>
      <c r="G1267" s="282" t="s">
        <v>3140</v>
      </c>
      <c r="I1267" s="257">
        <v>1000000</v>
      </c>
      <c r="J1267" s="261">
        <v>1</v>
      </c>
      <c r="L1267" s="258">
        <v>100000</v>
      </c>
      <c r="M1267" s="257">
        <v>1100000</v>
      </c>
      <c r="P1267" s="262">
        <v>6058008163</v>
      </c>
      <c r="Q1267" s="262">
        <v>6058008163</v>
      </c>
    </row>
    <row r="1268" spans="1:17">
      <c r="A1268" s="263">
        <v>1267</v>
      </c>
      <c r="B1268" s="263"/>
      <c r="C1268" s="256">
        <v>45884</v>
      </c>
      <c r="D1268" s="282" t="s">
        <v>1370</v>
      </c>
      <c r="G1268" s="282" t="s">
        <v>2585</v>
      </c>
      <c r="I1268" s="257">
        <v>1750000</v>
      </c>
      <c r="J1268" s="261">
        <v>1</v>
      </c>
      <c r="M1268" s="257">
        <v>1750000</v>
      </c>
      <c r="P1268" s="261"/>
      <c r="Q1268" s="261"/>
    </row>
    <row r="1269" spans="1:17">
      <c r="A1269" s="263">
        <v>1268</v>
      </c>
      <c r="B1269" s="263"/>
      <c r="C1269" s="256">
        <v>45884</v>
      </c>
      <c r="D1269" s="282" t="s">
        <v>3132</v>
      </c>
      <c r="G1269" s="282" t="s">
        <v>2242</v>
      </c>
      <c r="I1269" s="257">
        <v>650000</v>
      </c>
      <c r="J1269" s="261">
        <v>1</v>
      </c>
      <c r="L1269" s="258">
        <v>65000</v>
      </c>
      <c r="M1269" s="257">
        <v>715000</v>
      </c>
      <c r="P1269" s="261"/>
      <c r="Q1269" s="261"/>
    </row>
    <row r="1270" spans="1:17">
      <c r="A1270" s="263">
        <v>1269</v>
      </c>
      <c r="B1270" s="263"/>
      <c r="C1270" s="256">
        <v>45884</v>
      </c>
      <c r="D1270" s="282" t="s">
        <v>3132</v>
      </c>
      <c r="G1270" s="282" t="s">
        <v>2770</v>
      </c>
      <c r="H1270" s="261" t="s">
        <v>2683</v>
      </c>
      <c r="I1270" s="257">
        <v>129000</v>
      </c>
      <c r="J1270" s="261">
        <v>1</v>
      </c>
      <c r="L1270" s="258">
        <v>12900</v>
      </c>
      <c r="M1270" s="257">
        <v>141900</v>
      </c>
      <c r="P1270" s="261"/>
      <c r="Q1270" s="261"/>
    </row>
    <row r="1271" spans="1:17">
      <c r="A1271" s="263">
        <v>1270</v>
      </c>
      <c r="B1271" s="263"/>
      <c r="C1271" s="256">
        <v>45885</v>
      </c>
      <c r="D1271" s="282" t="s">
        <v>1680</v>
      </c>
      <c r="G1271" s="282" t="s">
        <v>2135</v>
      </c>
      <c r="H1271" s="261" t="s">
        <v>1186</v>
      </c>
      <c r="I1271" s="257">
        <v>510000</v>
      </c>
      <c r="J1271" s="261">
        <v>5</v>
      </c>
      <c r="M1271" s="257">
        <v>2550000</v>
      </c>
      <c r="P1271" s="261"/>
      <c r="Q1271" s="261"/>
    </row>
    <row r="1272" spans="1:17">
      <c r="A1272" s="263">
        <v>1271</v>
      </c>
      <c r="B1272" s="263"/>
      <c r="C1272" s="256">
        <v>45885</v>
      </c>
      <c r="D1272" s="282" t="s">
        <v>1680</v>
      </c>
      <c r="G1272" s="282" t="s">
        <v>2136</v>
      </c>
      <c r="H1272" s="261" t="s">
        <v>1230</v>
      </c>
      <c r="I1272" s="257">
        <v>130000</v>
      </c>
      <c r="J1272" s="261">
        <v>2</v>
      </c>
      <c r="M1272" s="257">
        <v>260000</v>
      </c>
      <c r="P1272" s="261"/>
      <c r="Q1272" s="261"/>
    </row>
    <row r="1273" spans="1:17">
      <c r="A1273" s="263">
        <v>1272</v>
      </c>
      <c r="B1273" s="263"/>
      <c r="C1273" s="256">
        <v>45885</v>
      </c>
      <c r="D1273" s="282" t="s">
        <v>3124</v>
      </c>
      <c r="G1273" s="282" t="s">
        <v>1111</v>
      </c>
      <c r="N1273" s="257">
        <v>-600000</v>
      </c>
      <c r="P1273" s="261"/>
      <c r="Q1273" s="261"/>
    </row>
    <row r="1274" spans="1:17">
      <c r="A1274" s="263">
        <v>1273</v>
      </c>
      <c r="B1274" s="263"/>
      <c r="C1274" s="256">
        <v>45885</v>
      </c>
      <c r="D1274" s="282" t="s">
        <v>2348</v>
      </c>
      <c r="G1274" s="282" t="s">
        <v>1111</v>
      </c>
      <c r="N1274" s="257">
        <v>-200000</v>
      </c>
      <c r="P1274" s="261"/>
      <c r="Q1274" s="261"/>
    </row>
    <row r="1275" spans="1:17">
      <c r="A1275" s="263">
        <v>1274</v>
      </c>
      <c r="B1275" s="263"/>
      <c r="C1275" s="256">
        <v>45887</v>
      </c>
      <c r="D1275" s="282" t="s">
        <v>1420</v>
      </c>
      <c r="G1275" s="282" t="s">
        <v>1111</v>
      </c>
      <c r="N1275" s="257">
        <v>-1100000</v>
      </c>
      <c r="P1275" s="261"/>
      <c r="Q1275" s="261"/>
    </row>
    <row r="1276" spans="1:17">
      <c r="A1276" s="263">
        <v>1275</v>
      </c>
      <c r="B1276" s="263"/>
      <c r="C1276" s="256">
        <v>45887</v>
      </c>
      <c r="D1276" s="282" t="s">
        <v>1370</v>
      </c>
      <c r="G1276" s="282" t="s">
        <v>1701</v>
      </c>
      <c r="I1276" s="257">
        <v>650000</v>
      </c>
      <c r="J1276" s="261">
        <v>1</v>
      </c>
      <c r="M1276" s="257">
        <v>650000</v>
      </c>
      <c r="P1276" s="261"/>
      <c r="Q1276" s="261"/>
    </row>
    <row r="1277" spans="1:17">
      <c r="A1277" s="263">
        <v>1276</v>
      </c>
      <c r="B1277" s="263"/>
      <c r="C1277" s="256">
        <v>45887</v>
      </c>
      <c r="D1277" s="282" t="s">
        <v>1450</v>
      </c>
      <c r="G1277" s="282" t="s">
        <v>2135</v>
      </c>
      <c r="H1277" s="261" t="s">
        <v>1186</v>
      </c>
      <c r="I1277" s="257">
        <v>550000</v>
      </c>
      <c r="J1277" s="261">
        <v>1</v>
      </c>
      <c r="M1277" s="257">
        <v>550000</v>
      </c>
      <c r="P1277" s="261"/>
      <c r="Q1277" s="261"/>
    </row>
    <row r="1278" spans="1:17">
      <c r="A1278" s="263">
        <v>1277</v>
      </c>
      <c r="B1278" s="263"/>
      <c r="C1278" s="256">
        <v>45887</v>
      </c>
      <c r="D1278" s="282" t="s">
        <v>1450</v>
      </c>
      <c r="G1278" s="282" t="s">
        <v>2136</v>
      </c>
      <c r="H1278" s="261" t="s">
        <v>1230</v>
      </c>
      <c r="I1278" s="257">
        <v>130000</v>
      </c>
      <c r="J1278" s="261">
        <v>1</v>
      </c>
      <c r="M1278" s="257">
        <v>130000</v>
      </c>
      <c r="P1278" s="261"/>
      <c r="Q1278" s="261"/>
    </row>
    <row r="1279" spans="1:17">
      <c r="A1279" s="263">
        <v>1278</v>
      </c>
      <c r="B1279" s="263"/>
      <c r="C1279" s="256">
        <v>45887</v>
      </c>
      <c r="D1279" s="282" t="s">
        <v>1450</v>
      </c>
      <c r="G1279" s="282" t="s">
        <v>2140</v>
      </c>
      <c r="H1279" s="261" t="s">
        <v>1778</v>
      </c>
      <c r="I1279" s="257">
        <v>10000</v>
      </c>
      <c r="J1279" s="261">
        <v>1</v>
      </c>
      <c r="M1279" s="257">
        <v>10000</v>
      </c>
      <c r="P1279" s="261"/>
      <c r="Q1279" s="261"/>
    </row>
    <row r="1280" spans="1:17">
      <c r="A1280" s="263">
        <v>1279</v>
      </c>
      <c r="B1280" s="263"/>
      <c r="C1280" s="256">
        <v>45887</v>
      </c>
      <c r="D1280" s="282" t="s">
        <v>1450</v>
      </c>
      <c r="G1280" s="282" t="s">
        <v>2139</v>
      </c>
      <c r="H1280" s="261" t="s">
        <v>1752</v>
      </c>
      <c r="I1280" s="257">
        <v>15000</v>
      </c>
      <c r="J1280" s="261">
        <v>2</v>
      </c>
      <c r="M1280" s="257">
        <v>30000</v>
      </c>
      <c r="P1280" s="261"/>
      <c r="Q1280" s="261"/>
    </row>
    <row r="1281" spans="1:17">
      <c r="A1281" s="263">
        <v>1280</v>
      </c>
      <c r="B1281" s="263"/>
      <c r="C1281" s="256">
        <v>45887</v>
      </c>
      <c r="D1281" s="282" t="s">
        <v>1450</v>
      </c>
      <c r="G1281" s="282" t="s">
        <v>1182</v>
      </c>
      <c r="H1281" s="261" t="s">
        <v>1710</v>
      </c>
      <c r="I1281" s="257">
        <v>1200000</v>
      </c>
      <c r="J1281" s="261">
        <v>1</v>
      </c>
      <c r="M1281" s="257">
        <v>1200000</v>
      </c>
      <c r="P1281" s="261"/>
      <c r="Q1281" s="261"/>
    </row>
    <row r="1282" spans="1:17">
      <c r="A1282" s="263">
        <v>1281</v>
      </c>
      <c r="B1282" s="263"/>
      <c r="C1282" s="256">
        <v>45887</v>
      </c>
      <c r="D1282" s="282" t="s">
        <v>1450</v>
      </c>
      <c r="G1282" s="282" t="s">
        <v>1467</v>
      </c>
      <c r="H1282" s="261" t="s">
        <v>2613</v>
      </c>
      <c r="I1282" s="257">
        <v>350000</v>
      </c>
      <c r="J1282" s="261">
        <v>1</v>
      </c>
      <c r="M1282" s="257">
        <v>350000</v>
      </c>
      <c r="P1282" s="261"/>
      <c r="Q1282" s="261"/>
    </row>
    <row r="1283" spans="1:17">
      <c r="A1283" s="263">
        <v>1282</v>
      </c>
      <c r="B1283" s="263"/>
      <c r="C1283" s="256">
        <v>45887</v>
      </c>
      <c r="D1283" s="282" t="s">
        <v>1415</v>
      </c>
      <c r="G1283" s="282" t="s">
        <v>2144</v>
      </c>
      <c r="H1283" s="261">
        <v>2820403</v>
      </c>
      <c r="I1283" s="257">
        <v>1500000</v>
      </c>
      <c r="J1283" s="261">
        <v>1</v>
      </c>
      <c r="M1283" s="257">
        <v>1500000</v>
      </c>
      <c r="P1283" s="261"/>
      <c r="Q1283" s="261"/>
    </row>
    <row r="1284" spans="1:17">
      <c r="A1284" s="263">
        <v>1283</v>
      </c>
      <c r="B1284" s="263"/>
      <c r="C1284" s="256">
        <v>45887</v>
      </c>
      <c r="D1284" s="282" t="s">
        <v>1415</v>
      </c>
      <c r="G1284" s="282" t="s">
        <v>2006</v>
      </c>
      <c r="N1284" s="257">
        <v>-11507000</v>
      </c>
      <c r="P1284" s="261"/>
      <c r="Q1284" s="261"/>
    </row>
    <row r="1285" spans="1:17">
      <c r="A1285" s="263">
        <v>1284</v>
      </c>
      <c r="B1285" s="263"/>
      <c r="C1285" s="256">
        <v>45887</v>
      </c>
      <c r="D1285" s="282" t="s">
        <v>1438</v>
      </c>
      <c r="G1285" s="282" t="s">
        <v>3144</v>
      </c>
      <c r="I1285" s="257">
        <v>1100000</v>
      </c>
      <c r="J1285" s="261">
        <v>1</v>
      </c>
      <c r="L1285" s="258">
        <v>110000</v>
      </c>
      <c r="M1285" s="257">
        <v>1210000</v>
      </c>
      <c r="P1285" s="261"/>
      <c r="Q1285" s="261"/>
    </row>
    <row r="1286" spans="1:17">
      <c r="A1286" s="263">
        <v>1285</v>
      </c>
      <c r="B1286" s="263"/>
      <c r="C1286" s="256">
        <v>45887</v>
      </c>
      <c r="D1286" s="282" t="s">
        <v>1438</v>
      </c>
      <c r="G1286" s="282" t="s">
        <v>3144</v>
      </c>
      <c r="I1286" s="257">
        <v>1100000</v>
      </c>
      <c r="J1286" s="261">
        <v>1</v>
      </c>
      <c r="L1286" s="258">
        <v>110000</v>
      </c>
      <c r="M1286" s="257">
        <v>1210000</v>
      </c>
      <c r="P1286" s="261" t="s">
        <v>3145</v>
      </c>
      <c r="Q1286" s="261" t="s">
        <v>3145</v>
      </c>
    </row>
    <row r="1287" spans="1:17">
      <c r="A1287" s="263">
        <v>1286</v>
      </c>
      <c r="B1287" s="263"/>
      <c r="C1287" s="256">
        <v>45887</v>
      </c>
      <c r="D1287" s="282" t="s">
        <v>1305</v>
      </c>
      <c r="G1287" s="282" t="s">
        <v>1196</v>
      </c>
      <c r="H1287" s="261" t="s">
        <v>2110</v>
      </c>
      <c r="I1287" s="257">
        <v>1200000</v>
      </c>
      <c r="J1287" s="261">
        <v>1</v>
      </c>
      <c r="L1287" s="258">
        <v>120000</v>
      </c>
      <c r="M1287" s="257">
        <v>1320000</v>
      </c>
      <c r="P1287" s="261"/>
      <c r="Q1287" s="261"/>
    </row>
    <row r="1288" spans="1:17">
      <c r="A1288" s="263">
        <v>1287</v>
      </c>
      <c r="B1288" s="263"/>
      <c r="C1288" s="256">
        <v>45887</v>
      </c>
      <c r="D1288" s="282" t="s">
        <v>1928</v>
      </c>
      <c r="G1288" s="282" t="s">
        <v>2128</v>
      </c>
      <c r="H1288" s="261" t="s">
        <v>1180</v>
      </c>
      <c r="I1288" s="257">
        <v>1500000</v>
      </c>
      <c r="J1288" s="261">
        <v>1</v>
      </c>
      <c r="L1288" s="258">
        <v>150000</v>
      </c>
      <c r="M1288" s="257">
        <v>1650000</v>
      </c>
      <c r="P1288" s="261" t="s">
        <v>3149</v>
      </c>
      <c r="Q1288" s="261" t="s">
        <v>3149</v>
      </c>
    </row>
    <row r="1289" spans="1:17">
      <c r="A1289" s="263">
        <v>1288</v>
      </c>
      <c r="B1289" s="263"/>
      <c r="C1289" s="256">
        <v>45887</v>
      </c>
      <c r="D1289" s="282" t="s">
        <v>1290</v>
      </c>
      <c r="G1289" s="282" t="s">
        <v>1681</v>
      </c>
      <c r="H1289" s="262">
        <v>2800802</v>
      </c>
      <c r="I1289" s="257">
        <v>200000</v>
      </c>
      <c r="J1289" s="261">
        <v>1</v>
      </c>
      <c r="L1289" s="258">
        <v>20000</v>
      </c>
      <c r="M1289" s="257">
        <v>220000</v>
      </c>
      <c r="P1289" s="261"/>
      <c r="Q1289" s="261"/>
    </row>
    <row r="1290" spans="1:17">
      <c r="A1290" s="263">
        <v>1289</v>
      </c>
      <c r="B1290" s="263"/>
      <c r="C1290" s="256">
        <v>45887</v>
      </c>
      <c r="D1290" s="282" t="s">
        <v>1569</v>
      </c>
      <c r="G1290" s="282" t="s">
        <v>2128</v>
      </c>
      <c r="H1290" s="261" t="s">
        <v>1180</v>
      </c>
      <c r="I1290" s="257">
        <v>1500000</v>
      </c>
      <c r="J1290" s="261">
        <v>1</v>
      </c>
      <c r="M1290" s="257">
        <v>1500000</v>
      </c>
      <c r="P1290" s="261" t="s">
        <v>3151</v>
      </c>
      <c r="Q1290" s="261" t="s">
        <v>3151</v>
      </c>
    </row>
    <row r="1291" spans="1:17">
      <c r="A1291" s="263">
        <v>1290</v>
      </c>
      <c r="B1291" s="263"/>
      <c r="C1291" s="256">
        <v>45887</v>
      </c>
      <c r="D1291" s="282" t="s">
        <v>1928</v>
      </c>
      <c r="G1291" s="282" t="s">
        <v>1111</v>
      </c>
      <c r="N1291" s="257">
        <v>-1650000</v>
      </c>
      <c r="P1291" s="261"/>
      <c r="Q1291" s="261"/>
    </row>
    <row r="1292" spans="1:17">
      <c r="A1292" s="263">
        <v>1291</v>
      </c>
      <c r="B1292" s="263"/>
      <c r="C1292" s="256">
        <v>45887</v>
      </c>
      <c r="D1292" s="282" t="s">
        <v>1425</v>
      </c>
      <c r="G1292" s="282" t="s">
        <v>2128</v>
      </c>
      <c r="H1292" s="261" t="s">
        <v>1180</v>
      </c>
      <c r="I1292" s="257">
        <v>1550000</v>
      </c>
      <c r="J1292" s="261">
        <v>1</v>
      </c>
      <c r="M1292" s="257">
        <v>1550000</v>
      </c>
      <c r="P1292" s="261" t="s">
        <v>3153</v>
      </c>
      <c r="Q1292" s="261" t="s">
        <v>3153</v>
      </c>
    </row>
    <row r="1293" spans="1:17">
      <c r="A1293" s="263">
        <v>1292</v>
      </c>
      <c r="B1293" s="263"/>
      <c r="C1293" s="256">
        <v>45887</v>
      </c>
      <c r="D1293" s="282" t="s">
        <v>3132</v>
      </c>
      <c r="G1293" s="282" t="s">
        <v>1111</v>
      </c>
      <c r="N1293" s="257">
        <v>-856900</v>
      </c>
      <c r="P1293" s="261"/>
      <c r="Q1293" s="261"/>
    </row>
    <row r="1294" spans="1:17">
      <c r="A1294" s="263">
        <v>1293</v>
      </c>
      <c r="B1294" s="263"/>
      <c r="C1294" s="256">
        <v>45888</v>
      </c>
      <c r="D1294" s="282" t="s">
        <v>1420</v>
      </c>
      <c r="G1294" s="282" t="s">
        <v>1111</v>
      </c>
      <c r="N1294" s="257">
        <v>-1320000</v>
      </c>
      <c r="P1294" s="261"/>
      <c r="Q1294" s="261"/>
    </row>
    <row r="1295" spans="1:17">
      <c r="A1295" s="263">
        <v>1294</v>
      </c>
      <c r="B1295" s="263"/>
      <c r="C1295" s="256">
        <v>45888</v>
      </c>
      <c r="D1295" s="282" t="s">
        <v>1548</v>
      </c>
      <c r="G1295" s="282" t="s">
        <v>2776</v>
      </c>
      <c r="I1295" s="257">
        <v>13000</v>
      </c>
      <c r="J1295" s="261">
        <v>1</v>
      </c>
      <c r="L1295" s="258">
        <v>1300</v>
      </c>
      <c r="M1295" s="257">
        <v>14300</v>
      </c>
      <c r="P1295" s="261"/>
      <c r="Q1295" s="261"/>
    </row>
    <row r="1296" spans="1:17">
      <c r="A1296" s="263">
        <v>1295</v>
      </c>
      <c r="B1296" s="263"/>
      <c r="C1296" s="256">
        <v>45888</v>
      </c>
      <c r="D1296" s="282" t="s">
        <v>1548</v>
      </c>
      <c r="G1296" s="282" t="s">
        <v>2706</v>
      </c>
      <c r="H1296" s="261" t="s">
        <v>1190</v>
      </c>
      <c r="I1296" s="257">
        <v>1600000</v>
      </c>
      <c r="J1296" s="261">
        <v>1</v>
      </c>
      <c r="L1296" s="258">
        <v>160000</v>
      </c>
      <c r="M1296" s="257">
        <v>1760000</v>
      </c>
      <c r="P1296" s="261" t="s">
        <v>3155</v>
      </c>
      <c r="Q1296" s="261" t="s">
        <v>3155</v>
      </c>
    </row>
    <row r="1297" spans="1:17">
      <c r="A1297" s="263">
        <v>1296</v>
      </c>
      <c r="B1297" s="263"/>
      <c r="C1297" s="256">
        <v>45888</v>
      </c>
      <c r="D1297" s="282" t="s">
        <v>1548</v>
      </c>
      <c r="G1297" s="282" t="s">
        <v>1490</v>
      </c>
      <c r="I1297" s="257">
        <v>20000</v>
      </c>
      <c r="J1297" s="261">
        <v>1</v>
      </c>
      <c r="L1297" s="258">
        <v>2000</v>
      </c>
      <c r="M1297" s="257">
        <v>22000</v>
      </c>
      <c r="P1297" s="261"/>
      <c r="Q1297" s="261"/>
    </row>
    <row r="1298" spans="1:17">
      <c r="A1298" s="263">
        <v>1297</v>
      </c>
      <c r="B1298" s="263"/>
      <c r="C1298" s="256">
        <v>45888</v>
      </c>
      <c r="D1298" s="282" t="s">
        <v>1370</v>
      </c>
      <c r="G1298" s="282" t="s">
        <v>1978</v>
      </c>
      <c r="H1298" s="261" t="s">
        <v>1193</v>
      </c>
      <c r="I1298" s="257">
        <v>700000</v>
      </c>
      <c r="J1298" s="261">
        <v>1</v>
      </c>
      <c r="M1298" s="257">
        <v>700000</v>
      </c>
      <c r="P1298" s="261"/>
      <c r="Q1298" s="261"/>
    </row>
    <row r="1299" spans="1:17">
      <c r="A1299" s="263">
        <v>1298</v>
      </c>
      <c r="B1299" s="263"/>
      <c r="C1299" s="256">
        <v>45888</v>
      </c>
      <c r="D1299" s="282" t="s">
        <v>1444</v>
      </c>
      <c r="G1299" s="282" t="s">
        <v>2234</v>
      </c>
      <c r="I1299" s="257">
        <v>1500000</v>
      </c>
      <c r="J1299" s="261">
        <v>1</v>
      </c>
      <c r="M1299" s="257">
        <v>1500000</v>
      </c>
      <c r="P1299" s="261"/>
      <c r="Q1299" s="261"/>
    </row>
    <row r="1300" spans="1:17">
      <c r="A1300" s="263">
        <v>1299</v>
      </c>
      <c r="B1300" s="263"/>
      <c r="C1300" s="256">
        <v>45888</v>
      </c>
      <c r="D1300" s="282" t="s">
        <v>1569</v>
      </c>
      <c r="G1300" s="282" t="s">
        <v>1182</v>
      </c>
      <c r="H1300" s="261" t="s">
        <v>1710</v>
      </c>
      <c r="I1300" s="257">
        <v>1000000</v>
      </c>
      <c r="J1300" s="261">
        <v>1</v>
      </c>
      <c r="M1300" s="257">
        <v>1000000</v>
      </c>
      <c r="P1300" s="261">
        <v>7252709011</v>
      </c>
      <c r="Q1300" s="261">
        <v>7252709011</v>
      </c>
    </row>
    <row r="1301" spans="1:17">
      <c r="A1301" s="263">
        <v>1300</v>
      </c>
      <c r="B1301" s="263"/>
      <c r="C1301" s="256">
        <v>45888</v>
      </c>
      <c r="D1301" s="282" t="s">
        <v>1370</v>
      </c>
      <c r="G1301" s="282" t="s">
        <v>1701</v>
      </c>
      <c r="I1301" s="257">
        <v>650000</v>
      </c>
      <c r="J1301" s="261">
        <v>1</v>
      </c>
      <c r="M1301" s="257">
        <v>650000</v>
      </c>
      <c r="P1301" s="261" t="s">
        <v>3160</v>
      </c>
      <c r="Q1301" s="261" t="s">
        <v>3160</v>
      </c>
    </row>
    <row r="1302" spans="1:17">
      <c r="A1302" s="263">
        <v>1301</v>
      </c>
      <c r="B1302" s="263"/>
      <c r="C1302" s="256">
        <v>45888</v>
      </c>
      <c r="D1302" s="282" t="s">
        <v>1569</v>
      </c>
      <c r="G1302" s="282" t="s">
        <v>1111</v>
      </c>
      <c r="N1302" s="257">
        <v>-2500000</v>
      </c>
      <c r="P1302" s="261"/>
      <c r="Q1302" s="261"/>
    </row>
    <row r="1303" spans="1:17">
      <c r="A1303" s="263">
        <v>1302</v>
      </c>
      <c r="B1303" s="263"/>
      <c r="C1303" s="256">
        <v>45889</v>
      </c>
      <c r="D1303" s="282" t="s">
        <v>2544</v>
      </c>
      <c r="G1303" s="282" t="s">
        <v>1111</v>
      </c>
      <c r="N1303" s="257">
        <v>-220000</v>
      </c>
      <c r="P1303" s="261"/>
      <c r="Q1303" s="261"/>
    </row>
    <row r="1304" spans="1:17">
      <c r="A1304" s="263">
        <v>1303</v>
      </c>
      <c r="B1304" s="263"/>
      <c r="C1304" s="256">
        <v>45889</v>
      </c>
      <c r="D1304" s="282" t="s">
        <v>1018</v>
      </c>
      <c r="G1304" s="282" t="s">
        <v>2134</v>
      </c>
      <c r="H1304" s="261" t="s">
        <v>1179</v>
      </c>
      <c r="I1304" s="257">
        <v>1400000</v>
      </c>
      <c r="J1304" s="261">
        <v>1</v>
      </c>
      <c r="M1304" s="257">
        <v>1400000</v>
      </c>
      <c r="P1304" s="261" t="s">
        <v>3162</v>
      </c>
      <c r="Q1304" s="261" t="s">
        <v>3162</v>
      </c>
    </row>
    <row r="1305" spans="1:17">
      <c r="A1305" s="263">
        <v>1304</v>
      </c>
      <c r="B1305" s="263"/>
      <c r="C1305" s="256">
        <v>45889</v>
      </c>
      <c r="D1305" s="282" t="s">
        <v>1512</v>
      </c>
      <c r="G1305" s="282" t="s">
        <v>1701</v>
      </c>
      <c r="I1305" s="257">
        <v>650000</v>
      </c>
      <c r="J1305" s="261">
        <v>1</v>
      </c>
      <c r="M1305" s="257">
        <v>650000</v>
      </c>
      <c r="P1305" s="261"/>
      <c r="Q1305" s="261"/>
    </row>
    <row r="1306" spans="1:17">
      <c r="A1306" s="263">
        <v>1305</v>
      </c>
      <c r="B1306" s="263"/>
      <c r="C1306" s="256">
        <v>45889</v>
      </c>
      <c r="D1306" s="282" t="s">
        <v>1038</v>
      </c>
      <c r="G1306" s="282" t="s">
        <v>2128</v>
      </c>
      <c r="H1306" s="261" t="s">
        <v>1180</v>
      </c>
      <c r="I1306" s="257">
        <v>1500000</v>
      </c>
      <c r="J1306" s="261">
        <v>1</v>
      </c>
      <c r="M1306" s="257">
        <v>1500000</v>
      </c>
      <c r="P1306" s="261"/>
      <c r="Q1306" s="261"/>
    </row>
    <row r="1307" spans="1:17">
      <c r="A1307" s="263">
        <v>1306</v>
      </c>
      <c r="B1307" s="263"/>
      <c r="C1307" s="256">
        <v>45889</v>
      </c>
      <c r="D1307" s="282" t="s">
        <v>1038</v>
      </c>
      <c r="G1307" s="282" t="s">
        <v>2129</v>
      </c>
      <c r="H1307" s="261" t="s">
        <v>1760</v>
      </c>
      <c r="I1307" s="257">
        <v>50000</v>
      </c>
      <c r="J1307" s="261">
        <v>1</v>
      </c>
      <c r="M1307" s="257">
        <v>50000</v>
      </c>
      <c r="P1307" s="261" t="s">
        <v>3166</v>
      </c>
      <c r="Q1307" s="261" t="s">
        <v>3166</v>
      </c>
    </row>
    <row r="1308" spans="1:17">
      <c r="A1308" s="263">
        <v>1307</v>
      </c>
      <c r="B1308" s="263"/>
      <c r="C1308" s="256">
        <v>45889</v>
      </c>
      <c r="D1308" s="282" t="s">
        <v>2493</v>
      </c>
      <c r="G1308" s="282" t="s">
        <v>1701</v>
      </c>
      <c r="I1308" s="257">
        <v>1100000</v>
      </c>
      <c r="J1308" s="261">
        <v>1</v>
      </c>
      <c r="M1308" s="257">
        <v>1100000</v>
      </c>
      <c r="P1308" s="261"/>
      <c r="Q1308" s="261"/>
    </row>
    <row r="1309" spans="1:17">
      <c r="A1309" s="263">
        <v>1308</v>
      </c>
      <c r="B1309" s="263"/>
      <c r="C1309" s="256">
        <v>45889</v>
      </c>
      <c r="D1309" s="282" t="s">
        <v>2206</v>
      </c>
      <c r="G1309" s="282" t="s">
        <v>1182</v>
      </c>
      <c r="H1309" s="261" t="s">
        <v>1710</v>
      </c>
      <c r="I1309" s="257">
        <v>1200000</v>
      </c>
      <c r="J1309" s="261">
        <v>1</v>
      </c>
      <c r="M1309" s="257">
        <v>1200000</v>
      </c>
      <c r="P1309" s="261"/>
      <c r="Q1309" s="261"/>
    </row>
    <row r="1310" spans="1:17">
      <c r="A1310" s="263">
        <v>1309</v>
      </c>
      <c r="B1310" s="263"/>
      <c r="C1310" s="256">
        <v>45889</v>
      </c>
      <c r="D1310" s="282" t="s">
        <v>2306</v>
      </c>
      <c r="G1310" s="282" t="s">
        <v>3169</v>
      </c>
      <c r="I1310" s="257">
        <v>3600000</v>
      </c>
      <c r="J1310" s="261">
        <v>1</v>
      </c>
      <c r="L1310" s="258">
        <v>360000</v>
      </c>
      <c r="M1310" s="257">
        <v>3960000</v>
      </c>
      <c r="P1310" s="261"/>
      <c r="Q1310" s="261"/>
    </row>
    <row r="1311" spans="1:17">
      <c r="A1311" s="263">
        <v>1310</v>
      </c>
      <c r="B1311" s="263"/>
      <c r="C1311" s="256">
        <v>45890</v>
      </c>
      <c r="D1311" s="282" t="s">
        <v>1349</v>
      </c>
      <c r="G1311" s="282" t="s">
        <v>1675</v>
      </c>
      <c r="H1311" s="261">
        <v>2800802</v>
      </c>
      <c r="I1311" s="257">
        <v>150000</v>
      </c>
      <c r="J1311" s="261">
        <v>2</v>
      </c>
      <c r="M1311" s="257">
        <v>300000</v>
      </c>
      <c r="P1311" s="261"/>
      <c r="Q1311" s="261"/>
    </row>
    <row r="1312" spans="1:17">
      <c r="A1312" s="263">
        <v>1311</v>
      </c>
      <c r="B1312" s="263"/>
      <c r="C1312" s="256">
        <v>45890</v>
      </c>
      <c r="D1312" s="282" t="s">
        <v>2844</v>
      </c>
      <c r="G1312" s="282" t="s">
        <v>2234</v>
      </c>
      <c r="I1312" s="257">
        <v>1500000</v>
      </c>
      <c r="J1312" s="261">
        <v>1</v>
      </c>
      <c r="M1312" s="257">
        <v>1500000</v>
      </c>
      <c r="P1312" s="261"/>
      <c r="Q1312" s="261"/>
    </row>
    <row r="1313" spans="1:17">
      <c r="A1313" s="263">
        <v>1312</v>
      </c>
      <c r="B1313" s="263"/>
      <c r="C1313" s="256">
        <v>45890</v>
      </c>
      <c r="D1313" s="282" t="s">
        <v>1551</v>
      </c>
      <c r="G1313" s="282" t="s">
        <v>1702</v>
      </c>
      <c r="H1313" s="261">
        <v>2830501</v>
      </c>
      <c r="I1313" s="257">
        <v>1550000</v>
      </c>
      <c r="J1313" s="261">
        <v>1</v>
      </c>
      <c r="L1313" s="258">
        <v>155000</v>
      </c>
      <c r="M1313" s="257">
        <v>1705000</v>
      </c>
      <c r="P1313" s="261"/>
      <c r="Q1313" s="261"/>
    </row>
    <row r="1314" spans="1:17">
      <c r="A1314" s="263">
        <v>1313</v>
      </c>
      <c r="B1314" s="263"/>
      <c r="C1314" s="256">
        <v>45890</v>
      </c>
      <c r="D1314" s="282" t="s">
        <v>1551</v>
      </c>
      <c r="G1314" s="282" t="s">
        <v>1237</v>
      </c>
      <c r="H1314" s="261" t="s">
        <v>1236</v>
      </c>
      <c r="I1314" s="257">
        <v>50000</v>
      </c>
      <c r="J1314" s="261">
        <v>3</v>
      </c>
      <c r="L1314" s="258">
        <v>15000</v>
      </c>
      <c r="M1314" s="257">
        <v>165000</v>
      </c>
      <c r="P1314" s="261"/>
      <c r="Q1314" s="261"/>
    </row>
    <row r="1315" spans="1:17">
      <c r="A1315" s="263">
        <v>1314</v>
      </c>
      <c r="B1315" s="263"/>
      <c r="C1315" s="256">
        <v>45890</v>
      </c>
      <c r="D1315" s="282" t="s">
        <v>2493</v>
      </c>
      <c r="G1315" s="282" t="s">
        <v>2126</v>
      </c>
      <c r="H1315" s="261" t="s">
        <v>1435</v>
      </c>
      <c r="I1315" s="257">
        <v>1500000</v>
      </c>
      <c r="J1315" s="261">
        <v>1</v>
      </c>
      <c r="M1315" s="257">
        <v>1500000</v>
      </c>
      <c r="P1315" s="261"/>
      <c r="Q1315" s="261"/>
    </row>
    <row r="1316" spans="1:17">
      <c r="A1316" s="263">
        <v>1315</v>
      </c>
      <c r="B1316" s="263"/>
      <c r="C1316" s="256">
        <v>45890</v>
      </c>
      <c r="D1316" s="282" t="s">
        <v>1680</v>
      </c>
      <c r="G1316" s="282" t="s">
        <v>1184</v>
      </c>
      <c r="H1316" s="261" t="s">
        <v>1185</v>
      </c>
      <c r="I1316" s="257">
        <v>1200000</v>
      </c>
      <c r="J1316" s="261">
        <v>1</v>
      </c>
      <c r="M1316" s="257">
        <v>1200000</v>
      </c>
      <c r="P1316" s="261" t="s">
        <v>3175</v>
      </c>
      <c r="Q1316" s="261" t="s">
        <v>3175</v>
      </c>
    </row>
    <row r="1317" spans="1:17">
      <c r="A1317" s="263">
        <v>1316</v>
      </c>
      <c r="B1317" s="263"/>
      <c r="C1317" s="256">
        <v>45890</v>
      </c>
      <c r="D1317" s="282" t="s">
        <v>1370</v>
      </c>
      <c r="G1317" s="282" t="s">
        <v>2128</v>
      </c>
      <c r="H1317" s="261" t="s">
        <v>1180</v>
      </c>
      <c r="I1317" s="257">
        <v>1500000</v>
      </c>
      <c r="J1317" s="261">
        <v>1</v>
      </c>
      <c r="M1317" s="257">
        <v>1500000</v>
      </c>
      <c r="P1317" s="261"/>
      <c r="Q1317" s="261"/>
    </row>
    <row r="1318" spans="1:17">
      <c r="A1318" s="263">
        <v>1317</v>
      </c>
      <c r="B1318" s="263"/>
      <c r="C1318" s="256">
        <v>45890</v>
      </c>
      <c r="D1318" s="282" t="s">
        <v>1370</v>
      </c>
      <c r="G1318" s="282" t="s">
        <v>3177</v>
      </c>
      <c r="J1318" s="261">
        <v>1</v>
      </c>
      <c r="N1318" s="257">
        <v>-600000</v>
      </c>
      <c r="P1318" s="261" t="s">
        <v>3178</v>
      </c>
      <c r="Q1318" s="261" t="s">
        <v>3178</v>
      </c>
    </row>
    <row r="1319" spans="1:17">
      <c r="A1319" s="263">
        <v>1318</v>
      </c>
      <c r="B1319" s="263"/>
      <c r="C1319" s="256">
        <v>45890</v>
      </c>
      <c r="D1319" s="282" t="s">
        <v>1370</v>
      </c>
      <c r="G1319" s="282" t="s">
        <v>2129</v>
      </c>
      <c r="H1319" s="261" t="s">
        <v>1760</v>
      </c>
      <c r="I1319" s="257">
        <v>50000</v>
      </c>
      <c r="J1319" s="261">
        <v>1</v>
      </c>
      <c r="M1319" s="257">
        <v>50000</v>
      </c>
      <c r="P1319" s="261"/>
      <c r="Q1319" s="261"/>
    </row>
    <row r="1320" spans="1:17">
      <c r="A1320" s="263">
        <v>1319</v>
      </c>
      <c r="B1320" s="263"/>
      <c r="C1320" s="256">
        <v>45890</v>
      </c>
      <c r="D1320" s="282" t="s">
        <v>3045</v>
      </c>
      <c r="G1320" s="282" t="s">
        <v>2356</v>
      </c>
      <c r="H1320" s="261" t="s">
        <v>2681</v>
      </c>
      <c r="I1320" s="257">
        <v>1100000</v>
      </c>
      <c r="J1320" s="261">
        <v>1</v>
      </c>
      <c r="L1320" s="258">
        <v>110000</v>
      </c>
      <c r="M1320" s="257">
        <v>1210000</v>
      </c>
      <c r="P1320" s="261"/>
      <c r="Q1320" s="261"/>
    </row>
    <row r="1321" spans="1:17">
      <c r="A1321" s="263">
        <v>1320</v>
      </c>
      <c r="B1321" s="263"/>
      <c r="C1321" s="256">
        <v>45890</v>
      </c>
      <c r="D1321" s="282" t="s">
        <v>2844</v>
      </c>
      <c r="G1321" s="282" t="s">
        <v>1111</v>
      </c>
      <c r="N1321" s="257">
        <v>-1500000</v>
      </c>
      <c r="P1321" s="261"/>
      <c r="Q1321" s="261"/>
    </row>
    <row r="1322" spans="1:17">
      <c r="A1322" s="263">
        <v>1321</v>
      </c>
      <c r="B1322" s="263"/>
      <c r="C1322" s="256">
        <v>45890</v>
      </c>
      <c r="D1322" s="282" t="s">
        <v>3045</v>
      </c>
      <c r="G1322" s="282" t="s">
        <v>1111</v>
      </c>
      <c r="N1322" s="257">
        <v>-1210000</v>
      </c>
      <c r="P1322" s="261"/>
      <c r="Q1322" s="261"/>
    </row>
    <row r="1323" spans="1:17">
      <c r="A1323" s="263">
        <v>1322</v>
      </c>
      <c r="B1323" s="263"/>
      <c r="C1323" s="256">
        <v>45889</v>
      </c>
      <c r="D1323" s="282" t="s">
        <v>2206</v>
      </c>
      <c r="G1323" s="282" t="s">
        <v>1111</v>
      </c>
      <c r="N1323" s="257">
        <v>-1200000</v>
      </c>
      <c r="P1323" s="261"/>
      <c r="Q1323" s="261"/>
    </row>
    <row r="1324" spans="1:17">
      <c r="A1324" s="263">
        <v>1323</v>
      </c>
      <c r="B1324" s="263"/>
      <c r="C1324" s="256">
        <v>45889</v>
      </c>
      <c r="D1324" s="282" t="s">
        <v>2493</v>
      </c>
      <c r="G1324" s="282" t="s">
        <v>1111</v>
      </c>
      <c r="N1324" s="257">
        <v>-1100000</v>
      </c>
      <c r="P1324" s="261"/>
      <c r="Q1324" s="261"/>
    </row>
    <row r="1325" spans="1:17">
      <c r="A1325" s="263">
        <v>1324</v>
      </c>
      <c r="B1325" s="263"/>
      <c r="C1325" s="256">
        <v>45891</v>
      </c>
      <c r="D1325" s="282" t="s">
        <v>1425</v>
      </c>
      <c r="G1325" s="282" t="s">
        <v>1111</v>
      </c>
      <c r="N1325" s="257">
        <v>-1550000</v>
      </c>
      <c r="P1325" s="261"/>
      <c r="Q1325" s="261"/>
    </row>
    <row r="1326" spans="1:17">
      <c r="A1326" s="263">
        <v>1325</v>
      </c>
      <c r="B1326" s="263"/>
      <c r="C1326" s="256">
        <v>45891</v>
      </c>
      <c r="D1326" s="282" t="s">
        <v>2788</v>
      </c>
      <c r="G1326" s="282" t="s">
        <v>2744</v>
      </c>
      <c r="H1326" s="261">
        <v>28120504</v>
      </c>
      <c r="I1326" s="257">
        <v>1000000</v>
      </c>
      <c r="J1326" s="261">
        <v>1</v>
      </c>
      <c r="L1326" s="258">
        <v>100000</v>
      </c>
      <c r="M1326" s="257">
        <v>1100000</v>
      </c>
      <c r="P1326" s="261"/>
      <c r="Q1326" s="261"/>
    </row>
    <row r="1327" spans="1:17">
      <c r="A1327" s="263">
        <v>1326</v>
      </c>
      <c r="B1327" s="263"/>
      <c r="C1327" s="256">
        <v>45891</v>
      </c>
      <c r="D1327" s="282" t="s">
        <v>1769</v>
      </c>
      <c r="G1327" s="282">
        <v>-1</v>
      </c>
      <c r="I1327" s="257">
        <v>-1</v>
      </c>
      <c r="J1327" s="261">
        <v>1</v>
      </c>
      <c r="M1327" s="257">
        <v>-1</v>
      </c>
      <c r="P1327" s="261"/>
      <c r="Q1327" s="261"/>
    </row>
    <row r="1328" spans="1:17">
      <c r="A1328" s="263">
        <v>1327</v>
      </c>
      <c r="B1328" s="263"/>
      <c r="C1328" s="256">
        <v>45891</v>
      </c>
      <c r="D1328" s="282" t="s">
        <v>1769</v>
      </c>
      <c r="G1328" s="282" t="s">
        <v>2135</v>
      </c>
      <c r="H1328" s="261" t="s">
        <v>1186</v>
      </c>
      <c r="I1328" s="257">
        <v>545455</v>
      </c>
      <c r="J1328" s="261">
        <v>1</v>
      </c>
      <c r="L1328" s="258">
        <v>54546</v>
      </c>
      <c r="M1328" s="257">
        <v>600001</v>
      </c>
      <c r="P1328" s="261" t="s">
        <v>3183</v>
      </c>
      <c r="Q1328" s="261" t="s">
        <v>3183</v>
      </c>
    </row>
    <row r="1329" spans="1:17">
      <c r="A1329" s="263">
        <v>1328</v>
      </c>
      <c r="B1329" s="263"/>
      <c r="C1329" s="256">
        <v>45891</v>
      </c>
      <c r="D1329" s="282" t="s">
        <v>3185</v>
      </c>
      <c r="G1329" s="282" t="s">
        <v>3188</v>
      </c>
      <c r="I1329" s="257">
        <v>200000</v>
      </c>
      <c r="J1329" s="261">
        <v>1</v>
      </c>
      <c r="M1329" s="257">
        <v>200000</v>
      </c>
      <c r="P1329" s="261"/>
      <c r="Q1329" s="261"/>
    </row>
    <row r="1330" spans="1:17">
      <c r="A1330" s="263">
        <v>1329</v>
      </c>
      <c r="B1330" s="263"/>
      <c r="C1330" s="256">
        <v>45891</v>
      </c>
      <c r="D1330" s="282" t="s">
        <v>1290</v>
      </c>
      <c r="G1330" s="282" t="s">
        <v>1681</v>
      </c>
      <c r="H1330" s="262">
        <v>2800802</v>
      </c>
      <c r="I1330" s="257">
        <v>200000</v>
      </c>
      <c r="J1330" s="261">
        <v>1</v>
      </c>
      <c r="L1330" s="258">
        <v>20000</v>
      </c>
      <c r="M1330" s="257">
        <v>220000</v>
      </c>
      <c r="P1330" s="261"/>
      <c r="Q1330" s="261"/>
    </row>
    <row r="1331" spans="1:17">
      <c r="A1331" s="263">
        <v>1330</v>
      </c>
      <c r="B1331" s="263"/>
      <c r="C1331" s="256">
        <v>45891</v>
      </c>
      <c r="D1331" s="282" t="s">
        <v>3191</v>
      </c>
      <c r="G1331" s="282" t="s">
        <v>3192</v>
      </c>
      <c r="H1331" s="261">
        <v>2830502</v>
      </c>
      <c r="I1331" s="257">
        <v>1750000</v>
      </c>
      <c r="J1331" s="261">
        <v>1</v>
      </c>
      <c r="M1331" s="257">
        <v>1750000</v>
      </c>
      <c r="P1331" s="261" t="s">
        <v>3193</v>
      </c>
      <c r="Q1331" s="261" t="s">
        <v>3193</v>
      </c>
    </row>
    <row r="1332" spans="1:17">
      <c r="A1332" s="263">
        <v>1331</v>
      </c>
      <c r="B1332" s="263"/>
      <c r="C1332" s="256">
        <v>45891</v>
      </c>
      <c r="D1332" s="282" t="s">
        <v>3185</v>
      </c>
      <c r="G1332" s="282" t="s">
        <v>1111</v>
      </c>
      <c r="N1332" s="257">
        <v>-200000</v>
      </c>
      <c r="P1332" s="261"/>
      <c r="Q1332" s="261"/>
    </row>
    <row r="1333" spans="1:17">
      <c r="A1333" s="263">
        <v>1332</v>
      </c>
      <c r="B1333" s="263"/>
      <c r="C1333" s="256">
        <v>45891</v>
      </c>
      <c r="D1333" s="282" t="s">
        <v>3191</v>
      </c>
      <c r="G1333" s="282" t="s">
        <v>1111</v>
      </c>
      <c r="N1333" s="257">
        <v>-1750000</v>
      </c>
      <c r="P1333" s="261"/>
      <c r="Q1333" s="261"/>
    </row>
    <row r="1334" spans="1:17">
      <c r="A1334" s="263">
        <v>1333</v>
      </c>
      <c r="B1334" s="263"/>
      <c r="C1334" s="256">
        <v>45891</v>
      </c>
      <c r="D1334" s="282" t="s">
        <v>2788</v>
      </c>
      <c r="G1334" s="282" t="s">
        <v>1111</v>
      </c>
      <c r="N1334" s="257">
        <v>-1100000</v>
      </c>
      <c r="P1334" s="261"/>
      <c r="Q1334" s="261"/>
    </row>
    <row r="1335" spans="1:17">
      <c r="A1335" s="263">
        <v>1334</v>
      </c>
      <c r="B1335" s="263"/>
      <c r="C1335" s="256">
        <v>45891</v>
      </c>
      <c r="D1335" s="282" t="s">
        <v>2493</v>
      </c>
      <c r="G1335" s="282" t="s">
        <v>1111</v>
      </c>
      <c r="N1335" s="257">
        <v>-1500000</v>
      </c>
      <c r="P1335" s="261"/>
      <c r="Q1335" s="261"/>
    </row>
    <row r="1336" spans="1:17">
      <c r="A1336" s="263">
        <v>1335</v>
      </c>
      <c r="B1336" s="263"/>
      <c r="C1336" s="256">
        <v>45892</v>
      </c>
      <c r="D1336" s="282" t="s">
        <v>999</v>
      </c>
      <c r="G1336" s="282" t="s">
        <v>1675</v>
      </c>
      <c r="H1336" s="261">
        <v>2800802</v>
      </c>
      <c r="I1336" s="257">
        <v>150000</v>
      </c>
      <c r="J1336" s="261">
        <v>1</v>
      </c>
      <c r="M1336" s="257">
        <v>150000</v>
      </c>
      <c r="P1336" s="261"/>
      <c r="Q1336" s="261"/>
    </row>
    <row r="1337" spans="1:17">
      <c r="A1337" s="263">
        <v>1336</v>
      </c>
      <c r="B1337" s="263"/>
      <c r="C1337" s="256">
        <v>45892</v>
      </c>
      <c r="D1337" s="282" t="s">
        <v>2544</v>
      </c>
      <c r="G1337" s="282" t="s">
        <v>1704</v>
      </c>
      <c r="N1337" s="257">
        <v>-220000</v>
      </c>
      <c r="P1337" s="261"/>
      <c r="Q1337" s="261"/>
    </row>
    <row r="1338" spans="1:17">
      <c r="A1338" s="263">
        <v>1337</v>
      </c>
      <c r="B1338" s="263"/>
      <c r="C1338" s="256">
        <v>45892</v>
      </c>
      <c r="D1338" s="282" t="s">
        <v>1349</v>
      </c>
      <c r="G1338" s="282" t="s">
        <v>1704</v>
      </c>
      <c r="N1338" s="257">
        <v>-300000</v>
      </c>
      <c r="P1338" s="261"/>
      <c r="Q1338" s="261"/>
    </row>
    <row r="1339" spans="1:17">
      <c r="A1339" s="263">
        <v>1338</v>
      </c>
      <c r="B1339" s="263"/>
      <c r="C1339" s="256">
        <v>45891</v>
      </c>
      <c r="D1339" s="282" t="s">
        <v>1018</v>
      </c>
      <c r="G1339" s="282" t="s">
        <v>1111</v>
      </c>
      <c r="N1339" s="257">
        <v>-2070000</v>
      </c>
      <c r="P1339" s="261"/>
      <c r="Q1339" s="261"/>
    </row>
    <row r="1340" spans="1:17">
      <c r="A1340" s="263">
        <v>1339</v>
      </c>
      <c r="B1340" s="263"/>
      <c r="C1340" s="256">
        <v>45894</v>
      </c>
      <c r="D1340" s="282" t="s">
        <v>999</v>
      </c>
      <c r="G1340" s="282" t="s">
        <v>1111</v>
      </c>
      <c r="N1340" s="257">
        <v>-150000</v>
      </c>
      <c r="P1340" s="261"/>
      <c r="Q1340" s="261"/>
    </row>
    <row r="1341" spans="1:17">
      <c r="A1341" s="263">
        <v>1340</v>
      </c>
      <c r="B1341" s="263"/>
      <c r="C1341" s="256">
        <v>45894</v>
      </c>
      <c r="D1341" s="282" t="s">
        <v>1370</v>
      </c>
      <c r="G1341" s="282" t="s">
        <v>1702</v>
      </c>
      <c r="H1341" s="261">
        <v>2830501</v>
      </c>
      <c r="I1341" s="257">
        <v>1550000</v>
      </c>
      <c r="J1341" s="261">
        <v>1</v>
      </c>
      <c r="M1341" s="257">
        <v>1550000</v>
      </c>
      <c r="P1341" s="261"/>
      <c r="Q1341" s="261"/>
    </row>
    <row r="1342" spans="1:17">
      <c r="A1342" s="263">
        <v>1341</v>
      </c>
      <c r="B1342" s="263"/>
      <c r="C1342" s="256">
        <v>45894</v>
      </c>
      <c r="D1342" s="282" t="s">
        <v>1370</v>
      </c>
      <c r="G1342" s="282" t="s">
        <v>1182</v>
      </c>
      <c r="H1342" s="261" t="s">
        <v>1710</v>
      </c>
      <c r="I1342" s="257">
        <v>1200000</v>
      </c>
      <c r="J1342" s="261">
        <v>1</v>
      </c>
      <c r="M1342" s="257">
        <v>1200000</v>
      </c>
      <c r="P1342" s="261"/>
      <c r="Q1342" s="261"/>
    </row>
    <row r="1343" spans="1:17">
      <c r="A1343" s="263">
        <v>1342</v>
      </c>
      <c r="B1343" s="263"/>
      <c r="C1343" s="256">
        <v>45894</v>
      </c>
      <c r="D1343" s="282" t="s">
        <v>1370</v>
      </c>
      <c r="G1343" s="282" t="s">
        <v>2770</v>
      </c>
      <c r="H1343" s="261" t="s">
        <v>2683</v>
      </c>
      <c r="I1343" s="257">
        <v>129000</v>
      </c>
      <c r="J1343" s="261">
        <v>1</v>
      </c>
      <c r="M1343" s="257">
        <v>129000</v>
      </c>
      <c r="P1343" s="261"/>
      <c r="Q1343" s="261"/>
    </row>
    <row r="1344" spans="1:17">
      <c r="A1344" s="263">
        <v>1343</v>
      </c>
      <c r="B1344" s="263"/>
      <c r="C1344" s="256">
        <v>45894</v>
      </c>
      <c r="D1344" s="282" t="s">
        <v>1370</v>
      </c>
      <c r="G1344" s="282" t="s">
        <v>2135</v>
      </c>
      <c r="H1344" s="261" t="s">
        <v>1186</v>
      </c>
      <c r="I1344" s="257">
        <v>510000</v>
      </c>
      <c r="J1344" s="261">
        <v>1</v>
      </c>
      <c r="M1344" s="257">
        <v>510000</v>
      </c>
      <c r="P1344" s="261"/>
      <c r="Q1344" s="261"/>
    </row>
    <row r="1345" spans="1:17">
      <c r="A1345" s="263">
        <v>1344</v>
      </c>
      <c r="B1345" s="263"/>
      <c r="C1345" s="256">
        <v>45894</v>
      </c>
      <c r="D1345" s="282" t="s">
        <v>1370</v>
      </c>
      <c r="G1345" s="282" t="s">
        <v>2136</v>
      </c>
      <c r="H1345" s="261" t="s">
        <v>1230</v>
      </c>
      <c r="I1345" s="257">
        <v>130000</v>
      </c>
      <c r="J1345" s="261">
        <v>1</v>
      </c>
      <c r="M1345" s="257">
        <v>130000</v>
      </c>
      <c r="P1345" s="261"/>
      <c r="Q1345" s="261"/>
    </row>
    <row r="1346" spans="1:17">
      <c r="A1346" s="263">
        <v>1345</v>
      </c>
      <c r="B1346" s="263"/>
      <c r="C1346" s="256">
        <v>45894</v>
      </c>
      <c r="D1346" s="282" t="s">
        <v>1370</v>
      </c>
      <c r="G1346" s="282" t="s">
        <v>2139</v>
      </c>
      <c r="H1346" s="261" t="s">
        <v>1752</v>
      </c>
      <c r="I1346" s="257">
        <v>30000</v>
      </c>
      <c r="J1346" s="261">
        <v>1</v>
      </c>
      <c r="M1346" s="257">
        <v>30000</v>
      </c>
      <c r="P1346" s="261"/>
      <c r="Q1346" s="261"/>
    </row>
    <row r="1347" spans="1:17">
      <c r="A1347" s="263">
        <v>1346</v>
      </c>
      <c r="B1347" s="263"/>
      <c r="C1347" s="256">
        <v>45894</v>
      </c>
      <c r="D1347" s="282" t="s">
        <v>1370</v>
      </c>
      <c r="G1347" s="282" t="s">
        <v>2140</v>
      </c>
      <c r="H1347" s="261" t="s">
        <v>1778</v>
      </c>
      <c r="I1347" s="257">
        <v>10000</v>
      </c>
      <c r="J1347" s="261">
        <v>1</v>
      </c>
      <c r="M1347" s="257">
        <v>10000</v>
      </c>
      <c r="P1347" s="261"/>
      <c r="Q1347" s="261"/>
    </row>
    <row r="1348" spans="1:17">
      <c r="A1348" s="263">
        <v>1347</v>
      </c>
      <c r="B1348" s="263"/>
      <c r="C1348" s="256">
        <v>45894</v>
      </c>
      <c r="D1348" s="282" t="s">
        <v>1762</v>
      </c>
      <c r="G1348" s="282" t="s">
        <v>2135</v>
      </c>
      <c r="H1348" s="261" t="s">
        <v>1186</v>
      </c>
      <c r="I1348" s="257">
        <v>526364</v>
      </c>
      <c r="J1348" s="261">
        <v>1</v>
      </c>
      <c r="L1348" s="258">
        <v>52636</v>
      </c>
      <c r="M1348" s="257">
        <v>579000</v>
      </c>
      <c r="P1348" s="261"/>
      <c r="Q1348" s="261"/>
    </row>
    <row r="1349" spans="1:17">
      <c r="A1349" s="263">
        <v>1348</v>
      </c>
      <c r="B1349" s="263"/>
      <c r="C1349" s="256">
        <v>45894</v>
      </c>
      <c r="D1349" s="282" t="s">
        <v>1762</v>
      </c>
      <c r="G1349" s="282" t="s">
        <v>2136</v>
      </c>
      <c r="H1349" s="261" t="s">
        <v>1230</v>
      </c>
      <c r="I1349" s="257">
        <v>130000</v>
      </c>
      <c r="J1349" s="261">
        <v>1</v>
      </c>
      <c r="L1349" s="258">
        <v>13000</v>
      </c>
      <c r="M1349" s="257">
        <v>143000</v>
      </c>
      <c r="P1349" s="261"/>
      <c r="Q1349" s="261"/>
    </row>
    <row r="1350" spans="1:17">
      <c r="A1350" s="263">
        <v>1349</v>
      </c>
      <c r="B1350" s="263"/>
      <c r="C1350" s="256">
        <v>45894</v>
      </c>
      <c r="D1350" s="282" t="s">
        <v>1762</v>
      </c>
      <c r="G1350" s="282" t="s">
        <v>2139</v>
      </c>
      <c r="H1350" s="261" t="s">
        <v>1752</v>
      </c>
      <c r="I1350" s="257">
        <v>32000</v>
      </c>
      <c r="J1350" s="261">
        <v>2</v>
      </c>
      <c r="L1350" s="258">
        <v>6400</v>
      </c>
      <c r="M1350" s="257">
        <v>70400</v>
      </c>
      <c r="P1350" s="261"/>
      <c r="Q1350" s="261"/>
    </row>
    <row r="1351" spans="1:17">
      <c r="A1351" s="263">
        <v>1350</v>
      </c>
      <c r="B1351" s="263"/>
      <c r="C1351" s="256">
        <v>45894</v>
      </c>
      <c r="D1351" s="282" t="s">
        <v>1762</v>
      </c>
      <c r="G1351" s="282" t="s">
        <v>2140</v>
      </c>
      <c r="H1351" s="261" t="s">
        <v>1778</v>
      </c>
      <c r="I1351" s="257">
        <v>10000</v>
      </c>
      <c r="J1351" s="261">
        <v>1</v>
      </c>
      <c r="L1351" s="258">
        <v>1000</v>
      </c>
      <c r="M1351" s="257">
        <v>11000</v>
      </c>
      <c r="P1351" s="261"/>
      <c r="Q1351" s="261"/>
    </row>
    <row r="1352" spans="1:17">
      <c r="A1352" s="263">
        <v>1351</v>
      </c>
      <c r="B1352" s="263"/>
      <c r="C1352" s="256">
        <v>45894</v>
      </c>
      <c r="D1352" s="282" t="s">
        <v>3045</v>
      </c>
      <c r="G1352" s="282" t="s">
        <v>3205</v>
      </c>
      <c r="H1352" s="261" t="s">
        <v>3206</v>
      </c>
      <c r="I1352" s="257">
        <v>300000</v>
      </c>
      <c r="J1352" s="261">
        <v>1</v>
      </c>
      <c r="L1352" s="258">
        <v>30000</v>
      </c>
      <c r="M1352" s="257">
        <v>330000</v>
      </c>
      <c r="P1352" s="261"/>
      <c r="Q1352" s="261"/>
    </row>
    <row r="1353" spans="1:17">
      <c r="A1353" s="263">
        <v>1352</v>
      </c>
      <c r="B1353" s="263"/>
      <c r="C1353" s="256">
        <v>45894</v>
      </c>
      <c r="D1353" s="282" t="s">
        <v>2844</v>
      </c>
      <c r="G1353" s="282" t="s">
        <v>2086</v>
      </c>
      <c r="H1353" s="261">
        <v>2830502</v>
      </c>
      <c r="I1353" s="257">
        <v>1650000</v>
      </c>
      <c r="J1353" s="261">
        <v>1</v>
      </c>
      <c r="M1353" s="257">
        <v>1650000</v>
      </c>
      <c r="P1353" s="261"/>
      <c r="Q1353" s="261"/>
    </row>
    <row r="1354" spans="1:17">
      <c r="A1354" s="263">
        <v>1353</v>
      </c>
      <c r="B1354" s="263"/>
      <c r="C1354" s="256">
        <v>45894</v>
      </c>
      <c r="D1354" s="282" t="s">
        <v>1548</v>
      </c>
      <c r="G1354" s="282" t="s">
        <v>2847</v>
      </c>
      <c r="H1354" s="261">
        <v>4150862090</v>
      </c>
      <c r="I1354" s="257">
        <v>450000</v>
      </c>
      <c r="J1354" s="261">
        <v>1</v>
      </c>
      <c r="L1354" s="258">
        <v>45000</v>
      </c>
      <c r="M1354" s="257">
        <v>495000</v>
      </c>
      <c r="P1354" s="261"/>
      <c r="Q1354" s="261"/>
    </row>
    <row r="1355" spans="1:17">
      <c r="A1355" s="263">
        <v>1354</v>
      </c>
      <c r="B1355" s="263"/>
      <c r="C1355" s="256">
        <v>45894</v>
      </c>
      <c r="D1355" s="282" t="s">
        <v>2236</v>
      </c>
      <c r="G1355" s="282" t="s">
        <v>2996</v>
      </c>
      <c r="H1355" s="261" t="s">
        <v>2270</v>
      </c>
      <c r="I1355" s="257">
        <v>900000</v>
      </c>
      <c r="J1355" s="261">
        <v>1</v>
      </c>
      <c r="L1355" s="258">
        <v>90000</v>
      </c>
      <c r="M1355" s="257">
        <v>990000</v>
      </c>
      <c r="P1355" s="261"/>
      <c r="Q1355" s="261"/>
    </row>
    <row r="1356" spans="1:17">
      <c r="A1356" s="263">
        <v>1355</v>
      </c>
      <c r="B1356" s="263"/>
      <c r="C1356" s="256">
        <v>45894</v>
      </c>
      <c r="D1356" s="282" t="s">
        <v>2493</v>
      </c>
      <c r="G1356" s="282" t="s">
        <v>1978</v>
      </c>
      <c r="H1356" s="261" t="s">
        <v>1193</v>
      </c>
      <c r="I1356" s="257">
        <v>1500000</v>
      </c>
      <c r="J1356" s="261">
        <v>1</v>
      </c>
      <c r="M1356" s="257">
        <v>1500000</v>
      </c>
      <c r="P1356" s="261"/>
      <c r="Q1356" s="261"/>
    </row>
    <row r="1357" spans="1:17">
      <c r="A1357" s="263">
        <v>1356</v>
      </c>
      <c r="B1357" s="263"/>
      <c r="C1357" s="256">
        <v>45894</v>
      </c>
      <c r="D1357" s="282" t="s">
        <v>2493</v>
      </c>
      <c r="G1357" s="282" t="s">
        <v>1698</v>
      </c>
      <c r="H1357" s="261">
        <v>2801701</v>
      </c>
      <c r="I1357" s="257">
        <v>25000</v>
      </c>
      <c r="J1357" s="261">
        <v>2</v>
      </c>
      <c r="M1357" s="257">
        <v>50000</v>
      </c>
      <c r="P1357" s="261"/>
      <c r="Q1357" s="261"/>
    </row>
    <row r="1358" spans="1:17">
      <c r="A1358" s="263">
        <v>1357</v>
      </c>
      <c r="B1358" s="263"/>
      <c r="C1358" s="256">
        <v>45894</v>
      </c>
      <c r="D1358" s="282" t="s">
        <v>3213</v>
      </c>
      <c r="G1358" s="282" t="s">
        <v>2128</v>
      </c>
      <c r="H1358" s="261" t="s">
        <v>1180</v>
      </c>
      <c r="I1358" s="257">
        <v>1500000</v>
      </c>
      <c r="J1358" s="261">
        <v>1</v>
      </c>
      <c r="M1358" s="257">
        <v>1500000</v>
      </c>
      <c r="P1358" s="261"/>
      <c r="Q1358" s="261"/>
    </row>
    <row r="1359" spans="1:17">
      <c r="A1359" s="263">
        <v>1358</v>
      </c>
      <c r="B1359" s="263"/>
      <c r="C1359" s="256">
        <v>45894</v>
      </c>
      <c r="D1359" s="282" t="s">
        <v>3213</v>
      </c>
      <c r="G1359" s="282" t="s">
        <v>2128</v>
      </c>
      <c r="H1359" s="261" t="s">
        <v>1180</v>
      </c>
      <c r="I1359" s="257">
        <v>1500000</v>
      </c>
      <c r="J1359" s="261">
        <v>1</v>
      </c>
      <c r="M1359" s="257">
        <v>1500000</v>
      </c>
      <c r="P1359" s="261"/>
      <c r="Q1359" s="261"/>
    </row>
    <row r="1360" spans="1:17">
      <c r="A1360" s="263">
        <v>1359</v>
      </c>
      <c r="B1360" s="263"/>
      <c r="C1360" s="256">
        <v>45894</v>
      </c>
      <c r="D1360" s="282" t="s">
        <v>981</v>
      </c>
      <c r="G1360" s="282" t="s">
        <v>1701</v>
      </c>
      <c r="I1360" s="257">
        <v>650000</v>
      </c>
      <c r="J1360" s="261">
        <v>1</v>
      </c>
      <c r="L1360" s="258">
        <v>65000</v>
      </c>
      <c r="M1360" s="257">
        <v>715000</v>
      </c>
      <c r="P1360" s="261"/>
      <c r="Q1360" s="261"/>
    </row>
    <row r="1361" spans="1:17">
      <c r="A1361" s="263">
        <v>1360</v>
      </c>
      <c r="B1361" s="263"/>
      <c r="C1361" s="256">
        <v>45894</v>
      </c>
      <c r="D1361" s="282" t="s">
        <v>2348</v>
      </c>
      <c r="G1361" s="282" t="s">
        <v>3220</v>
      </c>
      <c r="I1361" s="257">
        <v>300000</v>
      </c>
      <c r="J1361" s="261">
        <v>1</v>
      </c>
      <c r="M1361" s="257">
        <v>300000</v>
      </c>
      <c r="P1361" s="261"/>
      <c r="Q1361" s="261"/>
    </row>
    <row r="1362" spans="1:17">
      <c r="A1362" s="263">
        <v>1361</v>
      </c>
      <c r="B1362" s="263"/>
      <c r="C1362" s="256">
        <v>45894</v>
      </c>
      <c r="D1362" s="282" t="s">
        <v>2249</v>
      </c>
      <c r="G1362" s="282" t="s">
        <v>2242</v>
      </c>
      <c r="I1362" s="257">
        <v>650000</v>
      </c>
      <c r="J1362" s="261">
        <v>1</v>
      </c>
      <c r="L1362" s="258">
        <v>65000</v>
      </c>
      <c r="M1362" s="257">
        <v>715000</v>
      </c>
      <c r="P1362" s="261"/>
      <c r="Q1362" s="261"/>
    </row>
    <row r="1363" spans="1:17">
      <c r="A1363" s="263">
        <v>1362</v>
      </c>
      <c r="B1363" s="263"/>
      <c r="C1363" s="256">
        <v>45894</v>
      </c>
      <c r="D1363" s="282" t="s">
        <v>1548</v>
      </c>
      <c r="G1363" s="282" t="s">
        <v>2135</v>
      </c>
      <c r="H1363" s="261" t="s">
        <v>1186</v>
      </c>
      <c r="I1363" s="257">
        <v>526364</v>
      </c>
      <c r="J1363" s="261">
        <v>1</v>
      </c>
      <c r="L1363" s="258">
        <v>52636</v>
      </c>
      <c r="M1363" s="257">
        <v>579000</v>
      </c>
      <c r="P1363" s="261"/>
      <c r="Q1363" s="261"/>
    </row>
    <row r="1364" spans="1:17">
      <c r="A1364" s="263">
        <v>1363</v>
      </c>
      <c r="B1364" s="263"/>
      <c r="C1364" s="256">
        <v>45894</v>
      </c>
      <c r="D1364" s="282" t="s">
        <v>1245</v>
      </c>
      <c r="G1364" s="282" t="s">
        <v>2913</v>
      </c>
      <c r="H1364" s="262">
        <v>50229</v>
      </c>
      <c r="I1364" s="257">
        <v>72728</v>
      </c>
      <c r="J1364" s="261">
        <v>1</v>
      </c>
      <c r="L1364" s="258">
        <v>7273</v>
      </c>
      <c r="M1364" s="257">
        <v>80000</v>
      </c>
      <c r="P1364" s="261"/>
      <c r="Q1364" s="261"/>
    </row>
    <row r="1365" spans="1:17">
      <c r="A1365" s="263">
        <v>1364</v>
      </c>
      <c r="B1365" s="263"/>
      <c r="C1365" s="256">
        <v>45894</v>
      </c>
      <c r="D1365" s="282" t="s">
        <v>1548</v>
      </c>
      <c r="G1365" s="282" t="s">
        <v>2139</v>
      </c>
      <c r="H1365" s="261" t="s">
        <v>1752</v>
      </c>
      <c r="I1365" s="257">
        <v>32000</v>
      </c>
      <c r="J1365" s="261">
        <v>1</v>
      </c>
      <c r="L1365" s="258">
        <v>3200</v>
      </c>
      <c r="M1365" s="257">
        <v>35200</v>
      </c>
      <c r="P1365" s="261"/>
      <c r="Q1365" s="261"/>
    </row>
    <row r="1366" spans="1:17">
      <c r="A1366" s="263">
        <v>1365</v>
      </c>
      <c r="B1366" s="263"/>
      <c r="C1366" s="256">
        <v>45894</v>
      </c>
      <c r="D1366" s="282" t="s">
        <v>1548</v>
      </c>
      <c r="G1366" s="282" t="s">
        <v>2140</v>
      </c>
      <c r="H1366" s="261" t="s">
        <v>1778</v>
      </c>
      <c r="I1366" s="257">
        <v>10000</v>
      </c>
      <c r="J1366" s="261">
        <v>1</v>
      </c>
      <c r="L1366" s="258">
        <v>1000</v>
      </c>
      <c r="M1366" s="257">
        <v>11000</v>
      </c>
      <c r="P1366" s="261"/>
      <c r="Q1366" s="261"/>
    </row>
    <row r="1367" spans="1:17">
      <c r="A1367" s="263">
        <v>1366</v>
      </c>
      <c r="B1367" s="263"/>
      <c r="C1367" s="256">
        <v>45894</v>
      </c>
      <c r="D1367" s="282" t="s">
        <v>1548</v>
      </c>
      <c r="G1367" s="282" t="s">
        <v>2142</v>
      </c>
      <c r="I1367" s="257">
        <v>600000</v>
      </c>
      <c r="J1367" s="261">
        <v>1</v>
      </c>
      <c r="L1367" s="258">
        <v>60000</v>
      </c>
      <c r="M1367" s="257">
        <v>660000</v>
      </c>
      <c r="P1367" s="261"/>
      <c r="Q1367" s="261"/>
    </row>
    <row r="1368" spans="1:17">
      <c r="A1368" s="263">
        <v>1367</v>
      </c>
      <c r="B1368" s="263"/>
      <c r="C1368" s="256">
        <v>45894</v>
      </c>
      <c r="D1368" s="282" t="s">
        <v>1548</v>
      </c>
      <c r="G1368" s="282" t="s">
        <v>2135</v>
      </c>
      <c r="H1368" s="261" t="s">
        <v>1186</v>
      </c>
      <c r="I1368" s="257">
        <v>526364</v>
      </c>
      <c r="J1368" s="261">
        <v>1</v>
      </c>
      <c r="L1368" s="258">
        <v>52636</v>
      </c>
      <c r="M1368" s="257">
        <v>579000</v>
      </c>
      <c r="P1368" s="261"/>
      <c r="Q1368" s="261"/>
    </row>
    <row r="1369" spans="1:17">
      <c r="A1369" s="263">
        <v>1368</v>
      </c>
      <c r="B1369" s="263"/>
      <c r="C1369" s="256">
        <v>45894</v>
      </c>
      <c r="D1369" s="282" t="s">
        <v>1548</v>
      </c>
      <c r="G1369" s="282" t="s">
        <v>2138</v>
      </c>
      <c r="H1369" s="261">
        <v>50229</v>
      </c>
      <c r="I1369" s="257">
        <v>72728</v>
      </c>
      <c r="J1369" s="261">
        <v>1</v>
      </c>
      <c r="L1369" s="258">
        <v>7273</v>
      </c>
      <c r="M1369" s="257">
        <v>80001</v>
      </c>
      <c r="P1369" s="261"/>
      <c r="Q1369" s="261"/>
    </row>
    <row r="1370" spans="1:17">
      <c r="A1370" s="263">
        <v>1369</v>
      </c>
      <c r="B1370" s="263"/>
      <c r="C1370" s="256">
        <v>45894</v>
      </c>
      <c r="D1370" s="282" t="s">
        <v>1548</v>
      </c>
      <c r="G1370" s="282" t="s">
        <v>2139</v>
      </c>
      <c r="H1370" s="261" t="s">
        <v>1752</v>
      </c>
      <c r="I1370" s="257">
        <v>32000</v>
      </c>
      <c r="J1370" s="261">
        <v>1</v>
      </c>
      <c r="L1370" s="258">
        <v>3200</v>
      </c>
      <c r="M1370" s="257">
        <v>35200</v>
      </c>
      <c r="P1370" s="261"/>
      <c r="Q1370" s="261"/>
    </row>
    <row r="1371" spans="1:17">
      <c r="A1371" s="263">
        <v>1370</v>
      </c>
      <c r="B1371" s="263"/>
      <c r="C1371" s="256">
        <v>45894</v>
      </c>
      <c r="D1371" s="282" t="s">
        <v>1548</v>
      </c>
      <c r="G1371" s="282" t="s">
        <v>2140</v>
      </c>
      <c r="H1371" s="261" t="s">
        <v>1778</v>
      </c>
      <c r="I1371" s="257">
        <v>10000</v>
      </c>
      <c r="J1371" s="261">
        <v>1</v>
      </c>
      <c r="L1371" s="258">
        <v>1000</v>
      </c>
      <c r="M1371" s="257">
        <v>11000</v>
      </c>
      <c r="P1371" s="261"/>
      <c r="Q1371" s="261"/>
    </row>
    <row r="1372" spans="1:17">
      <c r="A1372" s="263">
        <v>1371</v>
      </c>
      <c r="B1372" s="263"/>
      <c r="C1372" s="256">
        <v>45894</v>
      </c>
      <c r="D1372" s="282" t="s">
        <v>1548</v>
      </c>
      <c r="G1372" s="282" t="s">
        <v>2142</v>
      </c>
      <c r="I1372" s="257">
        <v>600000</v>
      </c>
      <c r="J1372" s="261">
        <v>1</v>
      </c>
      <c r="L1372" s="258">
        <v>60000</v>
      </c>
      <c r="M1372" s="257">
        <v>660000</v>
      </c>
      <c r="P1372" s="261"/>
      <c r="Q1372" s="261"/>
    </row>
    <row r="1373" spans="1:17">
      <c r="A1373" s="263">
        <v>1372</v>
      </c>
      <c r="B1373" s="263"/>
      <c r="C1373" s="256">
        <v>45894</v>
      </c>
      <c r="D1373" s="282" t="s">
        <v>1007</v>
      </c>
      <c r="G1373" s="282" t="s">
        <v>2135</v>
      </c>
      <c r="H1373" s="261" t="s">
        <v>1186</v>
      </c>
      <c r="I1373" s="257">
        <v>526364</v>
      </c>
      <c r="J1373" s="261">
        <v>1</v>
      </c>
      <c r="L1373" s="258">
        <v>52636</v>
      </c>
      <c r="M1373" s="257">
        <v>579000</v>
      </c>
      <c r="P1373" s="261"/>
      <c r="Q1373" s="261"/>
    </row>
    <row r="1374" spans="1:17">
      <c r="A1374" s="263">
        <v>1373</v>
      </c>
      <c r="B1374" s="263"/>
      <c r="C1374" s="256">
        <v>45894</v>
      </c>
      <c r="D1374" s="282" t="s">
        <v>2163</v>
      </c>
      <c r="G1374" s="282" t="s">
        <v>2913</v>
      </c>
      <c r="H1374" s="262">
        <v>50229</v>
      </c>
      <c r="I1374" s="257">
        <v>70000</v>
      </c>
      <c r="J1374" s="261">
        <v>1</v>
      </c>
      <c r="L1374" s="258">
        <v>7000</v>
      </c>
      <c r="M1374" s="257">
        <v>77000</v>
      </c>
      <c r="P1374" s="261"/>
      <c r="Q1374" s="261"/>
    </row>
    <row r="1375" spans="1:17">
      <c r="A1375" s="263">
        <v>1374</v>
      </c>
      <c r="B1375" s="263"/>
      <c r="C1375" s="256">
        <v>45894</v>
      </c>
      <c r="D1375" s="282" t="s">
        <v>1415</v>
      </c>
      <c r="G1375" s="282" t="s">
        <v>3226</v>
      </c>
      <c r="N1375" s="257">
        <v>-600000</v>
      </c>
      <c r="P1375" s="261"/>
      <c r="Q1375" s="261"/>
    </row>
    <row r="1376" spans="1:17">
      <c r="A1376" s="263">
        <v>1375</v>
      </c>
      <c r="B1376" s="263"/>
      <c r="C1376" s="256">
        <v>45894</v>
      </c>
      <c r="D1376" s="282" t="s">
        <v>1415</v>
      </c>
      <c r="G1376" s="282" t="s">
        <v>3227</v>
      </c>
      <c r="N1376" s="257">
        <v>-1000000</v>
      </c>
      <c r="P1376" s="261"/>
      <c r="Q1376" s="261"/>
    </row>
    <row r="1377" spans="1:17">
      <c r="A1377" s="263">
        <v>1376</v>
      </c>
      <c r="B1377" s="263"/>
      <c r="C1377" s="256">
        <v>45893</v>
      </c>
      <c r="D1377" s="282" t="s">
        <v>1551</v>
      </c>
      <c r="G1377" s="282" t="s">
        <v>1111</v>
      </c>
      <c r="N1377" s="257">
        <v>-1000000</v>
      </c>
      <c r="P1377" s="261"/>
      <c r="Q1377" s="261"/>
    </row>
    <row r="1378" spans="1:17">
      <c r="A1378" s="263">
        <v>1377</v>
      </c>
      <c r="B1378" s="263"/>
      <c r="C1378" s="256">
        <v>45894</v>
      </c>
      <c r="D1378" s="282" t="s">
        <v>2348</v>
      </c>
      <c r="G1378" s="282" t="s">
        <v>1111</v>
      </c>
      <c r="N1378" s="257">
        <v>-300000</v>
      </c>
      <c r="P1378" s="261"/>
      <c r="Q1378" s="261"/>
    </row>
    <row r="1379" spans="1:17">
      <c r="A1379" s="263">
        <v>1378</v>
      </c>
      <c r="B1379" s="263"/>
      <c r="C1379" s="256">
        <v>45894</v>
      </c>
      <c r="D1379" s="282" t="s">
        <v>981</v>
      </c>
      <c r="G1379" s="282" t="s">
        <v>1111</v>
      </c>
      <c r="N1379" s="257">
        <v>-715000</v>
      </c>
      <c r="P1379" s="261"/>
      <c r="Q1379" s="261"/>
    </row>
    <row r="1380" spans="1:17">
      <c r="A1380" s="263">
        <v>1379</v>
      </c>
      <c r="B1380" s="263"/>
      <c r="C1380" s="256">
        <v>45894</v>
      </c>
      <c r="D1380" s="282" t="s">
        <v>2236</v>
      </c>
      <c r="G1380" s="282" t="s">
        <v>1111</v>
      </c>
      <c r="N1380" s="257">
        <v>-990000</v>
      </c>
      <c r="P1380" s="261"/>
      <c r="Q1380" s="261"/>
    </row>
    <row r="1381" spans="1:17">
      <c r="A1381" s="263">
        <v>1380</v>
      </c>
      <c r="B1381" s="263"/>
      <c r="C1381" s="256">
        <v>45894</v>
      </c>
      <c r="D1381" s="282" t="s">
        <v>2844</v>
      </c>
      <c r="G1381" s="282" t="s">
        <v>1111</v>
      </c>
      <c r="N1381" s="257">
        <v>-1650000</v>
      </c>
      <c r="P1381" s="261"/>
      <c r="Q1381" s="261"/>
    </row>
    <row r="1382" spans="1:17">
      <c r="A1382" s="263">
        <v>1381</v>
      </c>
      <c r="B1382" s="263"/>
      <c r="C1382" s="256">
        <v>45894</v>
      </c>
      <c r="D1382" s="282" t="s">
        <v>3213</v>
      </c>
      <c r="G1382" s="282" t="s">
        <v>1111</v>
      </c>
      <c r="N1382" s="257">
        <v>-3000000</v>
      </c>
      <c r="P1382" s="261"/>
      <c r="Q1382" s="261"/>
    </row>
    <row r="1383" spans="1:17">
      <c r="A1383" s="263">
        <v>1382</v>
      </c>
      <c r="B1383" s="263"/>
      <c r="C1383" s="256">
        <v>45895</v>
      </c>
      <c r="D1383" s="282" t="s">
        <v>1512</v>
      </c>
      <c r="G1383" s="282" t="s">
        <v>1870</v>
      </c>
      <c r="I1383" s="257">
        <v>2500000</v>
      </c>
      <c r="J1383" s="261">
        <v>1</v>
      </c>
      <c r="M1383" s="257">
        <v>2500000</v>
      </c>
      <c r="P1383" s="261"/>
      <c r="Q1383" s="261"/>
    </row>
    <row r="1384" spans="1:17">
      <c r="A1384" s="263">
        <v>1383</v>
      </c>
      <c r="B1384" s="263"/>
      <c r="C1384" s="256">
        <v>45895</v>
      </c>
      <c r="D1384" s="282" t="s">
        <v>1440</v>
      </c>
      <c r="G1384" s="282" t="s">
        <v>1867</v>
      </c>
      <c r="H1384" s="261" t="s">
        <v>2004</v>
      </c>
      <c r="I1384" s="257">
        <v>1500000</v>
      </c>
      <c r="J1384" s="261">
        <v>1</v>
      </c>
      <c r="M1384" s="257">
        <v>1500000</v>
      </c>
      <c r="P1384" s="261"/>
      <c r="Q1384" s="261"/>
    </row>
    <row r="1385" spans="1:17">
      <c r="A1385" s="263">
        <v>1384</v>
      </c>
      <c r="B1385" s="263"/>
      <c r="C1385" s="256">
        <v>45895</v>
      </c>
      <c r="D1385" s="282" t="s">
        <v>1007</v>
      </c>
      <c r="G1385" s="282" t="s">
        <v>2134</v>
      </c>
      <c r="H1385" s="261" t="s">
        <v>1179</v>
      </c>
      <c r="I1385" s="257">
        <v>1400000</v>
      </c>
      <c r="J1385" s="261">
        <v>1</v>
      </c>
      <c r="L1385" s="258">
        <v>140000</v>
      </c>
      <c r="M1385" s="257">
        <v>1540000</v>
      </c>
      <c r="P1385" s="261"/>
      <c r="Q1385" s="261"/>
    </row>
    <row r="1386" spans="1:17">
      <c r="A1386" s="263">
        <v>1385</v>
      </c>
      <c r="B1386" s="263"/>
      <c r="C1386" s="256">
        <v>45895</v>
      </c>
      <c r="D1386" s="282" t="s">
        <v>1551</v>
      </c>
      <c r="G1386" s="282" t="s">
        <v>3232</v>
      </c>
      <c r="I1386" s="257">
        <v>700000</v>
      </c>
      <c r="J1386" s="261">
        <v>1</v>
      </c>
      <c r="M1386" s="257">
        <v>700000</v>
      </c>
      <c r="P1386" s="261"/>
      <c r="Q1386" s="261"/>
    </row>
    <row r="1387" spans="1:17">
      <c r="A1387" s="263">
        <v>1386</v>
      </c>
      <c r="B1387" s="263"/>
      <c r="C1387" s="256">
        <v>45895</v>
      </c>
      <c r="D1387" s="282" t="s">
        <v>1415</v>
      </c>
      <c r="G1387" s="282" t="s">
        <v>2135</v>
      </c>
      <c r="H1387" s="261" t="s">
        <v>1186</v>
      </c>
      <c r="I1387" s="257">
        <v>510000</v>
      </c>
      <c r="J1387" s="261">
        <v>1</v>
      </c>
      <c r="M1387" s="257">
        <v>510000</v>
      </c>
      <c r="P1387" s="261"/>
      <c r="Q1387" s="261"/>
    </row>
    <row r="1388" spans="1:17">
      <c r="A1388" s="263">
        <v>1387</v>
      </c>
      <c r="B1388" s="263"/>
      <c r="C1388" s="256">
        <v>45895</v>
      </c>
      <c r="D1388" s="282" t="s">
        <v>1415</v>
      </c>
      <c r="G1388" s="282" t="s">
        <v>2138</v>
      </c>
      <c r="H1388" s="261">
        <v>50229</v>
      </c>
      <c r="I1388" s="257">
        <v>70000</v>
      </c>
      <c r="J1388" s="261">
        <v>1</v>
      </c>
      <c r="M1388" s="257">
        <v>70000</v>
      </c>
      <c r="P1388" s="261"/>
      <c r="Q1388" s="261"/>
    </row>
    <row r="1389" spans="1:17">
      <c r="A1389" s="263">
        <v>1388</v>
      </c>
      <c r="B1389" s="263"/>
      <c r="C1389" s="256">
        <v>45895</v>
      </c>
      <c r="D1389" s="282" t="s">
        <v>1415</v>
      </c>
      <c r="G1389" s="282" t="s">
        <v>2139</v>
      </c>
      <c r="H1389" s="261" t="s">
        <v>1752</v>
      </c>
      <c r="I1389" s="257">
        <v>35000</v>
      </c>
      <c r="J1389" s="261">
        <v>1</v>
      </c>
      <c r="M1389" s="257">
        <v>35000</v>
      </c>
      <c r="P1389" s="261"/>
      <c r="Q1389" s="261"/>
    </row>
    <row r="1390" spans="1:17">
      <c r="A1390" s="263">
        <v>1389</v>
      </c>
      <c r="B1390" s="263"/>
      <c r="C1390" s="256">
        <v>45895</v>
      </c>
      <c r="D1390" s="282" t="s">
        <v>1415</v>
      </c>
      <c r="G1390" s="282" t="s">
        <v>1675</v>
      </c>
      <c r="H1390" s="261">
        <v>2800802</v>
      </c>
      <c r="I1390" s="257">
        <v>150000</v>
      </c>
      <c r="J1390" s="261">
        <v>2</v>
      </c>
      <c r="M1390" s="257">
        <v>300000</v>
      </c>
      <c r="P1390" s="261"/>
      <c r="Q1390" s="261"/>
    </row>
    <row r="1391" spans="1:17">
      <c r="A1391" s="263">
        <v>1390</v>
      </c>
      <c r="B1391" s="263"/>
      <c r="C1391" s="256">
        <v>45895</v>
      </c>
      <c r="D1391" s="282" t="s">
        <v>2788</v>
      </c>
      <c r="G1391" s="282" t="s">
        <v>3236</v>
      </c>
      <c r="H1391" s="261">
        <v>6058008114</v>
      </c>
      <c r="I1391" s="257">
        <v>650000</v>
      </c>
      <c r="J1391" s="261">
        <v>1</v>
      </c>
      <c r="L1391" s="258">
        <v>65000</v>
      </c>
      <c r="M1391" s="257">
        <v>715000</v>
      </c>
      <c r="P1391" s="261"/>
      <c r="Q1391" s="261"/>
    </row>
    <row r="1392" spans="1:17">
      <c r="A1392" s="263">
        <v>1391</v>
      </c>
      <c r="B1392" s="263"/>
      <c r="C1392" s="256">
        <v>45895</v>
      </c>
      <c r="D1392" s="282" t="s">
        <v>2788</v>
      </c>
      <c r="G1392" s="282" t="s">
        <v>1490</v>
      </c>
      <c r="I1392" s="257">
        <v>25000</v>
      </c>
      <c r="J1392" s="261">
        <v>1</v>
      </c>
      <c r="M1392" s="257">
        <v>25000</v>
      </c>
      <c r="P1392" s="261"/>
      <c r="Q1392" s="261"/>
    </row>
    <row r="1393" spans="1:17">
      <c r="A1393" s="263">
        <v>1392</v>
      </c>
      <c r="B1393" s="263"/>
      <c r="C1393" s="256">
        <v>45895</v>
      </c>
      <c r="D1393" s="282" t="s">
        <v>2788</v>
      </c>
      <c r="G1393" s="282" t="s">
        <v>1111</v>
      </c>
      <c r="N1393" s="257">
        <v>-740000</v>
      </c>
      <c r="P1393" s="261"/>
      <c r="Q1393" s="261"/>
    </row>
    <row r="1394" spans="1:17">
      <c r="A1394" s="263">
        <v>1393</v>
      </c>
      <c r="B1394" s="263"/>
      <c r="C1394" s="256">
        <v>45895</v>
      </c>
      <c r="D1394" s="282" t="s">
        <v>1747</v>
      </c>
      <c r="G1394" s="282" t="s">
        <v>1111</v>
      </c>
      <c r="N1394" s="257">
        <v>-3100000</v>
      </c>
      <c r="P1394" s="261"/>
      <c r="Q1394" s="261"/>
    </row>
    <row r="1395" spans="1:17">
      <c r="A1395" s="263">
        <v>1394</v>
      </c>
      <c r="B1395" s="263"/>
      <c r="C1395" s="256">
        <v>45895</v>
      </c>
      <c r="D1395" s="282" t="s">
        <v>2249</v>
      </c>
      <c r="G1395" s="282" t="s">
        <v>1111</v>
      </c>
      <c r="N1395" s="257">
        <v>-715000</v>
      </c>
      <c r="P1395" s="261"/>
      <c r="Q1395" s="261"/>
    </row>
    <row r="1396" spans="1:17">
      <c r="A1396" s="263">
        <v>1395</v>
      </c>
      <c r="B1396" s="263"/>
      <c r="C1396" s="256">
        <v>45896</v>
      </c>
      <c r="D1396" s="282" t="s">
        <v>1312</v>
      </c>
      <c r="G1396" s="282" t="s">
        <v>1196</v>
      </c>
      <c r="H1396" s="261" t="s">
        <v>2110</v>
      </c>
      <c r="I1396" s="257">
        <v>1100000</v>
      </c>
      <c r="J1396" s="261">
        <v>1</v>
      </c>
      <c r="M1396" s="257">
        <v>1100000</v>
      </c>
      <c r="P1396" s="261"/>
      <c r="Q1396" s="261"/>
    </row>
    <row r="1397" spans="1:17">
      <c r="A1397" s="263">
        <v>1396</v>
      </c>
      <c r="B1397" s="263"/>
      <c r="C1397" s="256">
        <v>45896</v>
      </c>
      <c r="D1397" s="282" t="s">
        <v>1444</v>
      </c>
      <c r="G1397" s="282" t="s">
        <v>3240</v>
      </c>
      <c r="H1397" s="261" t="s">
        <v>3241</v>
      </c>
      <c r="P1397" s="261"/>
      <c r="Q1397" s="261"/>
    </row>
    <row r="1398" spans="1:17">
      <c r="A1398" s="263">
        <v>1397</v>
      </c>
      <c r="B1398" s="263"/>
      <c r="C1398" s="256">
        <v>45896</v>
      </c>
      <c r="D1398" s="282" t="s">
        <v>3040</v>
      </c>
      <c r="G1398" s="282" t="s">
        <v>2126</v>
      </c>
      <c r="H1398" s="261" t="s">
        <v>1435</v>
      </c>
      <c r="I1398" s="257">
        <v>2500000</v>
      </c>
      <c r="J1398" s="261">
        <v>1</v>
      </c>
      <c r="M1398" s="257">
        <v>2500000</v>
      </c>
      <c r="P1398" s="261" t="s">
        <v>3243</v>
      </c>
      <c r="Q1398" s="261" t="s">
        <v>3243</v>
      </c>
    </row>
    <row r="1399" spans="1:17">
      <c r="A1399" s="263">
        <v>1398</v>
      </c>
      <c r="B1399" s="263"/>
      <c r="C1399" s="256">
        <v>45896</v>
      </c>
      <c r="D1399" s="282" t="s">
        <v>1705</v>
      </c>
      <c r="G1399" s="282" t="s">
        <v>2144</v>
      </c>
      <c r="H1399" s="261">
        <v>2820403</v>
      </c>
      <c r="I1399" s="257">
        <v>1500000</v>
      </c>
      <c r="J1399" s="261">
        <v>1</v>
      </c>
      <c r="L1399" s="258">
        <v>150000</v>
      </c>
      <c r="M1399" s="257">
        <v>1650000</v>
      </c>
      <c r="P1399" s="261"/>
      <c r="Q1399" s="261"/>
    </row>
    <row r="1400" spans="1:17">
      <c r="A1400" s="263">
        <v>1399</v>
      </c>
      <c r="B1400" s="263"/>
      <c r="C1400" s="256">
        <v>45896</v>
      </c>
      <c r="D1400" s="282" t="s">
        <v>1074</v>
      </c>
      <c r="G1400" s="282" t="s">
        <v>2356</v>
      </c>
      <c r="H1400" s="261" t="s">
        <v>2681</v>
      </c>
      <c r="I1400" s="257">
        <v>1100000</v>
      </c>
      <c r="J1400" s="261">
        <v>1</v>
      </c>
      <c r="M1400" s="257">
        <v>1100000</v>
      </c>
      <c r="P1400" s="261"/>
      <c r="Q1400" s="261"/>
    </row>
    <row r="1401" spans="1:17">
      <c r="A1401" s="263">
        <v>1400</v>
      </c>
      <c r="B1401" s="263"/>
      <c r="C1401" s="256">
        <v>45896</v>
      </c>
      <c r="D1401" s="282" t="s">
        <v>2404</v>
      </c>
      <c r="G1401" s="282" t="s">
        <v>1681</v>
      </c>
      <c r="H1401" s="262">
        <v>2800802</v>
      </c>
      <c r="I1401" s="257">
        <v>200000</v>
      </c>
      <c r="J1401" s="261">
        <v>1</v>
      </c>
      <c r="L1401" s="258">
        <v>20000</v>
      </c>
      <c r="M1401" s="257">
        <v>220000</v>
      </c>
      <c r="P1401" s="261"/>
      <c r="Q1401" s="261"/>
    </row>
    <row r="1402" spans="1:17">
      <c r="A1402" s="263">
        <v>1401</v>
      </c>
      <c r="B1402" s="263"/>
      <c r="C1402" s="256">
        <v>45896</v>
      </c>
      <c r="D1402" s="282" t="s">
        <v>2493</v>
      </c>
      <c r="G1402" s="282" t="s">
        <v>3248</v>
      </c>
      <c r="N1402" s="257">
        <v>-1550000</v>
      </c>
      <c r="P1402" s="261"/>
      <c r="Q1402" s="261"/>
    </row>
    <row r="1403" spans="1:17">
      <c r="A1403" s="263">
        <v>1402</v>
      </c>
      <c r="B1403" s="263"/>
      <c r="C1403" s="256">
        <v>45896</v>
      </c>
      <c r="D1403" s="282" t="s">
        <v>3040</v>
      </c>
      <c r="G1403" s="282" t="s">
        <v>1111</v>
      </c>
      <c r="N1403" s="257">
        <v>-2500000</v>
      </c>
      <c r="P1403" s="261"/>
      <c r="Q1403" s="261"/>
    </row>
    <row r="1404" spans="1:17">
      <c r="A1404" s="263">
        <v>1403</v>
      </c>
      <c r="B1404" s="263"/>
      <c r="C1404" s="256">
        <v>45896</v>
      </c>
      <c r="D1404" s="282" t="s">
        <v>1312</v>
      </c>
      <c r="G1404" s="282" t="s">
        <v>1632</v>
      </c>
      <c r="N1404" s="257">
        <v>-2500000</v>
      </c>
      <c r="P1404" s="261"/>
      <c r="Q1404" s="261"/>
    </row>
    <row r="1405" spans="1:17">
      <c r="A1405" s="263">
        <v>1404</v>
      </c>
      <c r="B1405" s="263"/>
      <c r="C1405" s="256">
        <v>45896</v>
      </c>
      <c r="D1405" s="282" t="s">
        <v>2403</v>
      </c>
      <c r="G1405" s="282" t="s">
        <v>1111</v>
      </c>
      <c r="N1405" s="257">
        <v>-220000</v>
      </c>
      <c r="P1405" s="261"/>
      <c r="Q1405" s="261"/>
    </row>
    <row r="1406" spans="1:17">
      <c r="A1406" s="263">
        <v>1405</v>
      </c>
      <c r="B1406" s="263"/>
      <c r="C1406" s="256">
        <v>45897</v>
      </c>
      <c r="D1406" s="282" t="s">
        <v>3045</v>
      </c>
      <c r="G1406" s="282" t="s">
        <v>1111</v>
      </c>
      <c r="N1406" s="257">
        <v>-330000</v>
      </c>
      <c r="P1406" s="261"/>
      <c r="Q1406" s="261"/>
    </row>
    <row r="1407" spans="1:17">
      <c r="A1407" s="263">
        <v>1406</v>
      </c>
      <c r="B1407" s="263"/>
      <c r="C1407" s="256">
        <v>45897</v>
      </c>
      <c r="D1407" s="282" t="s">
        <v>2532</v>
      </c>
      <c r="G1407" s="282" t="s">
        <v>1111</v>
      </c>
      <c r="N1407" s="257">
        <v>-1100000</v>
      </c>
      <c r="P1407" s="261"/>
      <c r="Q1407" s="261"/>
    </row>
    <row r="1408" spans="1:17">
      <c r="A1408" s="263">
        <v>1407</v>
      </c>
      <c r="B1408" s="263"/>
      <c r="C1408" s="256">
        <v>45897</v>
      </c>
      <c r="D1408" s="282" t="s">
        <v>1258</v>
      </c>
      <c r="G1408" s="282" t="s">
        <v>3262</v>
      </c>
      <c r="I1408" s="257">
        <v>2500000</v>
      </c>
      <c r="J1408" s="261">
        <v>1</v>
      </c>
      <c r="L1408" s="258" t="s">
        <v>3263</v>
      </c>
      <c r="M1408" s="257">
        <v>2750000</v>
      </c>
      <c r="P1408" s="261"/>
      <c r="Q1408" s="261"/>
    </row>
    <row r="1409" spans="1:17">
      <c r="A1409" s="263">
        <v>1408</v>
      </c>
      <c r="B1409" s="263"/>
      <c r="C1409" s="256">
        <v>45897</v>
      </c>
      <c r="D1409" s="282" t="s">
        <v>1747</v>
      </c>
      <c r="G1409" s="282" t="s">
        <v>1701</v>
      </c>
      <c r="I1409" s="257">
        <v>650000</v>
      </c>
      <c r="J1409" s="261">
        <v>1</v>
      </c>
      <c r="M1409" s="257">
        <v>650000</v>
      </c>
      <c r="P1409" s="261"/>
      <c r="Q1409" s="261"/>
    </row>
    <row r="1410" spans="1:17">
      <c r="A1410" s="263">
        <v>1409</v>
      </c>
      <c r="B1410" s="263"/>
      <c r="C1410" s="256">
        <v>45897</v>
      </c>
      <c r="D1410" s="282" t="s">
        <v>1131</v>
      </c>
      <c r="G1410" s="282" t="s">
        <v>2351</v>
      </c>
      <c r="H1410" s="261">
        <v>1087298441</v>
      </c>
      <c r="I1410" s="257">
        <v>50000</v>
      </c>
      <c r="J1410" s="261">
        <v>1</v>
      </c>
      <c r="M1410" s="257">
        <v>50000</v>
      </c>
      <c r="P1410" s="261"/>
      <c r="Q1410" s="261"/>
    </row>
    <row r="1411" spans="1:17">
      <c r="A1411" s="263">
        <v>1410</v>
      </c>
      <c r="B1411" s="263"/>
      <c r="C1411" s="256">
        <v>45897</v>
      </c>
      <c r="D1411" s="282" t="s">
        <v>1038</v>
      </c>
      <c r="G1411" s="282" t="s">
        <v>2145</v>
      </c>
      <c r="H1411" s="261" t="s">
        <v>1177</v>
      </c>
      <c r="I1411" s="257">
        <v>1100000</v>
      </c>
      <c r="J1411" s="261">
        <v>1</v>
      </c>
      <c r="M1411" s="257">
        <v>1100000</v>
      </c>
      <c r="P1411" s="261"/>
      <c r="Q1411" s="261"/>
    </row>
    <row r="1412" spans="1:17">
      <c r="A1412" s="263">
        <v>1411</v>
      </c>
      <c r="B1412" s="263"/>
      <c r="C1412" s="256">
        <v>45897</v>
      </c>
      <c r="D1412" s="282" t="s">
        <v>1154</v>
      </c>
      <c r="G1412" s="282" t="s">
        <v>1532</v>
      </c>
      <c r="H1412" s="261" t="s">
        <v>1726</v>
      </c>
      <c r="I1412" s="257">
        <v>1300000</v>
      </c>
      <c r="J1412" s="261">
        <v>1</v>
      </c>
      <c r="M1412" s="257">
        <v>1300000</v>
      </c>
      <c r="P1412" s="261"/>
      <c r="Q1412" s="261"/>
    </row>
    <row r="1413" spans="1:17">
      <c r="A1413" s="263">
        <v>1412</v>
      </c>
      <c r="B1413" s="263"/>
      <c r="C1413" s="256">
        <v>45897</v>
      </c>
      <c r="D1413" s="282" t="s">
        <v>1154</v>
      </c>
      <c r="G1413" s="282" t="s">
        <v>1490</v>
      </c>
      <c r="I1413" s="257">
        <v>20000</v>
      </c>
      <c r="J1413" s="261">
        <v>1</v>
      </c>
      <c r="M1413" s="257">
        <v>20000</v>
      </c>
      <c r="P1413" s="261"/>
      <c r="Q1413" s="261"/>
    </row>
    <row r="1414" spans="1:17">
      <c r="A1414" s="263">
        <v>1413</v>
      </c>
      <c r="B1414" s="263"/>
      <c r="C1414" s="256">
        <v>45897</v>
      </c>
      <c r="D1414" s="282" t="s">
        <v>1548</v>
      </c>
      <c r="G1414" s="282" t="s">
        <v>2847</v>
      </c>
      <c r="H1414" s="261">
        <v>4150862090</v>
      </c>
      <c r="I1414" s="257">
        <v>450000</v>
      </c>
      <c r="J1414" s="261">
        <v>1</v>
      </c>
      <c r="L1414" s="258">
        <v>45000</v>
      </c>
      <c r="M1414" s="257">
        <v>495000</v>
      </c>
      <c r="P1414" s="261"/>
      <c r="Q1414" s="261"/>
    </row>
    <row r="1415" spans="1:17">
      <c r="A1415" s="263">
        <v>1414</v>
      </c>
      <c r="B1415" s="263"/>
      <c r="C1415" s="256">
        <v>45897</v>
      </c>
      <c r="D1415" s="282" t="s">
        <v>1680</v>
      </c>
      <c r="G1415" s="282" t="s">
        <v>2128</v>
      </c>
      <c r="H1415" s="261" t="s">
        <v>1180</v>
      </c>
      <c r="I1415" s="257">
        <v>1500000</v>
      </c>
      <c r="J1415" s="261">
        <v>1</v>
      </c>
      <c r="M1415" s="257">
        <v>1500000</v>
      </c>
      <c r="P1415" s="261"/>
      <c r="Q1415" s="261"/>
    </row>
    <row r="1416" spans="1:17">
      <c r="A1416" s="263">
        <v>1415</v>
      </c>
      <c r="B1416" s="263"/>
      <c r="C1416" s="256">
        <v>45897</v>
      </c>
      <c r="D1416" s="282" t="s">
        <v>1680</v>
      </c>
      <c r="G1416" s="282" t="s">
        <v>2129</v>
      </c>
      <c r="H1416" s="261" t="s">
        <v>1760</v>
      </c>
      <c r="I1416" s="257">
        <v>50000</v>
      </c>
      <c r="J1416" s="261">
        <v>1</v>
      </c>
      <c r="M1416" s="257">
        <v>50000</v>
      </c>
      <c r="P1416" s="261"/>
      <c r="Q1416" s="261"/>
    </row>
    <row r="1417" spans="1:17">
      <c r="A1417" s="263">
        <v>1416</v>
      </c>
      <c r="B1417" s="263"/>
      <c r="C1417" s="256">
        <v>45897</v>
      </c>
      <c r="D1417" s="282" t="s">
        <v>1444</v>
      </c>
      <c r="G1417" s="282" t="s">
        <v>1111</v>
      </c>
      <c r="N1417" s="257">
        <v>-1100000</v>
      </c>
      <c r="P1417" s="261"/>
      <c r="Q1417" s="261"/>
    </row>
    <row r="1418" spans="1:17">
      <c r="A1418" s="263">
        <v>1417</v>
      </c>
      <c r="B1418" s="263"/>
      <c r="C1418" s="256">
        <v>45898</v>
      </c>
      <c r="D1418" s="282" t="s">
        <v>1512</v>
      </c>
      <c r="G1418" s="282" t="s">
        <v>1111</v>
      </c>
      <c r="N1418" s="257">
        <v>-3150000</v>
      </c>
      <c r="P1418" s="261"/>
      <c r="Q1418" s="261"/>
    </row>
    <row r="1419" spans="1:17">
      <c r="A1419" s="263">
        <v>1418</v>
      </c>
      <c r="B1419" s="263"/>
      <c r="C1419" s="256">
        <v>45859</v>
      </c>
      <c r="D1419" s="282" t="s">
        <v>1440</v>
      </c>
      <c r="G1419" s="282" t="s">
        <v>2342</v>
      </c>
      <c r="I1419" s="257">
        <v>150000</v>
      </c>
      <c r="J1419" s="261">
        <v>1</v>
      </c>
      <c r="M1419" s="257">
        <v>-150000</v>
      </c>
      <c r="P1419" s="261"/>
      <c r="Q1419" s="261"/>
    </row>
    <row r="1420" spans="1:17">
      <c r="A1420" s="263">
        <v>1419</v>
      </c>
      <c r="B1420" s="263"/>
      <c r="C1420" s="256">
        <v>45898</v>
      </c>
      <c r="D1420" s="282" t="s">
        <v>1440</v>
      </c>
      <c r="G1420" s="282" t="s">
        <v>1111</v>
      </c>
      <c r="N1420" s="257">
        <v>-1500000</v>
      </c>
      <c r="P1420" s="261"/>
      <c r="Q1420" s="261"/>
    </row>
    <row r="1421" spans="1:17">
      <c r="A1421" s="263">
        <v>1420</v>
      </c>
      <c r="B1421" s="263"/>
      <c r="C1421" s="256">
        <v>45898</v>
      </c>
      <c r="D1421" s="282" t="s">
        <v>1131</v>
      </c>
      <c r="G1421" s="282" t="s">
        <v>1111</v>
      </c>
      <c r="N1421" s="257">
        <v>-1150000</v>
      </c>
      <c r="P1421" s="261"/>
      <c r="Q1421" s="261"/>
    </row>
    <row r="1422" spans="1:17">
      <c r="A1422" s="263">
        <v>1421</v>
      </c>
      <c r="B1422" s="263"/>
      <c r="C1422" s="256">
        <v>45898</v>
      </c>
      <c r="D1422" s="282" t="s">
        <v>1450</v>
      </c>
      <c r="G1422" s="282" t="s">
        <v>1111</v>
      </c>
      <c r="N1422" s="257">
        <v>-2960000</v>
      </c>
      <c r="P1422" s="261"/>
      <c r="Q1422" s="261"/>
    </row>
    <row r="1423" spans="1:17">
      <c r="A1423" s="263">
        <v>1422</v>
      </c>
      <c r="B1423" s="263"/>
      <c r="C1423" s="256">
        <v>45898</v>
      </c>
      <c r="D1423" s="282" t="s">
        <v>1769</v>
      </c>
      <c r="G1423" s="282" t="s">
        <v>1111</v>
      </c>
      <c r="N1423" s="257">
        <v>-600000</v>
      </c>
      <c r="P1423" s="261"/>
      <c r="Q1423" s="261"/>
    </row>
    <row r="1424" spans="1:17">
      <c r="A1424" s="263">
        <v>1423</v>
      </c>
      <c r="B1424" s="263"/>
      <c r="C1424" s="256">
        <v>45898</v>
      </c>
      <c r="D1424" s="282" t="s">
        <v>1015</v>
      </c>
      <c r="G1424" s="282" t="s">
        <v>2164</v>
      </c>
      <c r="H1424" s="261" t="s">
        <v>1718</v>
      </c>
      <c r="I1424" s="257">
        <v>546000</v>
      </c>
      <c r="J1424" s="261">
        <v>1</v>
      </c>
      <c r="M1424" s="257">
        <v>546000</v>
      </c>
      <c r="P1424" s="261"/>
      <c r="Q1424" s="261"/>
    </row>
    <row r="1425" spans="1:17">
      <c r="A1425" s="263">
        <v>1424</v>
      </c>
      <c r="B1425" s="263"/>
      <c r="C1425" s="256">
        <v>45898</v>
      </c>
      <c r="D1425" s="282" t="s">
        <v>2925</v>
      </c>
      <c r="G1425" s="282" t="s">
        <v>3264</v>
      </c>
      <c r="I1425" s="257">
        <v>-1</v>
      </c>
      <c r="J1425" s="261">
        <v>1</v>
      </c>
      <c r="M1425" s="257">
        <v>-1</v>
      </c>
      <c r="P1425" s="261"/>
      <c r="Q1425" s="261"/>
    </row>
    <row r="1426" spans="1:17">
      <c r="A1426" s="263">
        <v>1425</v>
      </c>
      <c r="B1426" s="263"/>
      <c r="C1426" s="256">
        <v>45898</v>
      </c>
      <c r="D1426" s="282" t="s">
        <v>1015</v>
      </c>
      <c r="G1426" s="282" t="s">
        <v>2913</v>
      </c>
      <c r="H1426" s="262">
        <v>50229</v>
      </c>
      <c r="I1426" s="257">
        <v>70000</v>
      </c>
      <c r="J1426" s="261">
        <v>1</v>
      </c>
      <c r="M1426" s="257">
        <v>70000</v>
      </c>
      <c r="P1426" s="261"/>
      <c r="Q1426" s="261"/>
    </row>
    <row r="1427" spans="1:17">
      <c r="A1427" s="263">
        <v>1426</v>
      </c>
      <c r="B1427" s="263"/>
      <c r="C1427" s="256">
        <v>45898</v>
      </c>
      <c r="D1427" s="282" t="s">
        <v>1015</v>
      </c>
      <c r="G1427" s="282" t="s">
        <v>3285</v>
      </c>
      <c r="H1427" s="261" t="s">
        <v>1690</v>
      </c>
      <c r="I1427" s="257">
        <v>35000</v>
      </c>
      <c r="J1427" s="261">
        <v>1</v>
      </c>
      <c r="M1427" s="257">
        <v>35000</v>
      </c>
      <c r="P1427" s="261"/>
      <c r="Q1427" s="261"/>
    </row>
    <row r="1428" spans="1:17">
      <c r="A1428" s="263">
        <v>1427</v>
      </c>
      <c r="B1428" s="263"/>
      <c r="C1428" s="256">
        <v>45898</v>
      </c>
      <c r="D1428" s="282" t="s">
        <v>1015</v>
      </c>
      <c r="G1428" s="282" t="s">
        <v>2597</v>
      </c>
      <c r="H1428" s="261" t="s">
        <v>1691</v>
      </c>
      <c r="I1428" s="257">
        <v>10000</v>
      </c>
      <c r="J1428" s="261">
        <v>2</v>
      </c>
      <c r="M1428" s="257">
        <v>20000</v>
      </c>
      <c r="P1428" s="261"/>
      <c r="Q1428" s="261"/>
    </row>
    <row r="1429" spans="1:17">
      <c r="A1429" s="263">
        <v>1428</v>
      </c>
      <c r="B1429" s="263"/>
      <c r="C1429" s="256">
        <v>45898</v>
      </c>
      <c r="D1429" s="282" t="s">
        <v>1015</v>
      </c>
      <c r="G1429" s="282" t="s">
        <v>2373</v>
      </c>
      <c r="I1429" s="257">
        <v>600000</v>
      </c>
      <c r="J1429" s="261">
        <v>1</v>
      </c>
      <c r="M1429" s="257">
        <v>600000</v>
      </c>
      <c r="P1429" s="261"/>
      <c r="Q1429" s="261"/>
    </row>
    <row r="1430" spans="1:17">
      <c r="A1430" s="263">
        <v>1429</v>
      </c>
      <c r="B1430" s="263"/>
      <c r="C1430" s="256">
        <v>45898</v>
      </c>
      <c r="D1430" s="282" t="s">
        <v>1027</v>
      </c>
      <c r="G1430" s="282" t="s">
        <v>2373</v>
      </c>
      <c r="I1430" s="257">
        <v>2100000</v>
      </c>
      <c r="J1430" s="261">
        <v>1</v>
      </c>
      <c r="M1430" s="257">
        <v>2100000</v>
      </c>
      <c r="P1430" s="261"/>
      <c r="Q1430" s="261"/>
    </row>
    <row r="1431" spans="1:17">
      <c r="A1431" s="263">
        <v>1430</v>
      </c>
      <c r="B1431" s="263"/>
      <c r="C1431" s="256">
        <v>45898</v>
      </c>
      <c r="D1431" s="282" t="s">
        <v>1027</v>
      </c>
      <c r="G1431" s="282" t="s">
        <v>2913</v>
      </c>
      <c r="H1431" s="262">
        <v>50229</v>
      </c>
      <c r="I1431" s="257">
        <v>80000</v>
      </c>
      <c r="J1431" s="261">
        <v>1</v>
      </c>
      <c r="M1431" s="257">
        <v>80000</v>
      </c>
      <c r="P1431" s="261"/>
      <c r="Q1431" s="261"/>
    </row>
    <row r="1432" spans="1:17">
      <c r="A1432" s="263">
        <v>1431</v>
      </c>
      <c r="B1432" s="263"/>
      <c r="C1432" s="256">
        <v>45898</v>
      </c>
      <c r="D1432" s="282" t="s">
        <v>1027</v>
      </c>
      <c r="G1432" s="282" t="s">
        <v>3402</v>
      </c>
      <c r="H1432" s="261" t="s">
        <v>1740</v>
      </c>
      <c r="I1432" s="257">
        <v>30000</v>
      </c>
      <c r="J1432" s="261">
        <v>1</v>
      </c>
      <c r="M1432" s="257">
        <v>30000</v>
      </c>
      <c r="P1432" s="261"/>
      <c r="Q1432" s="261"/>
    </row>
    <row r="1433" spans="1:17">
      <c r="A1433" s="263">
        <v>1432</v>
      </c>
      <c r="B1433" s="263"/>
      <c r="C1433" s="256">
        <v>45898</v>
      </c>
      <c r="D1433" s="282" t="s">
        <v>1027</v>
      </c>
      <c r="G1433" s="282" t="s">
        <v>3403</v>
      </c>
      <c r="I1433" s="257">
        <v>30000</v>
      </c>
      <c r="J1433" s="261">
        <v>1</v>
      </c>
      <c r="M1433" s="257">
        <v>30000</v>
      </c>
      <c r="P1433" s="261"/>
      <c r="Q1433" s="261"/>
    </row>
    <row r="1434" spans="1:17">
      <c r="A1434" s="263">
        <v>1433</v>
      </c>
      <c r="B1434" s="263"/>
      <c r="C1434" s="256">
        <v>45898</v>
      </c>
      <c r="D1434" s="282" t="s">
        <v>1027</v>
      </c>
      <c r="G1434" s="282" t="s">
        <v>3404</v>
      </c>
      <c r="H1434" s="262">
        <v>2801702</v>
      </c>
      <c r="I1434" s="257">
        <v>10000</v>
      </c>
      <c r="J1434" s="261">
        <v>4</v>
      </c>
      <c r="M1434" s="257">
        <v>40000</v>
      </c>
      <c r="P1434" s="261"/>
      <c r="Q1434" s="261"/>
    </row>
    <row r="1435" spans="1:17">
      <c r="A1435" s="263">
        <v>1434</v>
      </c>
      <c r="B1435" s="263"/>
      <c r="C1435" s="256">
        <v>45898</v>
      </c>
      <c r="D1435" s="282" t="s">
        <v>1680</v>
      </c>
      <c r="G1435" s="282" t="s">
        <v>2126</v>
      </c>
      <c r="H1435" s="261" t="s">
        <v>1435</v>
      </c>
      <c r="I1435" s="257">
        <v>1500000</v>
      </c>
      <c r="J1435" s="261">
        <v>1</v>
      </c>
      <c r="M1435" s="257">
        <v>1500000</v>
      </c>
      <c r="P1435" s="261"/>
      <c r="Q1435" s="261"/>
    </row>
    <row r="1436" spans="1:17">
      <c r="A1436" s="263">
        <v>1435</v>
      </c>
      <c r="B1436" s="263"/>
      <c r="C1436" s="256">
        <v>45898</v>
      </c>
      <c r="D1436" s="282" t="s">
        <v>3124</v>
      </c>
      <c r="G1436" s="282" t="s">
        <v>1701</v>
      </c>
      <c r="I1436" s="257">
        <v>1100000</v>
      </c>
      <c r="J1436" s="261">
        <v>1</v>
      </c>
      <c r="M1436" s="257">
        <v>1100000</v>
      </c>
      <c r="P1436" s="261"/>
      <c r="Q1436" s="261"/>
    </row>
    <row r="1437" spans="1:17">
      <c r="A1437" s="263">
        <v>1436</v>
      </c>
      <c r="B1437" s="263"/>
      <c r="C1437" s="256">
        <v>45898</v>
      </c>
      <c r="D1437" s="282" t="s">
        <v>3124</v>
      </c>
      <c r="G1437" s="282" t="s">
        <v>1111</v>
      </c>
      <c r="N1437" s="257">
        <v>-1100000</v>
      </c>
      <c r="P1437" s="261"/>
      <c r="Q1437" s="261"/>
    </row>
    <row r="1438" spans="1:17">
      <c r="A1438" s="263">
        <v>1437</v>
      </c>
      <c r="B1438" s="263"/>
      <c r="C1438" s="256">
        <v>45899</v>
      </c>
      <c r="D1438" s="282" t="s">
        <v>2836</v>
      </c>
      <c r="G1438" s="282" t="s">
        <v>2591</v>
      </c>
      <c r="I1438" s="257">
        <v>1100000</v>
      </c>
      <c r="J1438" s="261">
        <v>1</v>
      </c>
      <c r="L1438" s="258">
        <v>110000</v>
      </c>
      <c r="M1438" s="257">
        <v>1210000</v>
      </c>
      <c r="P1438" s="261" t="s">
        <v>3286</v>
      </c>
      <c r="Q1438" s="261" t="s">
        <v>3286</v>
      </c>
    </row>
    <row r="1439" spans="1:17">
      <c r="A1439" s="263">
        <v>1438</v>
      </c>
      <c r="B1439" s="263"/>
      <c r="C1439" s="256">
        <v>45899</v>
      </c>
      <c r="D1439" s="282" t="s">
        <v>1705</v>
      </c>
      <c r="G1439" s="282" t="s">
        <v>2242</v>
      </c>
      <c r="I1439" s="257">
        <v>650000</v>
      </c>
      <c r="J1439" s="261">
        <v>1</v>
      </c>
      <c r="L1439" s="258">
        <v>65000</v>
      </c>
      <c r="M1439" s="257">
        <v>715000</v>
      </c>
      <c r="P1439" s="261"/>
      <c r="Q1439" s="261"/>
    </row>
    <row r="1440" spans="1:17">
      <c r="A1440" s="263">
        <v>1439</v>
      </c>
      <c r="B1440" s="263"/>
      <c r="C1440" s="256">
        <v>45899</v>
      </c>
      <c r="D1440" s="282" t="s">
        <v>1525</v>
      </c>
      <c r="G1440" s="282" t="s">
        <v>1111</v>
      </c>
      <c r="N1440" s="257">
        <v>-1397000</v>
      </c>
      <c r="P1440" s="261"/>
      <c r="Q1440" s="261"/>
    </row>
    <row r="1441" spans="1:17">
      <c r="A1441" s="263">
        <v>1440</v>
      </c>
      <c r="B1441" s="263"/>
      <c r="C1441" s="256">
        <v>45899</v>
      </c>
      <c r="D1441" s="282" t="s">
        <v>1548</v>
      </c>
      <c r="G1441" s="282" t="s">
        <v>1704</v>
      </c>
      <c r="N1441" s="257">
        <v>-7156901</v>
      </c>
      <c r="P1441" s="261"/>
      <c r="Q1441" s="261"/>
    </row>
    <row r="1442" spans="1:17">
      <c r="A1442" s="263">
        <v>1441</v>
      </c>
      <c r="B1442" s="263"/>
      <c r="C1442" s="256">
        <v>45899</v>
      </c>
      <c r="D1442" s="282" t="s">
        <v>1154</v>
      </c>
      <c r="G1442" s="282" t="s">
        <v>1704</v>
      </c>
      <c r="N1442" s="257">
        <v>-1320000</v>
      </c>
      <c r="P1442" s="261"/>
      <c r="Q1442" s="261"/>
    </row>
    <row r="1443" spans="1:17">
      <c r="A1443" s="263">
        <v>1442</v>
      </c>
      <c r="B1443" s="263"/>
      <c r="C1443" s="256">
        <v>45901</v>
      </c>
      <c r="D1443" s="282" t="s">
        <v>1370</v>
      </c>
      <c r="G1443" s="282" t="s">
        <v>1111</v>
      </c>
      <c r="N1443" s="257">
        <v>-14878000</v>
      </c>
      <c r="P1443" s="261"/>
      <c r="Q1443" s="261"/>
    </row>
    <row r="1444" spans="1:17">
      <c r="A1444" s="263">
        <v>1443</v>
      </c>
      <c r="B1444" s="263"/>
      <c r="C1444" s="256">
        <v>45901</v>
      </c>
      <c r="D1444" s="282" t="s">
        <v>1074</v>
      </c>
      <c r="G1444" s="282" t="s">
        <v>1111</v>
      </c>
      <c r="N1444" s="257">
        <v>-1100000</v>
      </c>
      <c r="P1444" s="261"/>
      <c r="Q1444" s="261"/>
    </row>
    <row r="1445" spans="1:17">
      <c r="A1445" s="263">
        <v>1444</v>
      </c>
      <c r="B1445" s="263"/>
      <c r="C1445" s="256">
        <v>45901</v>
      </c>
      <c r="D1445" s="282" t="s">
        <v>1680</v>
      </c>
      <c r="G1445" s="282" t="s">
        <v>1111</v>
      </c>
      <c r="N1445" s="257">
        <v>-7060000</v>
      </c>
      <c r="P1445" s="261"/>
      <c r="Q1445" s="261"/>
    </row>
    <row r="1446" spans="1:17">
      <c r="A1446" s="263">
        <v>1445</v>
      </c>
      <c r="B1446" s="263"/>
      <c r="C1446" s="256">
        <v>45901</v>
      </c>
      <c r="D1446" s="282" t="s">
        <v>1762</v>
      </c>
      <c r="G1446" s="282" t="s">
        <v>1111</v>
      </c>
      <c r="N1446" s="257">
        <v>-1525400</v>
      </c>
      <c r="P1446" s="261"/>
      <c r="Q1446" s="261"/>
    </row>
    <row r="1447" spans="1:17">
      <c r="A1447" s="263">
        <v>1446</v>
      </c>
      <c r="B1447" s="263"/>
      <c r="C1447" s="256">
        <v>45901</v>
      </c>
      <c r="D1447" s="282" t="s">
        <v>1370</v>
      </c>
      <c r="G1447" s="282" t="s">
        <v>1182</v>
      </c>
      <c r="H1447" s="261" t="s">
        <v>1710</v>
      </c>
      <c r="I1447" s="257">
        <v>1200000</v>
      </c>
      <c r="J1447" s="261">
        <v>1</v>
      </c>
      <c r="M1447" s="257">
        <v>1200000</v>
      </c>
      <c r="P1447" s="261"/>
      <c r="Q1447" s="261"/>
    </row>
    <row r="1448" spans="1:17">
      <c r="A1448" s="263">
        <v>1447</v>
      </c>
      <c r="B1448" s="263"/>
      <c r="C1448" s="256">
        <v>45901</v>
      </c>
      <c r="D1448" s="282" t="s">
        <v>1370</v>
      </c>
      <c r="G1448" s="282" t="s">
        <v>1467</v>
      </c>
      <c r="H1448" s="261" t="s">
        <v>2613</v>
      </c>
      <c r="I1448" s="257">
        <v>350000</v>
      </c>
      <c r="J1448" s="261">
        <v>1</v>
      </c>
      <c r="M1448" s="257">
        <v>350000</v>
      </c>
      <c r="P1448" s="261"/>
      <c r="Q1448" s="261"/>
    </row>
    <row r="1449" spans="1:17">
      <c r="A1449" s="263">
        <v>1448</v>
      </c>
      <c r="B1449" s="263"/>
      <c r="C1449" s="256">
        <v>45901</v>
      </c>
      <c r="D1449" s="282" t="s">
        <v>1370</v>
      </c>
      <c r="G1449" s="282" t="s">
        <v>2770</v>
      </c>
      <c r="H1449" s="261" t="s">
        <v>2683</v>
      </c>
      <c r="I1449" s="257">
        <v>129000</v>
      </c>
      <c r="J1449" s="261">
        <v>1</v>
      </c>
      <c r="M1449" s="257">
        <v>129000</v>
      </c>
      <c r="P1449" s="261"/>
      <c r="Q1449" s="261"/>
    </row>
    <row r="1450" spans="1:17">
      <c r="A1450" s="263">
        <v>1449</v>
      </c>
      <c r="B1450" s="263"/>
      <c r="C1450" s="256">
        <v>45901</v>
      </c>
      <c r="D1450" s="282" t="s">
        <v>1370</v>
      </c>
      <c r="G1450" s="282" t="s">
        <v>2242</v>
      </c>
      <c r="I1450" s="257">
        <v>650000</v>
      </c>
      <c r="J1450" s="261">
        <v>1</v>
      </c>
      <c r="M1450" s="257">
        <v>650000</v>
      </c>
      <c r="P1450" s="261"/>
      <c r="Q1450" s="261"/>
    </row>
    <row r="1451" spans="1:17">
      <c r="A1451" s="263">
        <v>1450</v>
      </c>
      <c r="B1451" s="263"/>
      <c r="C1451" s="256">
        <v>45901</v>
      </c>
      <c r="D1451" s="282" t="s">
        <v>1370</v>
      </c>
      <c r="G1451" s="282" t="s">
        <v>1237</v>
      </c>
      <c r="H1451" s="261" t="s">
        <v>1236</v>
      </c>
      <c r="I1451" s="257">
        <v>50000</v>
      </c>
      <c r="J1451" s="261">
        <v>1</v>
      </c>
      <c r="M1451" s="257">
        <v>50000</v>
      </c>
      <c r="P1451" s="261"/>
      <c r="Q1451" s="261"/>
    </row>
    <row r="1452" spans="1:17">
      <c r="A1452" s="263">
        <v>1451</v>
      </c>
      <c r="B1452" s="263"/>
      <c r="C1452" s="256">
        <v>45901</v>
      </c>
      <c r="D1452" s="282" t="s">
        <v>1370</v>
      </c>
      <c r="G1452" s="282" t="s">
        <v>1664</v>
      </c>
      <c r="H1452" s="261" t="s">
        <v>1663</v>
      </c>
      <c r="I1452" s="257">
        <v>50000</v>
      </c>
      <c r="J1452" s="261">
        <v>1</v>
      </c>
      <c r="M1452" s="257">
        <v>50000</v>
      </c>
      <c r="P1452" s="261"/>
      <c r="Q1452" s="261"/>
    </row>
    <row r="1453" spans="1:17">
      <c r="A1453" s="263">
        <v>1452</v>
      </c>
      <c r="B1453" s="263"/>
      <c r="C1453" s="256">
        <v>45901</v>
      </c>
      <c r="D1453" s="282" t="s">
        <v>1027</v>
      </c>
      <c r="G1453" s="282" t="s">
        <v>3405</v>
      </c>
      <c r="H1453" s="261" t="s">
        <v>3406</v>
      </c>
      <c r="I1453" s="257">
        <v>800000</v>
      </c>
      <c r="J1453" s="261">
        <v>1</v>
      </c>
      <c r="M1453" s="257">
        <v>800000</v>
      </c>
      <c r="P1453" s="261" t="s">
        <v>3407</v>
      </c>
      <c r="Q1453" s="261" t="s">
        <v>3407</v>
      </c>
    </row>
    <row r="1454" spans="1:17">
      <c r="A1454" s="263">
        <v>1453</v>
      </c>
      <c r="B1454" s="263"/>
      <c r="C1454" s="256">
        <v>45901</v>
      </c>
      <c r="D1454" s="282" t="s">
        <v>1444</v>
      </c>
      <c r="G1454" s="282" t="s">
        <v>2128</v>
      </c>
      <c r="H1454" s="261" t="s">
        <v>1180</v>
      </c>
      <c r="I1454" s="257">
        <v>1500000</v>
      </c>
      <c r="J1454" s="261">
        <v>1</v>
      </c>
      <c r="M1454" s="257">
        <v>1500000</v>
      </c>
      <c r="P1454" s="261"/>
      <c r="Q1454" s="261"/>
    </row>
    <row r="1455" spans="1:17">
      <c r="A1455" s="263">
        <v>1454</v>
      </c>
      <c r="B1455" s="263"/>
      <c r="C1455" s="256">
        <v>45901</v>
      </c>
      <c r="D1455" s="282" t="s">
        <v>1769</v>
      </c>
      <c r="G1455" s="282" t="s">
        <v>1184</v>
      </c>
      <c r="H1455" s="261" t="s">
        <v>1534</v>
      </c>
      <c r="I1455" s="257">
        <v>1090910</v>
      </c>
      <c r="J1455" s="261">
        <v>1</v>
      </c>
      <c r="L1455" s="258">
        <v>109091</v>
      </c>
      <c r="M1455" s="257">
        <v>1200001</v>
      </c>
      <c r="P1455" s="261"/>
      <c r="Q1455" s="261"/>
    </row>
    <row r="1456" spans="1:17">
      <c r="A1456" s="263">
        <v>1455</v>
      </c>
      <c r="B1456" s="263"/>
      <c r="C1456" s="256">
        <v>45901</v>
      </c>
      <c r="D1456" s="282" t="s">
        <v>1769</v>
      </c>
      <c r="G1456" s="282">
        <v>-1</v>
      </c>
      <c r="I1456" s="257">
        <v>-1</v>
      </c>
      <c r="J1456" s="261">
        <v>1</v>
      </c>
      <c r="M1456" s="257">
        <v>-1</v>
      </c>
      <c r="P1456" s="261"/>
      <c r="Q1456" s="261"/>
    </row>
    <row r="1457" spans="1:17">
      <c r="A1457" s="263">
        <v>1456</v>
      </c>
      <c r="B1457" s="263"/>
      <c r="C1457" s="256">
        <v>45901</v>
      </c>
      <c r="D1457" s="282" t="s">
        <v>1415</v>
      </c>
      <c r="G1457" s="282" t="s">
        <v>2144</v>
      </c>
      <c r="H1457" s="261">
        <v>2820403</v>
      </c>
      <c r="I1457" s="257">
        <v>1500000</v>
      </c>
      <c r="J1457" s="261">
        <v>1</v>
      </c>
      <c r="M1457" s="257">
        <v>1500000</v>
      </c>
      <c r="P1457" s="261"/>
      <c r="Q1457" s="261"/>
    </row>
    <row r="1458" spans="1:17">
      <c r="A1458" s="263">
        <v>1457</v>
      </c>
      <c r="B1458" s="263"/>
      <c r="C1458" s="256">
        <v>45901</v>
      </c>
      <c r="D1458" s="282" t="s">
        <v>2693</v>
      </c>
      <c r="G1458" s="282" t="s">
        <v>2735</v>
      </c>
      <c r="H1458" s="261" t="s">
        <v>2734</v>
      </c>
      <c r="I1458" s="257">
        <v>350000</v>
      </c>
      <c r="J1458" s="261">
        <v>1</v>
      </c>
      <c r="L1458" s="258">
        <v>35000</v>
      </c>
      <c r="M1458" s="257">
        <v>385000</v>
      </c>
      <c r="P1458" s="261"/>
      <c r="Q1458" s="261"/>
    </row>
    <row r="1459" spans="1:17">
      <c r="A1459" s="263">
        <v>1458</v>
      </c>
      <c r="B1459" s="263"/>
      <c r="C1459" s="256">
        <v>45901</v>
      </c>
      <c r="D1459" s="282" t="s">
        <v>2693</v>
      </c>
      <c r="G1459" s="282" t="s">
        <v>2131</v>
      </c>
      <c r="H1459" s="261" t="s">
        <v>1678</v>
      </c>
      <c r="I1459" s="257">
        <v>70000</v>
      </c>
      <c r="J1459" s="261">
        <v>1</v>
      </c>
      <c r="L1459" s="258">
        <v>7000</v>
      </c>
      <c r="M1459" s="257">
        <v>77000</v>
      </c>
      <c r="P1459" s="261"/>
      <c r="Q1459" s="261"/>
    </row>
    <row r="1460" spans="1:17">
      <c r="A1460" s="263">
        <v>1459</v>
      </c>
      <c r="B1460" s="263"/>
      <c r="C1460" s="256">
        <v>45901</v>
      </c>
      <c r="D1460" s="282" t="s">
        <v>3271</v>
      </c>
      <c r="G1460" s="282" t="s">
        <v>2986</v>
      </c>
      <c r="H1460" s="261" t="s">
        <v>2985</v>
      </c>
      <c r="I1460" s="257">
        <v>250000</v>
      </c>
      <c r="J1460" s="261">
        <v>1</v>
      </c>
      <c r="M1460" s="257">
        <v>250000</v>
      </c>
      <c r="P1460" s="261"/>
      <c r="Q1460" s="261"/>
    </row>
    <row r="1461" spans="1:17">
      <c r="A1461" s="263">
        <v>1460</v>
      </c>
      <c r="B1461" s="263"/>
      <c r="C1461" s="256">
        <v>45901</v>
      </c>
      <c r="D1461" s="282" t="s">
        <v>1415</v>
      </c>
      <c r="G1461" s="282" t="s">
        <v>2128</v>
      </c>
      <c r="H1461" s="261" t="s">
        <v>1180</v>
      </c>
      <c r="I1461" s="257">
        <v>1500000</v>
      </c>
      <c r="J1461" s="261">
        <v>1</v>
      </c>
      <c r="M1461" s="257">
        <v>1500000</v>
      </c>
      <c r="P1461" s="261"/>
      <c r="Q1461" s="261"/>
    </row>
    <row r="1462" spans="1:17">
      <c r="A1462" s="263">
        <v>1461</v>
      </c>
      <c r="B1462" s="263"/>
      <c r="C1462" s="256">
        <v>45901</v>
      </c>
      <c r="D1462" s="282" t="s">
        <v>2925</v>
      </c>
      <c r="G1462" s="282" t="s">
        <v>1111</v>
      </c>
      <c r="N1462" s="257">
        <v>-2770999</v>
      </c>
      <c r="P1462" s="261"/>
      <c r="Q1462" s="261"/>
    </row>
    <row r="1463" spans="1:17">
      <c r="A1463" s="263">
        <v>1462</v>
      </c>
      <c r="B1463" s="263"/>
      <c r="C1463" s="256">
        <v>45901</v>
      </c>
      <c r="D1463" s="282" t="s">
        <v>2693</v>
      </c>
      <c r="G1463" s="282" t="s">
        <v>1111</v>
      </c>
      <c r="N1463" s="257">
        <v>-462000</v>
      </c>
      <c r="P1463" s="261"/>
      <c r="Q1463" s="261"/>
    </row>
    <row r="1464" spans="1:17">
      <c r="A1464" s="263">
        <v>1463</v>
      </c>
      <c r="B1464" s="263"/>
      <c r="C1464" s="256">
        <v>45901</v>
      </c>
      <c r="D1464" s="282" t="s">
        <v>3271</v>
      </c>
      <c r="G1464" s="282" t="s">
        <v>1111</v>
      </c>
      <c r="N1464" s="257">
        <v>-250000</v>
      </c>
      <c r="P1464" s="261"/>
      <c r="Q1464" s="261"/>
    </row>
    <row r="1465" spans="1:17">
      <c r="A1465" s="263">
        <v>1464</v>
      </c>
      <c r="B1465" s="263"/>
      <c r="C1465" s="256">
        <v>45901</v>
      </c>
      <c r="D1465" s="282" t="s">
        <v>2799</v>
      </c>
      <c r="G1465" s="282" t="s">
        <v>1111</v>
      </c>
      <c r="N1465" s="257">
        <v>-1210000</v>
      </c>
      <c r="P1465" s="261"/>
      <c r="Q1465" s="261"/>
    </row>
    <row r="1466" spans="1:17">
      <c r="A1466" s="263">
        <v>1465</v>
      </c>
      <c r="B1466" s="263"/>
      <c r="C1466" s="256">
        <v>45902</v>
      </c>
      <c r="D1466" s="282" t="s">
        <v>1038</v>
      </c>
      <c r="G1466" s="282" t="s">
        <v>1111</v>
      </c>
      <c r="N1466" s="257">
        <v>-2650000</v>
      </c>
      <c r="P1466" s="261"/>
      <c r="Q1466" s="261"/>
    </row>
    <row r="1467" spans="1:17">
      <c r="A1467" s="263">
        <v>1466</v>
      </c>
      <c r="B1467" s="263"/>
      <c r="C1467" s="256">
        <v>45902</v>
      </c>
      <c r="D1467" s="282" t="s">
        <v>1154</v>
      </c>
      <c r="G1467" s="282" t="s">
        <v>2242</v>
      </c>
      <c r="I1467" s="257">
        <v>650000</v>
      </c>
      <c r="J1467" s="261">
        <v>1</v>
      </c>
      <c r="M1467" s="257">
        <v>650000</v>
      </c>
      <c r="P1467" s="261"/>
      <c r="Q1467" s="261"/>
    </row>
    <row r="1468" spans="1:17">
      <c r="A1468" s="263">
        <v>1467</v>
      </c>
      <c r="B1468" s="263"/>
      <c r="C1468" s="256">
        <v>45902</v>
      </c>
      <c r="D1468" s="282" t="s">
        <v>1928</v>
      </c>
      <c r="G1468" s="282" t="s">
        <v>2144</v>
      </c>
      <c r="H1468" s="261">
        <v>2820403</v>
      </c>
      <c r="I1468" s="257">
        <v>1600000</v>
      </c>
      <c r="J1468" s="261">
        <v>2</v>
      </c>
      <c r="L1468" s="258">
        <v>320000</v>
      </c>
      <c r="M1468" s="257">
        <v>3520000</v>
      </c>
      <c r="P1468" s="261"/>
      <c r="Q1468" s="261"/>
    </row>
    <row r="1469" spans="1:17">
      <c r="A1469" s="263">
        <v>1468</v>
      </c>
      <c r="B1469" s="263"/>
      <c r="C1469" s="256">
        <v>45902</v>
      </c>
      <c r="D1469" s="282" t="s">
        <v>2925</v>
      </c>
      <c r="G1469" s="282" t="s">
        <v>2128</v>
      </c>
      <c r="H1469" s="261" t="s">
        <v>1180</v>
      </c>
      <c r="I1469" s="257">
        <v>1500000</v>
      </c>
      <c r="J1469" s="261">
        <v>1</v>
      </c>
      <c r="M1469" s="257">
        <v>1500000</v>
      </c>
      <c r="P1469" s="261"/>
      <c r="Q1469" s="261"/>
    </row>
    <row r="1470" spans="1:17">
      <c r="A1470" s="263">
        <v>1469</v>
      </c>
      <c r="B1470" s="263"/>
      <c r="C1470" s="256">
        <v>45902</v>
      </c>
      <c r="D1470" s="282" t="s">
        <v>2925</v>
      </c>
      <c r="G1470" s="282" t="s">
        <v>2129</v>
      </c>
      <c r="H1470" s="261" t="s">
        <v>1760</v>
      </c>
      <c r="I1470" s="257">
        <v>50000</v>
      </c>
      <c r="J1470" s="261">
        <v>1</v>
      </c>
      <c r="M1470" s="257">
        <v>50000</v>
      </c>
      <c r="P1470" s="261"/>
      <c r="Q1470" s="261"/>
    </row>
    <row r="1471" spans="1:17">
      <c r="A1471" s="263">
        <v>1470</v>
      </c>
      <c r="B1471" s="263"/>
      <c r="C1471" s="256">
        <v>45902</v>
      </c>
      <c r="D1471" s="282" t="s">
        <v>1131</v>
      </c>
      <c r="G1471" s="282" t="s">
        <v>2140</v>
      </c>
      <c r="H1471" s="261" t="s">
        <v>1778</v>
      </c>
      <c r="I1471" s="257">
        <v>10000</v>
      </c>
      <c r="J1471" s="261">
        <v>2</v>
      </c>
      <c r="M1471" s="257">
        <v>20000</v>
      </c>
      <c r="P1471" s="261"/>
      <c r="Q1471" s="261"/>
    </row>
    <row r="1472" spans="1:17">
      <c r="A1472" s="263">
        <v>1471</v>
      </c>
      <c r="B1472" s="263"/>
      <c r="C1472" s="256">
        <v>45902</v>
      </c>
      <c r="D1472" s="282" t="s">
        <v>1548</v>
      </c>
      <c r="G1472" s="282" t="s">
        <v>1701</v>
      </c>
      <c r="I1472" s="257">
        <v>650000</v>
      </c>
      <c r="J1472" s="261">
        <v>1</v>
      </c>
      <c r="L1472" s="258">
        <v>65000</v>
      </c>
      <c r="M1472" s="257">
        <v>715000</v>
      </c>
      <c r="P1472" s="261"/>
      <c r="Q1472" s="261"/>
    </row>
    <row r="1473" spans="1:17">
      <c r="A1473" s="263">
        <v>1472</v>
      </c>
      <c r="B1473" s="263"/>
      <c r="C1473" s="256">
        <v>45902</v>
      </c>
      <c r="D1473" s="282" t="s">
        <v>1465</v>
      </c>
      <c r="G1473" s="282" t="s">
        <v>3292</v>
      </c>
      <c r="H1473" s="261" t="s">
        <v>1185</v>
      </c>
      <c r="I1473" s="257">
        <v>100000</v>
      </c>
      <c r="J1473" s="261">
        <v>1</v>
      </c>
      <c r="M1473" s="257">
        <v>100000</v>
      </c>
      <c r="P1473" s="261"/>
      <c r="Q1473" s="261"/>
    </row>
    <row r="1474" spans="1:17">
      <c r="A1474" s="263">
        <v>1473</v>
      </c>
      <c r="B1474" s="263"/>
      <c r="C1474" s="256">
        <v>45902</v>
      </c>
      <c r="D1474" s="282" t="s">
        <v>999</v>
      </c>
      <c r="G1474" s="282" t="s">
        <v>1675</v>
      </c>
      <c r="H1474" s="261">
        <v>2800802</v>
      </c>
      <c r="I1474" s="257">
        <v>150000</v>
      </c>
      <c r="J1474" s="261">
        <v>1</v>
      </c>
      <c r="M1474" s="257">
        <v>150000</v>
      </c>
      <c r="P1474" s="261"/>
      <c r="Q1474" s="261"/>
    </row>
    <row r="1475" spans="1:17">
      <c r="A1475" s="263">
        <v>1474</v>
      </c>
      <c r="B1475" s="263"/>
      <c r="C1475" s="256">
        <v>45902</v>
      </c>
      <c r="D1475" s="282" t="s">
        <v>1928</v>
      </c>
      <c r="G1475" s="282" t="s">
        <v>1111</v>
      </c>
      <c r="N1475" s="257">
        <v>-3520000</v>
      </c>
      <c r="P1475" s="261"/>
      <c r="Q1475" s="261"/>
    </row>
    <row r="1476" spans="1:17">
      <c r="A1476" s="263">
        <v>1475</v>
      </c>
      <c r="B1476" s="263"/>
      <c r="C1476" s="256">
        <v>45902</v>
      </c>
      <c r="D1476" s="282" t="s">
        <v>1769</v>
      </c>
      <c r="G1476" s="282" t="s">
        <v>1111</v>
      </c>
      <c r="N1476" s="257">
        <v>-1200000</v>
      </c>
      <c r="P1476" s="261"/>
      <c r="Q1476" s="261"/>
    </row>
    <row r="1477" spans="1:17">
      <c r="A1477" s="263">
        <v>1476</v>
      </c>
      <c r="B1477" s="263"/>
      <c r="C1477" s="256">
        <v>45903</v>
      </c>
      <c r="D1477" s="282" t="s">
        <v>1010</v>
      </c>
      <c r="G1477" s="282" t="s">
        <v>1704</v>
      </c>
      <c r="N1477" s="257">
        <v>-925000</v>
      </c>
      <c r="P1477" s="261"/>
      <c r="Q1477" s="261"/>
    </row>
    <row r="1478" spans="1:17">
      <c r="A1478" s="263">
        <v>1477</v>
      </c>
      <c r="B1478" s="263"/>
      <c r="C1478" s="256">
        <v>45903</v>
      </c>
      <c r="D1478" s="282" t="s">
        <v>1747</v>
      </c>
      <c r="G1478" s="282" t="s">
        <v>2128</v>
      </c>
      <c r="H1478" s="261" t="s">
        <v>1180</v>
      </c>
      <c r="I1478" s="257">
        <v>1500000</v>
      </c>
      <c r="J1478" s="261">
        <v>1</v>
      </c>
      <c r="M1478" s="257">
        <v>1500000</v>
      </c>
      <c r="P1478" s="261"/>
      <c r="Q1478" s="261"/>
    </row>
    <row r="1479" spans="1:17">
      <c r="A1479" s="263">
        <v>1478</v>
      </c>
      <c r="B1479" s="263"/>
      <c r="C1479" s="256">
        <v>45903</v>
      </c>
      <c r="D1479" s="282" t="s">
        <v>1747</v>
      </c>
      <c r="G1479" s="282" t="s">
        <v>2129</v>
      </c>
      <c r="H1479" s="261" t="s">
        <v>1760</v>
      </c>
      <c r="I1479" s="257">
        <v>50000</v>
      </c>
      <c r="J1479" s="261">
        <v>1</v>
      </c>
      <c r="M1479" s="257">
        <v>50000</v>
      </c>
      <c r="P1479" s="261"/>
      <c r="Q1479" s="261"/>
    </row>
    <row r="1480" spans="1:17">
      <c r="A1480" s="263">
        <v>1479</v>
      </c>
      <c r="B1480" s="263"/>
      <c r="C1480" s="256">
        <v>45903</v>
      </c>
      <c r="D1480" s="282" t="s">
        <v>1438</v>
      </c>
      <c r="G1480" s="282" t="s">
        <v>1467</v>
      </c>
      <c r="H1480" s="261" t="s">
        <v>2613</v>
      </c>
      <c r="I1480" s="257">
        <v>350000</v>
      </c>
      <c r="J1480" s="261">
        <v>1</v>
      </c>
      <c r="L1480" s="258">
        <v>35000</v>
      </c>
      <c r="M1480" s="257">
        <v>385000</v>
      </c>
      <c r="P1480" s="261"/>
      <c r="Q1480" s="261"/>
    </row>
    <row r="1481" spans="1:17">
      <c r="A1481" s="263">
        <v>1480</v>
      </c>
      <c r="B1481" s="263"/>
      <c r="C1481" s="256">
        <v>45903</v>
      </c>
      <c r="D1481" s="282" t="s">
        <v>1415</v>
      </c>
      <c r="G1481" s="282" t="s">
        <v>2135</v>
      </c>
      <c r="H1481" s="261" t="s">
        <v>1186</v>
      </c>
      <c r="I1481" s="257">
        <v>510000</v>
      </c>
      <c r="J1481" s="261">
        <v>1</v>
      </c>
      <c r="M1481" s="257">
        <v>510000</v>
      </c>
      <c r="P1481" s="261"/>
      <c r="Q1481" s="261"/>
    </row>
    <row r="1482" spans="1:17">
      <c r="A1482" s="263">
        <v>1481</v>
      </c>
      <c r="B1482" s="263"/>
      <c r="C1482" s="256">
        <v>45903</v>
      </c>
      <c r="D1482" s="282" t="s">
        <v>1415</v>
      </c>
      <c r="G1482" s="282" t="s">
        <v>2138</v>
      </c>
      <c r="H1482" s="261">
        <v>50229</v>
      </c>
      <c r="I1482" s="257">
        <v>70000</v>
      </c>
      <c r="J1482" s="261">
        <v>1</v>
      </c>
      <c r="M1482" s="257">
        <v>70000</v>
      </c>
      <c r="P1482" s="261"/>
      <c r="Q1482" s="261"/>
    </row>
    <row r="1483" spans="1:17">
      <c r="A1483" s="263">
        <v>1482</v>
      </c>
      <c r="B1483" s="263"/>
      <c r="C1483" s="256">
        <v>45903</v>
      </c>
      <c r="D1483" s="282" t="s">
        <v>1154</v>
      </c>
      <c r="G1483" s="282" t="s">
        <v>1532</v>
      </c>
      <c r="H1483" s="261" t="s">
        <v>1726</v>
      </c>
      <c r="I1483" s="257">
        <v>1300000</v>
      </c>
      <c r="J1483" s="261">
        <v>1</v>
      </c>
      <c r="M1483" s="257">
        <v>1300000</v>
      </c>
      <c r="P1483" s="261"/>
      <c r="Q1483" s="261"/>
    </row>
    <row r="1484" spans="1:17">
      <c r="A1484" s="263">
        <v>1483</v>
      </c>
      <c r="B1484" s="263"/>
      <c r="C1484" s="256">
        <v>45903</v>
      </c>
      <c r="D1484" s="282" t="s">
        <v>1154</v>
      </c>
      <c r="G1484" s="282" t="s">
        <v>3298</v>
      </c>
      <c r="I1484" s="257">
        <v>150000</v>
      </c>
      <c r="J1484" s="261">
        <v>1</v>
      </c>
      <c r="M1484" s="257">
        <v>150000</v>
      </c>
      <c r="P1484" s="261"/>
      <c r="Q1484" s="261"/>
    </row>
    <row r="1485" spans="1:17">
      <c r="A1485" s="263">
        <v>1484</v>
      </c>
      <c r="B1485" s="263"/>
      <c r="C1485" s="256">
        <v>45903</v>
      </c>
      <c r="D1485" s="282" t="s">
        <v>1469</v>
      </c>
      <c r="G1485" s="282" t="s">
        <v>3300</v>
      </c>
      <c r="I1485" s="257">
        <v>450000</v>
      </c>
      <c r="J1485" s="261">
        <v>1</v>
      </c>
      <c r="M1485" s="257">
        <v>450000</v>
      </c>
      <c r="P1485" s="261"/>
      <c r="Q1485" s="261"/>
    </row>
    <row r="1486" spans="1:17">
      <c r="A1486" s="263">
        <v>1485</v>
      </c>
      <c r="B1486" s="263"/>
      <c r="C1486" s="256">
        <v>45903</v>
      </c>
      <c r="D1486" s="282" t="s">
        <v>1551</v>
      </c>
      <c r="G1486" s="282" t="s">
        <v>2135</v>
      </c>
      <c r="H1486" s="261" t="s">
        <v>1186</v>
      </c>
      <c r="I1486" s="257">
        <v>526364</v>
      </c>
      <c r="J1486" s="261">
        <v>1</v>
      </c>
      <c r="L1486" s="258">
        <v>52636</v>
      </c>
      <c r="M1486" s="257">
        <v>579000</v>
      </c>
      <c r="P1486" s="261"/>
      <c r="Q1486" s="261"/>
    </row>
    <row r="1487" spans="1:17">
      <c r="A1487" s="263">
        <v>1486</v>
      </c>
      <c r="B1487" s="263"/>
      <c r="C1487" s="256">
        <v>45903</v>
      </c>
      <c r="D1487" s="282" t="s">
        <v>1551</v>
      </c>
      <c r="G1487" s="282" t="s">
        <v>2138</v>
      </c>
      <c r="H1487" s="261">
        <v>50229</v>
      </c>
      <c r="I1487" s="257">
        <v>70000</v>
      </c>
      <c r="J1487" s="261">
        <v>1</v>
      </c>
      <c r="L1487" s="258">
        <v>7000</v>
      </c>
      <c r="M1487" s="257">
        <v>77000</v>
      </c>
      <c r="P1487" s="261"/>
      <c r="Q1487" s="261"/>
    </row>
    <row r="1488" spans="1:17">
      <c r="A1488" s="263">
        <v>1487</v>
      </c>
      <c r="B1488" s="263"/>
      <c r="C1488" s="256">
        <v>45903</v>
      </c>
      <c r="D1488" s="282" t="s">
        <v>3213</v>
      </c>
      <c r="G1488" s="282" t="s">
        <v>2128</v>
      </c>
      <c r="H1488" s="261" t="s">
        <v>1180</v>
      </c>
      <c r="I1488" s="257">
        <v>1500000</v>
      </c>
      <c r="J1488" s="261">
        <v>1</v>
      </c>
      <c r="L1488" s="258">
        <v>150000</v>
      </c>
      <c r="M1488" s="257">
        <v>1650000</v>
      </c>
      <c r="P1488" s="261"/>
      <c r="Q1488" s="261"/>
    </row>
    <row r="1489" spans="1:17">
      <c r="A1489" s="263">
        <v>1488</v>
      </c>
      <c r="B1489" s="263"/>
      <c r="C1489" s="256">
        <v>45903</v>
      </c>
      <c r="D1489" s="282" t="s">
        <v>1305</v>
      </c>
      <c r="G1489" s="282" t="s">
        <v>3367</v>
      </c>
      <c r="H1489" s="261" t="s">
        <v>3368</v>
      </c>
      <c r="I1489" s="257">
        <v>1850000</v>
      </c>
      <c r="J1489" s="261">
        <v>1</v>
      </c>
      <c r="L1489" s="258" t="s">
        <v>3369</v>
      </c>
      <c r="M1489" s="257">
        <v>2035000</v>
      </c>
      <c r="P1489" s="261"/>
      <c r="Q1489" s="261"/>
    </row>
    <row r="1490" spans="1:17">
      <c r="A1490" s="263">
        <v>1489</v>
      </c>
      <c r="B1490" s="263"/>
      <c r="C1490" s="256">
        <v>45903</v>
      </c>
      <c r="D1490" s="282" t="s">
        <v>2407</v>
      </c>
      <c r="G1490" s="282" t="s">
        <v>1921</v>
      </c>
      <c r="H1490" s="261" t="s">
        <v>1610</v>
      </c>
      <c r="I1490" s="257">
        <v>1850000</v>
      </c>
      <c r="J1490" s="261">
        <v>1</v>
      </c>
      <c r="L1490" s="258">
        <v>185000</v>
      </c>
      <c r="M1490" s="257">
        <v>2035000</v>
      </c>
      <c r="P1490" s="261"/>
      <c r="Q1490" s="261"/>
    </row>
    <row r="1491" spans="1:17">
      <c r="A1491" s="263">
        <v>1490</v>
      </c>
      <c r="B1491" s="263"/>
      <c r="C1491" s="256">
        <v>45903</v>
      </c>
      <c r="D1491" s="282" t="s">
        <v>3311</v>
      </c>
      <c r="G1491" s="282">
        <v>7252830701</v>
      </c>
      <c r="I1491" s="257">
        <v>500000</v>
      </c>
      <c r="J1491" s="261">
        <v>1</v>
      </c>
      <c r="L1491" s="258">
        <v>50000</v>
      </c>
      <c r="M1491" s="257">
        <v>550000</v>
      </c>
      <c r="P1491" s="261"/>
      <c r="Q1491" s="261"/>
    </row>
    <row r="1492" spans="1:17">
      <c r="A1492" s="263">
        <v>1491</v>
      </c>
      <c r="B1492" s="263"/>
      <c r="C1492" s="256">
        <v>45903</v>
      </c>
      <c r="D1492" s="282" t="s">
        <v>1705</v>
      </c>
      <c r="G1492" s="282" t="s">
        <v>1817</v>
      </c>
      <c r="H1492" s="261">
        <v>501218962</v>
      </c>
      <c r="I1492" s="257">
        <v>1600000</v>
      </c>
      <c r="J1492" s="261">
        <v>1</v>
      </c>
      <c r="L1492" s="258">
        <v>160000</v>
      </c>
      <c r="M1492" s="257">
        <v>1760000</v>
      </c>
      <c r="P1492" s="261"/>
      <c r="Q1492" s="261"/>
    </row>
    <row r="1493" spans="1:17">
      <c r="A1493" s="263">
        <v>1492</v>
      </c>
      <c r="B1493" s="263"/>
      <c r="C1493" s="256">
        <v>45903</v>
      </c>
      <c r="D1493" s="282" t="s">
        <v>2407</v>
      </c>
      <c r="G1493" s="282" t="s">
        <v>3519</v>
      </c>
      <c r="I1493" s="257">
        <v>150000</v>
      </c>
      <c r="J1493" s="261">
        <v>1</v>
      </c>
      <c r="L1493" s="258" t="s">
        <v>3520</v>
      </c>
      <c r="M1493" s="257">
        <v>165000</v>
      </c>
      <c r="P1493" s="261"/>
      <c r="Q1493" s="261"/>
    </row>
    <row r="1494" spans="1:17">
      <c r="A1494" s="263">
        <v>1493</v>
      </c>
      <c r="B1494" s="263"/>
      <c r="C1494" s="256">
        <v>45903</v>
      </c>
      <c r="D1494" s="282" t="s">
        <v>1802</v>
      </c>
      <c r="G1494" s="282" t="s">
        <v>2744</v>
      </c>
      <c r="H1494" s="261">
        <v>28120504</v>
      </c>
      <c r="I1494" s="257">
        <v>1150000</v>
      </c>
      <c r="J1494" s="261">
        <v>1</v>
      </c>
      <c r="M1494" s="257">
        <v>1150000</v>
      </c>
      <c r="P1494" s="261" t="s">
        <v>3318</v>
      </c>
      <c r="Q1494" s="261" t="s">
        <v>3318</v>
      </c>
    </row>
    <row r="1495" spans="1:17">
      <c r="A1495" s="263">
        <v>1494</v>
      </c>
      <c r="B1495" s="263"/>
      <c r="C1495" s="256">
        <v>45903</v>
      </c>
      <c r="D1495" s="282" t="s">
        <v>1705</v>
      </c>
      <c r="G1495" s="282" t="s">
        <v>1490</v>
      </c>
      <c r="I1495" s="257">
        <v>20000</v>
      </c>
      <c r="J1495" s="261">
        <v>1</v>
      </c>
      <c r="L1495" s="258">
        <v>2000</v>
      </c>
      <c r="M1495" s="257">
        <v>22000</v>
      </c>
      <c r="P1495" s="261"/>
      <c r="Q1495" s="261"/>
    </row>
    <row r="1496" spans="1:17">
      <c r="A1496" s="263">
        <v>1495</v>
      </c>
      <c r="B1496" s="263"/>
      <c r="C1496" s="256">
        <v>45899</v>
      </c>
      <c r="D1496" s="282" t="s">
        <v>1705</v>
      </c>
      <c r="G1496" s="282" t="s">
        <v>1490</v>
      </c>
      <c r="I1496" s="257">
        <v>20000</v>
      </c>
      <c r="J1496" s="261">
        <v>1</v>
      </c>
      <c r="L1496" s="258">
        <v>2000</v>
      </c>
      <c r="M1496" s="257">
        <v>22000</v>
      </c>
    </row>
    <row r="1497" spans="1:17">
      <c r="A1497" s="263">
        <v>1496</v>
      </c>
      <c r="B1497" s="263"/>
      <c r="C1497" s="256">
        <v>45904</v>
      </c>
      <c r="D1497" s="282" t="s">
        <v>1265</v>
      </c>
      <c r="G1497" s="282" t="s">
        <v>3351</v>
      </c>
      <c r="N1497" s="257">
        <v>-550000</v>
      </c>
      <c r="P1497" s="261"/>
      <c r="Q1497" s="261"/>
    </row>
    <row r="1498" spans="1:17">
      <c r="A1498" s="263">
        <v>1497</v>
      </c>
      <c r="B1498" s="263"/>
      <c r="C1498" s="256">
        <v>45904</v>
      </c>
      <c r="D1498" s="282" t="s">
        <v>1469</v>
      </c>
      <c r="G1498" s="282" t="s">
        <v>1757</v>
      </c>
      <c r="N1498" s="257">
        <v>-450000</v>
      </c>
      <c r="P1498" s="261"/>
      <c r="Q1498" s="261"/>
    </row>
    <row r="1499" spans="1:17">
      <c r="A1499" s="263">
        <v>1498</v>
      </c>
      <c r="B1499" s="263"/>
      <c r="C1499" s="256">
        <v>45904</v>
      </c>
      <c r="D1499" s="282" t="s">
        <v>3213</v>
      </c>
      <c r="G1499" s="282" t="s">
        <v>1757</v>
      </c>
      <c r="N1499" s="257">
        <v>-1650000</v>
      </c>
      <c r="P1499" s="261"/>
      <c r="Q1499" s="261"/>
    </row>
    <row r="1500" spans="1:17">
      <c r="A1500" s="263">
        <v>1499</v>
      </c>
      <c r="B1500" s="263"/>
      <c r="C1500" s="256">
        <v>45904</v>
      </c>
      <c r="D1500" s="282" t="s">
        <v>2262</v>
      </c>
      <c r="G1500" s="282" t="s">
        <v>1757</v>
      </c>
      <c r="N1500" s="257">
        <v>-2200000</v>
      </c>
      <c r="P1500" s="261"/>
      <c r="Q1500" s="261"/>
    </row>
    <row r="1501" spans="1:17">
      <c r="A1501" s="263">
        <v>1500</v>
      </c>
      <c r="B1501" s="263"/>
      <c r="C1501" s="256">
        <v>45904</v>
      </c>
      <c r="D1501" s="282" t="s">
        <v>3320</v>
      </c>
      <c r="G1501" s="282" t="s">
        <v>1532</v>
      </c>
      <c r="H1501" s="261" t="s">
        <v>1726</v>
      </c>
      <c r="I1501" s="257">
        <v>1300000</v>
      </c>
      <c r="J1501" s="261">
        <v>1</v>
      </c>
      <c r="M1501" s="257">
        <v>1300000</v>
      </c>
    </row>
    <row r="1502" spans="1:17">
      <c r="A1502" s="263">
        <v>1501</v>
      </c>
      <c r="B1502" s="263"/>
      <c r="C1502" s="256">
        <v>45904</v>
      </c>
      <c r="D1502" s="282" t="s">
        <v>1444</v>
      </c>
      <c r="G1502" s="282" t="s">
        <v>1630</v>
      </c>
      <c r="I1502" s="257">
        <v>100000</v>
      </c>
      <c r="J1502" s="261">
        <v>1</v>
      </c>
      <c r="M1502" s="257">
        <v>100000</v>
      </c>
    </row>
    <row r="1503" spans="1:17">
      <c r="A1503" s="263">
        <v>1502</v>
      </c>
      <c r="B1503" s="263"/>
      <c r="C1503" s="256">
        <v>45904</v>
      </c>
      <c r="D1503" s="282" t="s">
        <v>1465</v>
      </c>
      <c r="G1503" s="282" t="s">
        <v>2242</v>
      </c>
      <c r="I1503" s="257">
        <v>650000</v>
      </c>
      <c r="J1503" s="261">
        <v>1</v>
      </c>
      <c r="M1503" s="257">
        <v>650000</v>
      </c>
    </row>
    <row r="1504" spans="1:17">
      <c r="A1504" s="263">
        <v>1503</v>
      </c>
      <c r="B1504" s="263"/>
      <c r="C1504" s="256">
        <v>45904</v>
      </c>
      <c r="D1504" s="282" t="s">
        <v>1465</v>
      </c>
      <c r="G1504" s="282" t="s">
        <v>1467</v>
      </c>
      <c r="H1504" s="261" t="s">
        <v>2613</v>
      </c>
      <c r="I1504" s="257">
        <v>350000</v>
      </c>
      <c r="J1504" s="261">
        <v>1</v>
      </c>
      <c r="M1504" s="257">
        <v>350000</v>
      </c>
    </row>
    <row r="1505" spans="1:17">
      <c r="A1505" s="263">
        <v>1504</v>
      </c>
      <c r="B1505" s="263"/>
      <c r="C1505" s="256">
        <v>45904</v>
      </c>
      <c r="D1505" s="282" t="s">
        <v>1465</v>
      </c>
      <c r="G1505" s="282" t="s">
        <v>3337</v>
      </c>
      <c r="H1505" s="261" t="s">
        <v>3336</v>
      </c>
      <c r="I1505" s="257">
        <v>1500000</v>
      </c>
      <c r="J1505" s="261">
        <v>1</v>
      </c>
      <c r="M1505" s="257">
        <v>1500000</v>
      </c>
    </row>
    <row r="1506" spans="1:17">
      <c r="A1506" s="263">
        <v>1505</v>
      </c>
      <c r="B1506" s="263"/>
      <c r="C1506" s="256">
        <v>45904</v>
      </c>
      <c r="D1506" s="282" t="s">
        <v>3327</v>
      </c>
      <c r="G1506" s="282" t="s">
        <v>2351</v>
      </c>
      <c r="H1506" s="261">
        <v>1087298441</v>
      </c>
      <c r="I1506" s="257">
        <v>35000</v>
      </c>
      <c r="J1506" s="261">
        <v>1</v>
      </c>
      <c r="M1506" s="257">
        <v>35000</v>
      </c>
    </row>
    <row r="1507" spans="1:17">
      <c r="A1507" s="263">
        <v>1506</v>
      </c>
      <c r="B1507" s="263"/>
      <c r="C1507" s="256">
        <v>45904</v>
      </c>
      <c r="D1507" s="282" t="s">
        <v>3327</v>
      </c>
      <c r="G1507" s="282" t="s">
        <v>1237</v>
      </c>
      <c r="H1507" s="261" t="s">
        <v>1236</v>
      </c>
      <c r="I1507" s="257">
        <v>50000</v>
      </c>
      <c r="J1507" s="261">
        <v>1</v>
      </c>
      <c r="M1507" s="257">
        <v>50000</v>
      </c>
    </row>
    <row r="1508" spans="1:17">
      <c r="A1508" s="263">
        <v>1507</v>
      </c>
      <c r="B1508" s="263"/>
      <c r="C1508" s="256">
        <v>45904</v>
      </c>
      <c r="D1508" s="282" t="s">
        <v>1450</v>
      </c>
      <c r="G1508" s="282" t="s">
        <v>1701</v>
      </c>
      <c r="I1508" s="257">
        <v>1100000</v>
      </c>
      <c r="J1508" s="261">
        <v>1</v>
      </c>
      <c r="M1508" s="257">
        <v>1100000</v>
      </c>
    </row>
    <row r="1509" spans="1:17">
      <c r="A1509" s="263">
        <v>1508</v>
      </c>
      <c r="B1509" s="263"/>
      <c r="C1509" s="256">
        <v>45904</v>
      </c>
      <c r="D1509" s="282" t="s">
        <v>2844</v>
      </c>
      <c r="G1509" s="282" t="s">
        <v>2086</v>
      </c>
      <c r="H1509" s="261">
        <v>2830502</v>
      </c>
      <c r="I1509" s="257">
        <v>1650000</v>
      </c>
      <c r="J1509" s="261">
        <v>1</v>
      </c>
      <c r="M1509" s="257">
        <v>1650000</v>
      </c>
    </row>
    <row r="1510" spans="1:17">
      <c r="A1510" s="263">
        <v>1509</v>
      </c>
      <c r="B1510" s="263"/>
      <c r="C1510" s="256">
        <v>45904</v>
      </c>
      <c r="D1510" s="282" t="s">
        <v>1444</v>
      </c>
      <c r="G1510" s="282" t="s">
        <v>2128</v>
      </c>
      <c r="H1510" s="261" t="s">
        <v>1180</v>
      </c>
      <c r="I1510" s="257">
        <v>1500000</v>
      </c>
      <c r="J1510" s="261">
        <v>1</v>
      </c>
      <c r="M1510" s="257">
        <v>1500000</v>
      </c>
    </row>
    <row r="1511" spans="1:17">
      <c r="A1511" s="263">
        <v>1510</v>
      </c>
      <c r="B1511" s="263"/>
      <c r="C1511" s="256">
        <v>45904</v>
      </c>
      <c r="D1511" s="282" t="s">
        <v>1680</v>
      </c>
      <c r="G1511" s="282" t="s">
        <v>2040</v>
      </c>
      <c r="H1511" s="261">
        <v>1068298044</v>
      </c>
      <c r="I1511" s="257">
        <v>400000</v>
      </c>
      <c r="J1511" s="261">
        <v>1</v>
      </c>
      <c r="M1511" s="257">
        <v>400000</v>
      </c>
    </row>
    <row r="1512" spans="1:17">
      <c r="A1512" s="263">
        <v>1511</v>
      </c>
      <c r="B1512" s="263"/>
      <c r="C1512" s="256">
        <v>45904</v>
      </c>
      <c r="D1512" s="282" t="s">
        <v>1450</v>
      </c>
      <c r="G1512" s="282" t="s">
        <v>1111</v>
      </c>
      <c r="N1512" s="257">
        <v>-1100000</v>
      </c>
    </row>
    <row r="1513" spans="1:17">
      <c r="A1513" s="263">
        <v>1512</v>
      </c>
      <c r="B1513" s="263"/>
      <c r="C1513" s="256">
        <v>45904</v>
      </c>
      <c r="D1513" s="282" t="s">
        <v>3320</v>
      </c>
      <c r="G1513" s="282" t="s">
        <v>1111</v>
      </c>
      <c r="N1513" s="257">
        <v>-1300000</v>
      </c>
    </row>
    <row r="1514" spans="1:17">
      <c r="A1514" s="263">
        <v>1513</v>
      </c>
      <c r="B1514" s="263"/>
      <c r="C1514" s="256">
        <v>45904</v>
      </c>
      <c r="D1514" s="282" t="s">
        <v>2844</v>
      </c>
      <c r="G1514" s="282" t="s">
        <v>1111</v>
      </c>
      <c r="N1514" s="257">
        <v>-1650000</v>
      </c>
    </row>
    <row r="1515" spans="1:17">
      <c r="A1515" s="263">
        <v>1514</v>
      </c>
      <c r="B1515" s="263"/>
      <c r="C1515" s="256">
        <v>45904</v>
      </c>
      <c r="D1515" s="282" t="s">
        <v>1465</v>
      </c>
      <c r="G1515" s="282" t="s">
        <v>3352</v>
      </c>
      <c r="N1515" s="257">
        <v>-2300000</v>
      </c>
    </row>
    <row r="1516" spans="1:17">
      <c r="A1516" s="263">
        <v>1515</v>
      </c>
      <c r="B1516" s="263"/>
      <c r="C1516" s="256">
        <v>45905</v>
      </c>
      <c r="D1516" s="282" t="s">
        <v>1802</v>
      </c>
      <c r="G1516" s="282" t="s">
        <v>1704</v>
      </c>
      <c r="N1516" s="257">
        <v>-1150000</v>
      </c>
    </row>
    <row r="1517" spans="1:17">
      <c r="A1517" s="263">
        <v>1516</v>
      </c>
      <c r="B1517" s="263"/>
      <c r="C1517" s="256">
        <v>45905</v>
      </c>
      <c r="D1517" s="282" t="s">
        <v>1705</v>
      </c>
      <c r="G1517" s="282" t="s">
        <v>3353</v>
      </c>
      <c r="N1517" s="257">
        <v>-3679500</v>
      </c>
    </row>
    <row r="1518" spans="1:17">
      <c r="A1518" s="263">
        <v>1517</v>
      </c>
      <c r="B1518" s="263"/>
      <c r="C1518" s="256">
        <v>45905</v>
      </c>
      <c r="D1518" s="282" t="s">
        <v>1007</v>
      </c>
      <c r="G1518" s="282" t="s">
        <v>3354</v>
      </c>
      <c r="N1518" s="257">
        <v>-1866000</v>
      </c>
    </row>
    <row r="1519" spans="1:17">
      <c r="A1519" s="263">
        <v>1518</v>
      </c>
      <c r="B1519" s="263"/>
      <c r="C1519" s="256">
        <v>45895</v>
      </c>
      <c r="D1519" s="282" t="s">
        <v>1007</v>
      </c>
      <c r="G1519" s="282" t="s">
        <v>2134</v>
      </c>
      <c r="H1519" s="261" t="s">
        <v>1179</v>
      </c>
      <c r="I1519" s="257">
        <v>1400000</v>
      </c>
      <c r="J1519" s="261">
        <v>1</v>
      </c>
      <c r="L1519" s="258">
        <v>140000</v>
      </c>
      <c r="M1519" s="257">
        <v>-1540000</v>
      </c>
      <c r="P1519" s="282" t="s">
        <v>3355</v>
      </c>
      <c r="Q1519" s="282" t="s">
        <v>3355</v>
      </c>
    </row>
    <row r="1520" spans="1:17">
      <c r="A1520" s="263">
        <v>1519</v>
      </c>
      <c r="B1520" s="263"/>
      <c r="C1520" s="256">
        <v>45905</v>
      </c>
      <c r="D1520" s="282" t="s">
        <v>1438</v>
      </c>
      <c r="G1520" s="282" t="s">
        <v>2106</v>
      </c>
      <c r="I1520" s="257">
        <v>1000000</v>
      </c>
      <c r="J1520" s="261">
        <v>1</v>
      </c>
      <c r="L1520" s="258">
        <v>100000</v>
      </c>
      <c r="M1520" s="257">
        <v>1100000</v>
      </c>
    </row>
    <row r="1521" spans="1:14">
      <c r="A1521" s="263">
        <v>1520</v>
      </c>
      <c r="B1521" s="263"/>
      <c r="C1521" s="256">
        <v>45905</v>
      </c>
      <c r="D1521" s="282" t="s">
        <v>1010</v>
      </c>
      <c r="G1521" s="282" t="s">
        <v>1182</v>
      </c>
      <c r="H1521" s="261" t="s">
        <v>1710</v>
      </c>
      <c r="I1521" s="257">
        <v>1200000</v>
      </c>
      <c r="J1521" s="261">
        <v>1</v>
      </c>
      <c r="M1521" s="257">
        <v>1200000</v>
      </c>
    </row>
    <row r="1522" spans="1:14">
      <c r="A1522" s="263">
        <v>1521</v>
      </c>
      <c r="B1522" s="263"/>
      <c r="C1522" s="256">
        <v>45905</v>
      </c>
      <c r="D1522" s="282" t="s">
        <v>1415</v>
      </c>
      <c r="G1522" s="282" t="s">
        <v>1983</v>
      </c>
      <c r="I1522" s="257">
        <v>1000000</v>
      </c>
      <c r="J1522" s="261">
        <v>1</v>
      </c>
      <c r="M1522" s="257">
        <v>1000000</v>
      </c>
    </row>
    <row r="1523" spans="1:14">
      <c r="A1523" s="263">
        <v>1522</v>
      </c>
      <c r="B1523" s="263"/>
      <c r="C1523" s="256">
        <v>45905</v>
      </c>
      <c r="D1523" s="282" t="s">
        <v>1415</v>
      </c>
      <c r="G1523" s="282" t="s">
        <v>2763</v>
      </c>
      <c r="H1523" s="261">
        <v>1087298388</v>
      </c>
      <c r="I1523" s="257">
        <v>500000</v>
      </c>
      <c r="J1523" s="261">
        <v>1</v>
      </c>
      <c r="M1523" s="257">
        <v>500000</v>
      </c>
    </row>
    <row r="1524" spans="1:14">
      <c r="A1524" s="263">
        <v>1523</v>
      </c>
      <c r="B1524" s="263"/>
      <c r="C1524" s="256">
        <v>45905</v>
      </c>
      <c r="D1524" s="282" t="s">
        <v>1415</v>
      </c>
      <c r="G1524" s="282" t="s">
        <v>3358</v>
      </c>
      <c r="H1524" s="261">
        <v>1087298437</v>
      </c>
      <c r="I1524" s="257">
        <v>80000</v>
      </c>
      <c r="J1524" s="261">
        <v>1</v>
      </c>
      <c r="M1524" s="257">
        <v>80000</v>
      </c>
    </row>
    <row r="1525" spans="1:14">
      <c r="A1525" s="263">
        <v>1524</v>
      </c>
      <c r="B1525" s="263"/>
      <c r="C1525" s="256">
        <v>45905</v>
      </c>
      <c r="D1525" s="282" t="s">
        <v>1277</v>
      </c>
      <c r="G1525" s="282" t="s">
        <v>2977</v>
      </c>
      <c r="H1525" s="261" t="s">
        <v>1903</v>
      </c>
      <c r="I1525" s="257">
        <v>1000000</v>
      </c>
      <c r="J1525" s="261">
        <v>1</v>
      </c>
      <c r="M1525" s="257">
        <v>1000000</v>
      </c>
    </row>
    <row r="1526" spans="1:14">
      <c r="A1526" s="263">
        <v>1525</v>
      </c>
      <c r="B1526" s="263"/>
      <c r="C1526" s="256">
        <v>45905</v>
      </c>
      <c r="D1526" s="282" t="s">
        <v>1680</v>
      </c>
      <c r="G1526" s="282" t="s">
        <v>3361</v>
      </c>
      <c r="I1526" s="257">
        <v>750000</v>
      </c>
      <c r="J1526" s="261">
        <v>1</v>
      </c>
      <c r="M1526" s="257">
        <v>750000</v>
      </c>
    </row>
    <row r="1527" spans="1:14">
      <c r="A1527" s="263">
        <v>1526</v>
      </c>
      <c r="B1527" s="263"/>
      <c r="C1527" s="256">
        <v>45905</v>
      </c>
      <c r="D1527" s="282" t="s">
        <v>1680</v>
      </c>
      <c r="G1527" s="282" t="s">
        <v>1520</v>
      </c>
      <c r="H1527" s="261">
        <v>24152333903</v>
      </c>
      <c r="I1527" s="257">
        <v>50000</v>
      </c>
      <c r="J1527" s="261">
        <v>2</v>
      </c>
      <c r="M1527" s="257">
        <v>100000</v>
      </c>
    </row>
    <row r="1528" spans="1:14">
      <c r="A1528" s="263">
        <v>1527</v>
      </c>
      <c r="B1528" s="263"/>
      <c r="C1528" s="256">
        <v>45905</v>
      </c>
      <c r="D1528" s="282" t="s">
        <v>3072</v>
      </c>
      <c r="G1528" s="282" t="s">
        <v>1717</v>
      </c>
      <c r="H1528" s="261">
        <v>501220639</v>
      </c>
      <c r="I1528" s="257">
        <v>250000</v>
      </c>
      <c r="J1528" s="261">
        <v>1</v>
      </c>
      <c r="M1528" s="257">
        <v>250000</v>
      </c>
    </row>
    <row r="1529" spans="1:14">
      <c r="A1529" s="263">
        <v>1528</v>
      </c>
      <c r="B1529" s="263"/>
      <c r="C1529" s="256">
        <v>45905</v>
      </c>
      <c r="D1529" s="282" t="s">
        <v>3072</v>
      </c>
      <c r="G1529" s="282" t="s">
        <v>2061</v>
      </c>
      <c r="H1529" s="261" t="s">
        <v>2517</v>
      </c>
      <c r="I1529" s="257">
        <v>65000</v>
      </c>
      <c r="J1529" s="261">
        <v>1</v>
      </c>
      <c r="M1529" s="257">
        <v>65000</v>
      </c>
    </row>
    <row r="1530" spans="1:14">
      <c r="A1530" s="263">
        <v>1529</v>
      </c>
      <c r="B1530" s="263"/>
      <c r="C1530" s="256">
        <v>45905</v>
      </c>
      <c r="D1530" s="281" t="s">
        <v>3371</v>
      </c>
      <c r="E1530" s="281"/>
      <c r="G1530" s="282" t="s">
        <v>3891</v>
      </c>
      <c r="H1530" s="261" t="s">
        <v>2165</v>
      </c>
      <c r="I1530" s="257">
        <v>250000</v>
      </c>
      <c r="J1530" s="261">
        <v>1</v>
      </c>
      <c r="M1530" s="257">
        <v>250000</v>
      </c>
    </row>
    <row r="1531" spans="1:14">
      <c r="A1531" s="263">
        <v>1530</v>
      </c>
      <c r="B1531" s="263"/>
      <c r="C1531" s="256">
        <v>45905</v>
      </c>
      <c r="D1531" s="282" t="s">
        <v>1370</v>
      </c>
      <c r="G1531" s="282" t="s">
        <v>1182</v>
      </c>
      <c r="H1531" s="261" t="s">
        <v>1710</v>
      </c>
      <c r="I1531" s="257">
        <v>1200000</v>
      </c>
      <c r="J1531" s="261">
        <v>1</v>
      </c>
      <c r="M1531" s="257">
        <v>1200000</v>
      </c>
    </row>
    <row r="1532" spans="1:14">
      <c r="A1532" s="263">
        <v>1531</v>
      </c>
      <c r="B1532" s="263"/>
      <c r="C1532" s="256">
        <v>45905</v>
      </c>
      <c r="D1532" s="282" t="s">
        <v>1370</v>
      </c>
      <c r="G1532" s="282" t="s">
        <v>2770</v>
      </c>
      <c r="H1532" s="261" t="s">
        <v>2683</v>
      </c>
      <c r="I1532" s="257">
        <v>129000</v>
      </c>
      <c r="J1532" s="261">
        <v>1</v>
      </c>
      <c r="M1532" s="257">
        <v>129000</v>
      </c>
    </row>
    <row r="1533" spans="1:14">
      <c r="A1533" s="263">
        <v>1532</v>
      </c>
      <c r="B1533" s="263"/>
      <c r="C1533" s="256">
        <v>45905</v>
      </c>
      <c r="D1533" s="282" t="s">
        <v>1420</v>
      </c>
      <c r="G1533" s="282" t="s">
        <v>1111</v>
      </c>
      <c r="N1533" s="257">
        <v>-2035000</v>
      </c>
    </row>
    <row r="1534" spans="1:14">
      <c r="A1534" s="263">
        <v>1533</v>
      </c>
      <c r="B1534" s="263"/>
      <c r="C1534" s="256">
        <v>45905</v>
      </c>
      <c r="D1534" s="282" t="s">
        <v>1444</v>
      </c>
      <c r="G1534" s="282" t="s">
        <v>1704</v>
      </c>
      <c r="N1534" s="257">
        <v>-3100000</v>
      </c>
    </row>
    <row r="1535" spans="1:14">
      <c r="A1535" s="263">
        <v>1534</v>
      </c>
      <c r="B1535" s="263"/>
      <c r="C1535" s="256">
        <v>45905</v>
      </c>
      <c r="D1535" s="282" t="s">
        <v>3072</v>
      </c>
      <c r="G1535" s="282" t="s">
        <v>1704</v>
      </c>
      <c r="N1535" s="257">
        <v>-315000</v>
      </c>
    </row>
    <row r="1536" spans="1:14">
      <c r="A1536" s="263">
        <v>1535</v>
      </c>
      <c r="B1536" s="263"/>
      <c r="C1536" s="256">
        <v>45905</v>
      </c>
      <c r="D1536" s="281" t="s">
        <v>3371</v>
      </c>
      <c r="E1536" s="281"/>
      <c r="G1536" s="282" t="s">
        <v>1704</v>
      </c>
      <c r="N1536" s="257">
        <v>-250000</v>
      </c>
    </row>
    <row r="1537" spans="1:14">
      <c r="A1537" s="263">
        <v>1536</v>
      </c>
      <c r="B1537" s="263"/>
      <c r="C1537" s="256">
        <v>45905</v>
      </c>
      <c r="D1537" s="282" t="s">
        <v>1444</v>
      </c>
      <c r="G1537" s="282" t="s">
        <v>2135</v>
      </c>
      <c r="H1537" s="261" t="s">
        <v>1186</v>
      </c>
      <c r="I1537" s="257">
        <v>520000</v>
      </c>
      <c r="J1537" s="261">
        <v>2</v>
      </c>
      <c r="M1537" s="257">
        <v>1040000</v>
      </c>
    </row>
    <row r="1538" spans="1:14">
      <c r="A1538" s="263">
        <v>1537</v>
      </c>
      <c r="B1538" s="263"/>
      <c r="C1538" s="256">
        <v>45904</v>
      </c>
      <c r="D1538" s="282" t="s">
        <v>3327</v>
      </c>
      <c r="G1538" s="282" t="s">
        <v>1704</v>
      </c>
      <c r="N1538" s="257">
        <v>-85000</v>
      </c>
    </row>
    <row r="1539" spans="1:14">
      <c r="A1539" s="263">
        <v>1538</v>
      </c>
      <c r="B1539" s="263"/>
      <c r="C1539" s="256">
        <v>45906</v>
      </c>
      <c r="D1539" s="282" t="s">
        <v>3377</v>
      </c>
      <c r="G1539" s="282" t="s">
        <v>3384</v>
      </c>
      <c r="H1539" s="261" t="s">
        <v>1186</v>
      </c>
      <c r="I1539" s="257">
        <v>530000</v>
      </c>
      <c r="J1539" s="261">
        <v>1</v>
      </c>
      <c r="M1539" s="257">
        <v>530000</v>
      </c>
    </row>
    <row r="1540" spans="1:14">
      <c r="A1540" s="263">
        <v>1539</v>
      </c>
      <c r="B1540" s="263"/>
      <c r="C1540" s="256">
        <v>45906</v>
      </c>
      <c r="D1540" s="282" t="s">
        <v>3377</v>
      </c>
      <c r="G1540" s="282" t="s">
        <v>2138</v>
      </c>
      <c r="H1540" s="261">
        <v>50229</v>
      </c>
      <c r="I1540" s="257">
        <v>70000</v>
      </c>
      <c r="J1540" s="261">
        <v>1</v>
      </c>
      <c r="M1540" s="257">
        <v>70000</v>
      </c>
    </row>
    <row r="1541" spans="1:14">
      <c r="A1541" s="263">
        <v>1540</v>
      </c>
      <c r="B1541" s="263"/>
      <c r="C1541" s="256">
        <v>45906</v>
      </c>
      <c r="D1541" s="282" t="s">
        <v>3377</v>
      </c>
      <c r="G1541" s="282" t="s">
        <v>2139</v>
      </c>
      <c r="H1541" s="261" t="s">
        <v>1752</v>
      </c>
      <c r="I1541" s="257">
        <v>35000</v>
      </c>
      <c r="J1541" s="261">
        <v>1</v>
      </c>
      <c r="M1541" s="257">
        <v>35000</v>
      </c>
    </row>
    <row r="1542" spans="1:14">
      <c r="A1542" s="263">
        <v>1541</v>
      </c>
      <c r="B1542" s="263"/>
      <c r="C1542" s="256">
        <v>45906</v>
      </c>
      <c r="D1542" s="282" t="s">
        <v>3377</v>
      </c>
      <c r="G1542" s="282" t="s">
        <v>2140</v>
      </c>
      <c r="H1542" s="261" t="s">
        <v>1778</v>
      </c>
      <c r="I1542" s="257">
        <v>10000</v>
      </c>
      <c r="J1542" s="261">
        <v>1</v>
      </c>
      <c r="M1542" s="257">
        <v>10000</v>
      </c>
    </row>
    <row r="1543" spans="1:14">
      <c r="A1543" s="263">
        <v>1542</v>
      </c>
      <c r="B1543" s="263"/>
      <c r="C1543" s="256">
        <v>45906</v>
      </c>
      <c r="D1543" s="282" t="s">
        <v>2925</v>
      </c>
      <c r="G1543" s="282" t="s">
        <v>3387</v>
      </c>
      <c r="I1543" s="257">
        <v>100000</v>
      </c>
      <c r="J1543" s="261">
        <v>1</v>
      </c>
      <c r="M1543" s="257">
        <v>100000</v>
      </c>
    </row>
    <row r="1544" spans="1:14">
      <c r="A1544" s="263">
        <v>1543</v>
      </c>
      <c r="B1544" s="263"/>
      <c r="C1544" s="256">
        <v>45906</v>
      </c>
      <c r="D1544" s="282" t="s">
        <v>3380</v>
      </c>
      <c r="G1544" s="282" t="s">
        <v>3389</v>
      </c>
      <c r="H1544" s="261" t="s">
        <v>1534</v>
      </c>
      <c r="I1544" s="257">
        <v>600000</v>
      </c>
      <c r="J1544" s="261">
        <v>1</v>
      </c>
      <c r="M1544" s="257">
        <v>600000</v>
      </c>
    </row>
    <row r="1545" spans="1:14">
      <c r="A1545" s="263">
        <v>1544</v>
      </c>
      <c r="B1545" s="263"/>
      <c r="C1545" s="256">
        <v>45906</v>
      </c>
      <c r="D1545" s="282" t="s">
        <v>3377</v>
      </c>
      <c r="G1545" s="282" t="s">
        <v>1111</v>
      </c>
      <c r="N1545" s="257">
        <v>-645000</v>
      </c>
    </row>
    <row r="1546" spans="1:14">
      <c r="A1546" s="263">
        <v>1545</v>
      </c>
      <c r="B1546" s="263"/>
      <c r="C1546" s="256">
        <v>45906</v>
      </c>
      <c r="D1546" s="282" t="s">
        <v>3380</v>
      </c>
      <c r="G1546" s="282" t="s">
        <v>1757</v>
      </c>
      <c r="N1546" s="257">
        <v>-600000</v>
      </c>
    </row>
    <row r="1547" spans="1:14">
      <c r="A1547" s="263">
        <v>1546</v>
      </c>
      <c r="B1547" s="263"/>
      <c r="C1547" s="256">
        <v>45908</v>
      </c>
      <c r="D1547" s="282" t="s">
        <v>1277</v>
      </c>
      <c r="G1547" s="282" t="s">
        <v>1757</v>
      </c>
      <c r="N1547" s="257">
        <v>-1000000</v>
      </c>
    </row>
    <row r="1548" spans="1:14">
      <c r="A1548" s="263">
        <v>1547</v>
      </c>
      <c r="B1548" s="263"/>
      <c r="C1548" s="256">
        <v>45908</v>
      </c>
      <c r="D1548" s="282" t="s">
        <v>1567</v>
      </c>
      <c r="G1548" s="282" t="s">
        <v>1757</v>
      </c>
      <c r="N1548" s="257">
        <v>-1320000</v>
      </c>
    </row>
    <row r="1549" spans="1:14">
      <c r="A1549" s="263">
        <v>1548</v>
      </c>
      <c r="B1549" s="263"/>
      <c r="C1549" s="256">
        <v>45908</v>
      </c>
      <c r="D1549" s="282" t="s">
        <v>1465</v>
      </c>
      <c r="G1549" s="282" t="s">
        <v>3391</v>
      </c>
      <c r="H1549" s="261" t="s">
        <v>1185</v>
      </c>
      <c r="I1549" s="257">
        <v>100000</v>
      </c>
      <c r="J1549" s="261">
        <v>1</v>
      </c>
      <c r="M1549" s="257">
        <v>100000</v>
      </c>
    </row>
    <row r="1550" spans="1:14">
      <c r="A1550" s="263">
        <v>1549</v>
      </c>
      <c r="B1550" s="263"/>
      <c r="C1550" s="256">
        <v>45908</v>
      </c>
      <c r="D1550" s="282" t="s">
        <v>1557</v>
      </c>
      <c r="G1550" s="282" t="s">
        <v>2056</v>
      </c>
      <c r="H1550" s="261">
        <v>36050661</v>
      </c>
      <c r="I1550" s="257">
        <v>1200000</v>
      </c>
      <c r="J1550" s="261">
        <v>1</v>
      </c>
      <c r="L1550" s="258">
        <v>120000</v>
      </c>
      <c r="M1550" s="257">
        <v>1320000</v>
      </c>
    </row>
    <row r="1551" spans="1:14">
      <c r="A1551" s="263">
        <v>1550</v>
      </c>
      <c r="B1551" s="263"/>
      <c r="C1551" s="256">
        <v>45908</v>
      </c>
      <c r="D1551" s="282" t="s">
        <v>1277</v>
      </c>
      <c r="G1551" s="282" t="s">
        <v>3384</v>
      </c>
      <c r="H1551" s="261" t="s">
        <v>1186</v>
      </c>
      <c r="I1551" s="257">
        <v>530000</v>
      </c>
      <c r="J1551" s="261">
        <v>1</v>
      </c>
      <c r="M1551" s="257">
        <v>530000</v>
      </c>
    </row>
    <row r="1552" spans="1:14">
      <c r="A1552" s="263">
        <v>1551</v>
      </c>
      <c r="B1552" s="263"/>
      <c r="C1552" s="256">
        <v>45908</v>
      </c>
      <c r="D1552" s="282" t="s">
        <v>1277</v>
      </c>
      <c r="G1552" s="282" t="s">
        <v>2138</v>
      </c>
      <c r="H1552" s="261">
        <v>50229</v>
      </c>
      <c r="I1552" s="257">
        <v>70000</v>
      </c>
      <c r="J1552" s="261">
        <v>1</v>
      </c>
      <c r="M1552" s="257">
        <v>70000</v>
      </c>
    </row>
    <row r="1553" spans="1:14">
      <c r="A1553" s="263">
        <v>1552</v>
      </c>
      <c r="B1553" s="263"/>
      <c r="C1553" s="256">
        <v>45908</v>
      </c>
      <c r="D1553" s="282" t="s">
        <v>1277</v>
      </c>
      <c r="G1553" s="282" t="s">
        <v>2139</v>
      </c>
      <c r="H1553" s="261" t="s">
        <v>1752</v>
      </c>
      <c r="I1553" s="257">
        <v>35000</v>
      </c>
      <c r="J1553" s="261">
        <v>1</v>
      </c>
      <c r="M1553" s="257">
        <v>35000</v>
      </c>
    </row>
    <row r="1554" spans="1:14">
      <c r="A1554" s="263">
        <v>1553</v>
      </c>
      <c r="B1554" s="263"/>
      <c r="C1554" s="256">
        <v>45908</v>
      </c>
      <c r="D1554" s="282" t="s">
        <v>1277</v>
      </c>
      <c r="G1554" s="282" t="s">
        <v>2140</v>
      </c>
      <c r="H1554" s="261" t="s">
        <v>1778</v>
      </c>
      <c r="I1554" s="257">
        <v>10000</v>
      </c>
      <c r="J1554" s="261">
        <v>2</v>
      </c>
      <c r="M1554" s="257">
        <v>20000</v>
      </c>
    </row>
    <row r="1555" spans="1:14">
      <c r="A1555" s="263">
        <v>1554</v>
      </c>
      <c r="B1555" s="263"/>
      <c r="C1555" s="256">
        <v>45908</v>
      </c>
      <c r="D1555" s="282" t="s">
        <v>1551</v>
      </c>
      <c r="G1555" s="282" t="s">
        <v>3384</v>
      </c>
      <c r="H1555" s="261" t="s">
        <v>1186</v>
      </c>
      <c r="I1555" s="257">
        <v>526364</v>
      </c>
      <c r="J1555" s="261">
        <v>1</v>
      </c>
      <c r="L1555" s="258">
        <v>52636</v>
      </c>
      <c r="M1555" s="257">
        <v>579000</v>
      </c>
    </row>
    <row r="1556" spans="1:14">
      <c r="A1556" s="263">
        <v>1555</v>
      </c>
      <c r="B1556" s="263"/>
      <c r="C1556" s="256">
        <v>45908</v>
      </c>
      <c r="D1556" s="282" t="s">
        <v>1633</v>
      </c>
      <c r="G1556" s="282" t="s">
        <v>3397</v>
      </c>
      <c r="H1556" s="261">
        <v>2202701006</v>
      </c>
      <c r="I1556" s="257">
        <v>3500000</v>
      </c>
      <c r="J1556" s="261">
        <v>1</v>
      </c>
      <c r="L1556" s="258">
        <v>350000</v>
      </c>
      <c r="M1556" s="257">
        <v>3850000</v>
      </c>
    </row>
    <row r="1557" spans="1:14">
      <c r="A1557" s="263">
        <v>1556</v>
      </c>
      <c r="B1557" s="263"/>
      <c r="C1557" s="256">
        <v>45908</v>
      </c>
      <c r="D1557" s="282" t="s">
        <v>1045</v>
      </c>
      <c r="G1557" s="282" t="s">
        <v>2086</v>
      </c>
      <c r="H1557" s="261">
        <v>2830502</v>
      </c>
      <c r="I1557" s="257">
        <v>1650000</v>
      </c>
      <c r="J1557" s="261">
        <v>1</v>
      </c>
      <c r="M1557" s="257">
        <v>1650000</v>
      </c>
    </row>
    <row r="1558" spans="1:14">
      <c r="A1558" s="263">
        <v>1557</v>
      </c>
      <c r="B1558" s="263"/>
      <c r="C1558" s="256">
        <v>45908</v>
      </c>
      <c r="D1558" s="282" t="s">
        <v>1450</v>
      </c>
      <c r="G1558" s="282" t="s">
        <v>3384</v>
      </c>
      <c r="H1558" s="261" t="s">
        <v>1186</v>
      </c>
      <c r="I1558" s="257">
        <v>550000</v>
      </c>
      <c r="J1558" s="261">
        <v>2</v>
      </c>
      <c r="M1558" s="257">
        <v>1100000</v>
      </c>
    </row>
    <row r="1559" spans="1:14">
      <c r="A1559" s="263">
        <v>1558</v>
      </c>
      <c r="B1559" s="263"/>
      <c r="C1559" s="256">
        <v>45908</v>
      </c>
      <c r="D1559" s="282" t="s">
        <v>1450</v>
      </c>
      <c r="G1559" s="282" t="s">
        <v>2136</v>
      </c>
      <c r="H1559" s="261" t="s">
        <v>1230</v>
      </c>
      <c r="I1559" s="257">
        <v>130000</v>
      </c>
      <c r="J1559" s="261">
        <v>2</v>
      </c>
      <c r="M1559" s="257">
        <v>260000</v>
      </c>
    </row>
    <row r="1560" spans="1:14">
      <c r="A1560" s="263">
        <v>1559</v>
      </c>
      <c r="B1560" s="263"/>
      <c r="C1560" s="256">
        <v>45908</v>
      </c>
      <c r="D1560" s="282" t="s">
        <v>1450</v>
      </c>
      <c r="G1560" s="282" t="s">
        <v>2140</v>
      </c>
      <c r="H1560" s="261" t="s">
        <v>1778</v>
      </c>
      <c r="I1560" s="257">
        <v>10000</v>
      </c>
      <c r="J1560" s="261">
        <v>2</v>
      </c>
      <c r="M1560" s="257">
        <v>20000</v>
      </c>
    </row>
    <row r="1561" spans="1:14">
      <c r="A1561" s="263">
        <v>1560</v>
      </c>
      <c r="B1561" s="263"/>
      <c r="C1561" s="256">
        <v>45908</v>
      </c>
      <c r="D1561" s="282" t="s">
        <v>1450</v>
      </c>
      <c r="G1561" s="282" t="s">
        <v>2139</v>
      </c>
      <c r="H1561" s="261" t="s">
        <v>1752</v>
      </c>
      <c r="I1561" s="257">
        <v>35000</v>
      </c>
      <c r="J1561" s="261">
        <v>2</v>
      </c>
      <c r="M1561" s="257">
        <v>70000</v>
      </c>
    </row>
    <row r="1562" spans="1:14">
      <c r="A1562" s="263">
        <v>1561</v>
      </c>
      <c r="B1562" s="263"/>
      <c r="C1562" s="256">
        <v>45908</v>
      </c>
      <c r="D1562" s="282" t="s">
        <v>1370</v>
      </c>
      <c r="G1562" s="282" t="s">
        <v>1701</v>
      </c>
      <c r="I1562" s="257">
        <v>650000</v>
      </c>
      <c r="J1562" s="261">
        <v>1</v>
      </c>
      <c r="M1562" s="257">
        <v>650000</v>
      </c>
    </row>
    <row r="1563" spans="1:14">
      <c r="A1563" s="263">
        <v>1562</v>
      </c>
      <c r="B1563" s="263"/>
      <c r="C1563" s="256">
        <v>45908</v>
      </c>
      <c r="D1563" s="282" t="s">
        <v>1045</v>
      </c>
      <c r="G1563" s="282" t="s">
        <v>1757</v>
      </c>
      <c r="N1563" s="257">
        <v>-1650000</v>
      </c>
    </row>
    <row r="1564" spans="1:14">
      <c r="A1564" s="263">
        <v>1563</v>
      </c>
      <c r="B1564" s="263"/>
      <c r="C1564" s="256">
        <v>45909</v>
      </c>
      <c r="D1564" s="282" t="s">
        <v>1525</v>
      </c>
      <c r="G1564" s="282" t="s">
        <v>1111</v>
      </c>
      <c r="N1564" s="257">
        <v>-3080000</v>
      </c>
    </row>
    <row r="1565" spans="1:14">
      <c r="A1565" s="263">
        <v>1564</v>
      </c>
      <c r="B1565" s="263"/>
      <c r="C1565" s="256">
        <v>45909</v>
      </c>
      <c r="D1565" s="282" t="s">
        <v>1277</v>
      </c>
      <c r="G1565" s="282" t="s">
        <v>1111</v>
      </c>
      <c r="N1565" s="257">
        <v>-655000</v>
      </c>
    </row>
    <row r="1566" spans="1:14">
      <c r="A1566" s="263">
        <v>1565</v>
      </c>
      <c r="B1566" s="263"/>
      <c r="C1566" s="256">
        <v>45909</v>
      </c>
      <c r="D1566" s="282" t="s">
        <v>1154</v>
      </c>
      <c r="G1566" s="282" t="s">
        <v>1111</v>
      </c>
      <c r="N1566" s="257">
        <v>-2100000</v>
      </c>
    </row>
    <row r="1567" spans="1:14">
      <c r="A1567" s="263">
        <v>1566</v>
      </c>
      <c r="B1567" s="263"/>
      <c r="C1567" s="256">
        <v>45909</v>
      </c>
      <c r="D1567" s="282" t="s">
        <v>977</v>
      </c>
      <c r="G1567" s="282" t="s">
        <v>2591</v>
      </c>
      <c r="I1567" s="257">
        <v>1100000</v>
      </c>
      <c r="J1567" s="261">
        <v>1</v>
      </c>
      <c r="L1567" s="258" t="s">
        <v>3431</v>
      </c>
      <c r="M1567" s="257">
        <v>1210000</v>
      </c>
    </row>
    <row r="1568" spans="1:14">
      <c r="A1568" s="263">
        <v>1567</v>
      </c>
      <c r="B1568" s="263"/>
      <c r="C1568" s="256">
        <v>45909</v>
      </c>
      <c r="D1568" s="282" t="s">
        <v>2348</v>
      </c>
      <c r="G1568" s="282" t="s">
        <v>2137</v>
      </c>
      <c r="I1568" s="257">
        <v>200000</v>
      </c>
      <c r="J1568" s="261">
        <v>1</v>
      </c>
      <c r="M1568" s="257">
        <v>200000</v>
      </c>
    </row>
    <row r="1569" spans="1:17">
      <c r="A1569" s="263">
        <v>1568</v>
      </c>
      <c r="B1569" s="263"/>
      <c r="C1569" s="256">
        <v>45909</v>
      </c>
      <c r="D1569" s="282" t="s">
        <v>981</v>
      </c>
      <c r="G1569" s="282" t="s">
        <v>2134</v>
      </c>
      <c r="H1569" s="261" t="s">
        <v>1179</v>
      </c>
      <c r="I1569" s="257">
        <v>900000</v>
      </c>
      <c r="J1569" s="261">
        <v>1</v>
      </c>
      <c r="L1569" s="258">
        <v>90000</v>
      </c>
      <c r="M1569" s="257">
        <v>990000</v>
      </c>
    </row>
    <row r="1570" spans="1:17">
      <c r="A1570" s="263">
        <v>1569</v>
      </c>
      <c r="B1570" s="263"/>
      <c r="C1570" s="256">
        <v>45909</v>
      </c>
      <c r="D1570" s="282" t="s">
        <v>2403</v>
      </c>
      <c r="G1570" s="282" t="s">
        <v>1675</v>
      </c>
      <c r="H1570" s="261">
        <v>2800802</v>
      </c>
      <c r="I1570" s="257">
        <v>200000</v>
      </c>
      <c r="J1570" s="261">
        <v>1</v>
      </c>
      <c r="L1570" s="258">
        <v>20000</v>
      </c>
      <c r="M1570" s="257">
        <v>220000</v>
      </c>
    </row>
    <row r="1571" spans="1:17">
      <c r="A1571" s="263">
        <v>1570</v>
      </c>
      <c r="B1571" s="263"/>
      <c r="C1571" s="256">
        <v>45909</v>
      </c>
      <c r="D1571" s="282" t="s">
        <v>1822</v>
      </c>
      <c r="G1571" s="282" t="s">
        <v>2145</v>
      </c>
      <c r="H1571" s="261" t="s">
        <v>1177</v>
      </c>
      <c r="I1571" s="257">
        <v>1100000</v>
      </c>
      <c r="J1571" s="261">
        <v>1</v>
      </c>
      <c r="M1571" s="257">
        <v>1100000</v>
      </c>
    </row>
    <row r="1572" spans="1:17">
      <c r="A1572" s="263">
        <v>1571</v>
      </c>
      <c r="B1572" s="263"/>
      <c r="C1572" s="256">
        <v>45909</v>
      </c>
      <c r="D1572" s="282" t="s">
        <v>1822</v>
      </c>
      <c r="G1572" s="282" t="s">
        <v>1111</v>
      </c>
      <c r="N1572" s="257">
        <v>-1100000</v>
      </c>
    </row>
    <row r="1573" spans="1:17">
      <c r="A1573" s="263">
        <v>1572</v>
      </c>
      <c r="B1573" s="263"/>
      <c r="C1573" s="256">
        <v>45909</v>
      </c>
      <c r="D1573" s="282" t="s">
        <v>2403</v>
      </c>
      <c r="G1573" s="282" t="s">
        <v>1111</v>
      </c>
      <c r="N1573" s="257">
        <v>-220000</v>
      </c>
    </row>
    <row r="1574" spans="1:17">
      <c r="A1574" s="263">
        <v>1573</v>
      </c>
      <c r="B1574" s="263"/>
      <c r="C1574" s="256">
        <v>45909</v>
      </c>
      <c r="D1574" s="282" t="s">
        <v>981</v>
      </c>
      <c r="G1574" s="282" t="s">
        <v>1111</v>
      </c>
      <c r="N1574" s="257">
        <v>-990000</v>
      </c>
    </row>
    <row r="1575" spans="1:17">
      <c r="A1575" s="263">
        <v>1574</v>
      </c>
      <c r="B1575" s="263"/>
      <c r="C1575" s="256">
        <v>45910</v>
      </c>
      <c r="D1575" s="282" t="s">
        <v>1420</v>
      </c>
      <c r="G1575" s="282" t="s">
        <v>3385</v>
      </c>
      <c r="H1575" s="261" t="s">
        <v>1186</v>
      </c>
      <c r="I1575" s="257">
        <v>526364</v>
      </c>
      <c r="J1575" s="261">
        <v>1</v>
      </c>
      <c r="L1575" s="258">
        <v>52636</v>
      </c>
      <c r="M1575" s="257">
        <v>579000</v>
      </c>
    </row>
    <row r="1576" spans="1:17">
      <c r="A1576" s="263">
        <v>1575</v>
      </c>
      <c r="B1576" s="263"/>
      <c r="C1576" s="256">
        <v>45910</v>
      </c>
      <c r="D1576" s="282" t="s">
        <v>1633</v>
      </c>
      <c r="G1576" s="282" t="s">
        <v>1182</v>
      </c>
      <c r="H1576" s="261" t="s">
        <v>1710</v>
      </c>
      <c r="I1576" s="257">
        <v>1200000</v>
      </c>
      <c r="J1576" s="261">
        <v>2</v>
      </c>
      <c r="L1576" s="258">
        <v>240000</v>
      </c>
      <c r="M1576" s="257">
        <v>2640000</v>
      </c>
    </row>
    <row r="1577" spans="1:17">
      <c r="A1577" s="263">
        <v>1576</v>
      </c>
      <c r="B1577" s="263"/>
      <c r="C1577" s="256">
        <v>45910</v>
      </c>
      <c r="D1577" s="282" t="s">
        <v>1633</v>
      </c>
      <c r="G1577" s="282" t="s">
        <v>1467</v>
      </c>
      <c r="H1577" s="261" t="s">
        <v>2613</v>
      </c>
      <c r="I1577" s="257">
        <v>350000</v>
      </c>
      <c r="J1577" s="261">
        <v>2</v>
      </c>
      <c r="L1577" s="258">
        <v>70000</v>
      </c>
      <c r="M1577" s="257">
        <v>770000</v>
      </c>
    </row>
    <row r="1578" spans="1:17">
      <c r="A1578" s="263">
        <v>1577</v>
      </c>
      <c r="B1578" s="263"/>
      <c r="C1578" s="256">
        <v>45910</v>
      </c>
      <c r="D1578" s="282" t="s">
        <v>1141</v>
      </c>
      <c r="G1578" s="282" t="s">
        <v>3405</v>
      </c>
      <c r="H1578" s="261" t="s">
        <v>3406</v>
      </c>
      <c r="I1578" s="257">
        <v>150000</v>
      </c>
      <c r="J1578" s="261">
        <v>1</v>
      </c>
      <c r="M1578" s="257">
        <v>150000</v>
      </c>
      <c r="P1578" s="282" t="s">
        <v>3561</v>
      </c>
      <c r="Q1578" s="282" t="s">
        <v>3407</v>
      </c>
    </row>
    <row r="1579" spans="1:17">
      <c r="A1579" s="263">
        <v>1578</v>
      </c>
      <c r="B1579" s="263"/>
      <c r="C1579" s="256">
        <v>45910</v>
      </c>
      <c r="D1579" s="282" t="s">
        <v>1512</v>
      </c>
      <c r="G1579" s="282" t="s">
        <v>1182</v>
      </c>
      <c r="H1579" s="261" t="s">
        <v>1710</v>
      </c>
      <c r="I1579" s="257">
        <v>1200000</v>
      </c>
      <c r="J1579" s="261">
        <v>1</v>
      </c>
      <c r="M1579" s="257">
        <v>1200000</v>
      </c>
    </row>
    <row r="1580" spans="1:17">
      <c r="A1580" s="263">
        <v>1579</v>
      </c>
      <c r="B1580" s="263"/>
      <c r="C1580" s="256">
        <v>45910</v>
      </c>
      <c r="D1580" s="282" t="s">
        <v>1512</v>
      </c>
      <c r="G1580" s="282" t="s">
        <v>2601</v>
      </c>
      <c r="H1580" s="261">
        <v>1087298437</v>
      </c>
      <c r="I1580" s="257">
        <v>80000</v>
      </c>
      <c r="J1580" s="261">
        <v>1</v>
      </c>
      <c r="M1580" s="257">
        <v>80000</v>
      </c>
    </row>
    <row r="1581" spans="1:17">
      <c r="A1581" s="263">
        <v>1580</v>
      </c>
      <c r="B1581" s="263"/>
      <c r="C1581" s="256">
        <v>45910</v>
      </c>
      <c r="D1581" s="282" t="s">
        <v>3417</v>
      </c>
      <c r="G1581" s="282" t="s">
        <v>3384</v>
      </c>
      <c r="H1581" s="261" t="s">
        <v>1186</v>
      </c>
      <c r="I1581" s="257">
        <v>540000</v>
      </c>
      <c r="J1581" s="261">
        <v>1</v>
      </c>
      <c r="M1581" s="257">
        <v>540000</v>
      </c>
    </row>
    <row r="1582" spans="1:17">
      <c r="A1582" s="263">
        <v>1581</v>
      </c>
      <c r="B1582" s="263"/>
      <c r="C1582" s="256">
        <v>45910</v>
      </c>
      <c r="D1582" s="282" t="s">
        <v>1415</v>
      </c>
      <c r="G1582" s="282" t="s">
        <v>3358</v>
      </c>
      <c r="H1582" s="261">
        <v>1087298437</v>
      </c>
      <c r="I1582" s="257">
        <v>80000</v>
      </c>
      <c r="J1582" s="261">
        <v>3</v>
      </c>
      <c r="M1582" s="257">
        <v>240000</v>
      </c>
    </row>
    <row r="1583" spans="1:17">
      <c r="A1583" s="263">
        <v>1582</v>
      </c>
      <c r="B1583" s="263"/>
      <c r="C1583" s="256">
        <v>45910</v>
      </c>
      <c r="D1583" s="282" t="s">
        <v>3311</v>
      </c>
      <c r="G1583" s="282" t="s">
        <v>2128</v>
      </c>
      <c r="H1583" s="261" t="s">
        <v>1180</v>
      </c>
      <c r="I1583" s="257">
        <v>1500000</v>
      </c>
      <c r="J1583" s="261">
        <v>1</v>
      </c>
      <c r="L1583" s="258">
        <v>150000</v>
      </c>
      <c r="M1583" s="257">
        <v>1650000</v>
      </c>
    </row>
    <row r="1584" spans="1:17">
      <c r="A1584" s="263">
        <v>1583</v>
      </c>
      <c r="B1584" s="263"/>
      <c r="C1584" s="256">
        <v>45910</v>
      </c>
      <c r="D1584" s="282" t="s">
        <v>3311</v>
      </c>
      <c r="G1584" s="282" t="s">
        <v>2129</v>
      </c>
      <c r="H1584" s="261" t="s">
        <v>1760</v>
      </c>
      <c r="I1584" s="257">
        <v>50000</v>
      </c>
      <c r="J1584" s="261">
        <v>1</v>
      </c>
      <c r="L1584" s="258">
        <v>5000</v>
      </c>
      <c r="M1584" s="257">
        <v>55000</v>
      </c>
    </row>
    <row r="1585" spans="1:14">
      <c r="A1585" s="263">
        <v>1584</v>
      </c>
      <c r="B1585" s="263"/>
      <c r="C1585" s="256">
        <v>45910</v>
      </c>
      <c r="D1585" s="282" t="s">
        <v>1415</v>
      </c>
      <c r="G1585" s="282" t="s">
        <v>3226</v>
      </c>
      <c r="I1585" s="257">
        <v>-300000</v>
      </c>
      <c r="J1585" s="261">
        <v>2</v>
      </c>
      <c r="N1585" s="257">
        <v>-600000</v>
      </c>
    </row>
    <row r="1586" spans="1:14">
      <c r="A1586" s="263">
        <v>1585</v>
      </c>
      <c r="B1586" s="263"/>
      <c r="C1586" s="256">
        <v>45910</v>
      </c>
      <c r="D1586" s="282" t="s">
        <v>1277</v>
      </c>
      <c r="G1586" s="282" t="s">
        <v>2142</v>
      </c>
      <c r="I1586" s="257">
        <v>600000</v>
      </c>
      <c r="J1586" s="261">
        <v>1</v>
      </c>
      <c r="M1586" s="257">
        <v>600000</v>
      </c>
    </row>
    <row r="1587" spans="1:14">
      <c r="A1587" s="263">
        <v>1586</v>
      </c>
      <c r="B1587" s="263"/>
      <c r="C1587" s="256">
        <v>45910</v>
      </c>
      <c r="D1587" s="282" t="s">
        <v>2714</v>
      </c>
      <c r="G1587" s="282" t="s">
        <v>2234</v>
      </c>
      <c r="I1587" s="257">
        <v>1600000</v>
      </c>
      <c r="J1587" s="261">
        <v>1</v>
      </c>
      <c r="L1587" s="258">
        <v>160000</v>
      </c>
      <c r="M1587" s="257">
        <v>1760000</v>
      </c>
    </row>
    <row r="1588" spans="1:14">
      <c r="A1588" s="263">
        <v>1587</v>
      </c>
      <c r="B1588" s="263"/>
      <c r="C1588" s="256">
        <v>45910</v>
      </c>
      <c r="D1588" s="282" t="s">
        <v>1747</v>
      </c>
      <c r="G1588" s="282" t="s">
        <v>2142</v>
      </c>
      <c r="I1588" s="257">
        <v>600000</v>
      </c>
      <c r="J1588" s="261">
        <v>1</v>
      </c>
      <c r="M1588" s="257">
        <v>600000</v>
      </c>
    </row>
    <row r="1589" spans="1:14">
      <c r="A1589" s="263">
        <v>1588</v>
      </c>
      <c r="B1589" s="263"/>
      <c r="C1589" s="256">
        <v>45910</v>
      </c>
      <c r="D1589" s="282" t="s">
        <v>1747</v>
      </c>
      <c r="G1589" s="282" t="s">
        <v>3384</v>
      </c>
      <c r="H1589" s="261" t="s">
        <v>1186</v>
      </c>
      <c r="I1589" s="257">
        <v>540000</v>
      </c>
      <c r="J1589" s="261">
        <v>1</v>
      </c>
      <c r="M1589" s="257">
        <v>540000</v>
      </c>
    </row>
    <row r="1590" spans="1:14">
      <c r="A1590" s="263">
        <v>1589</v>
      </c>
      <c r="B1590" s="263"/>
      <c r="C1590" s="256">
        <v>45910</v>
      </c>
      <c r="D1590" s="282" t="s">
        <v>1747</v>
      </c>
      <c r="G1590" s="282" t="s">
        <v>2140</v>
      </c>
      <c r="H1590" s="261" t="s">
        <v>1778</v>
      </c>
      <c r="I1590" s="257">
        <v>10000</v>
      </c>
      <c r="J1590" s="261">
        <v>1</v>
      </c>
      <c r="M1590" s="257">
        <v>10000</v>
      </c>
    </row>
    <row r="1591" spans="1:14">
      <c r="A1591" s="263">
        <v>1590</v>
      </c>
      <c r="B1591" s="263"/>
      <c r="C1591" s="256">
        <v>45910</v>
      </c>
      <c r="D1591" s="282" t="s">
        <v>1747</v>
      </c>
      <c r="G1591" s="282" t="s">
        <v>2139</v>
      </c>
      <c r="H1591" s="261" t="s">
        <v>1752</v>
      </c>
      <c r="I1591" s="257">
        <v>35000</v>
      </c>
      <c r="J1591" s="261">
        <v>1</v>
      </c>
      <c r="M1591" s="257">
        <v>35000</v>
      </c>
    </row>
    <row r="1592" spans="1:14">
      <c r="A1592" s="263">
        <v>1591</v>
      </c>
      <c r="B1592" s="263"/>
      <c r="C1592" s="256">
        <v>45910</v>
      </c>
      <c r="D1592" s="282" t="s">
        <v>1747</v>
      </c>
      <c r="G1592" s="282" t="s">
        <v>1490</v>
      </c>
      <c r="I1592" s="257">
        <v>20000</v>
      </c>
      <c r="J1592" s="261">
        <v>1</v>
      </c>
      <c r="M1592" s="257">
        <v>20000</v>
      </c>
    </row>
    <row r="1593" spans="1:14">
      <c r="A1593" s="263">
        <v>1592</v>
      </c>
      <c r="B1593" s="263"/>
      <c r="C1593" s="256">
        <v>45910</v>
      </c>
      <c r="D1593" s="282" t="s">
        <v>1438</v>
      </c>
      <c r="G1593" s="282" t="s">
        <v>1111</v>
      </c>
      <c r="N1593" s="257">
        <v>-3080000</v>
      </c>
    </row>
    <row r="1594" spans="1:14">
      <c r="A1594" s="263">
        <v>1593</v>
      </c>
      <c r="B1594" s="263"/>
      <c r="C1594" s="256">
        <v>45910</v>
      </c>
      <c r="D1594" s="282" t="s">
        <v>3311</v>
      </c>
      <c r="G1594" s="282" t="s">
        <v>1111</v>
      </c>
      <c r="N1594" s="257">
        <v>-1705000</v>
      </c>
    </row>
    <row r="1595" spans="1:14">
      <c r="A1595" s="263">
        <v>1594</v>
      </c>
      <c r="B1595" s="263"/>
      <c r="C1595" s="256">
        <v>45910</v>
      </c>
      <c r="D1595" s="282" t="s">
        <v>1277</v>
      </c>
      <c r="G1595" s="282" t="s">
        <v>1111</v>
      </c>
      <c r="N1595" s="257">
        <v>-600000</v>
      </c>
    </row>
    <row r="1596" spans="1:14">
      <c r="A1596" s="263">
        <v>1595</v>
      </c>
      <c r="B1596" s="263"/>
      <c r="C1596" s="256">
        <v>45910</v>
      </c>
      <c r="D1596" s="282" t="s">
        <v>1420</v>
      </c>
      <c r="G1596" s="282" t="s">
        <v>1111</v>
      </c>
      <c r="N1596" s="257">
        <v>-579000</v>
      </c>
    </row>
    <row r="1597" spans="1:14">
      <c r="A1597" s="263">
        <v>1596</v>
      </c>
      <c r="B1597" s="263"/>
      <c r="C1597" s="256">
        <v>45910</v>
      </c>
      <c r="D1597" s="282" t="s">
        <v>2348</v>
      </c>
      <c r="G1597" s="282" t="s">
        <v>1111</v>
      </c>
      <c r="N1597" s="257">
        <v>-200000</v>
      </c>
    </row>
    <row r="1598" spans="1:14">
      <c r="A1598" s="263">
        <v>1597</v>
      </c>
      <c r="B1598" s="263"/>
      <c r="C1598" s="256">
        <v>45910</v>
      </c>
      <c r="D1598" s="282" t="s">
        <v>1557</v>
      </c>
      <c r="G1598" s="282" t="s">
        <v>1111</v>
      </c>
      <c r="N1598" s="257">
        <v>-1320000</v>
      </c>
    </row>
    <row r="1599" spans="1:14">
      <c r="A1599" s="263">
        <v>1598</v>
      </c>
      <c r="B1599" s="263"/>
      <c r="C1599" s="256">
        <v>45910</v>
      </c>
      <c r="D1599" s="282" t="s">
        <v>2714</v>
      </c>
      <c r="G1599" s="282" t="s">
        <v>1111</v>
      </c>
      <c r="N1599" s="257">
        <v>-1760000</v>
      </c>
    </row>
    <row r="1600" spans="1:14">
      <c r="A1600" s="263">
        <v>1599</v>
      </c>
      <c r="B1600" s="263"/>
      <c r="C1600" s="256">
        <v>45910</v>
      </c>
      <c r="D1600" s="282" t="s">
        <v>3417</v>
      </c>
      <c r="G1600" s="282" t="s">
        <v>1111</v>
      </c>
      <c r="N1600" s="257">
        <v>-540000</v>
      </c>
    </row>
    <row r="1601" spans="1:14">
      <c r="A1601" s="263">
        <v>1600</v>
      </c>
      <c r="B1601" s="263"/>
      <c r="C1601" s="256">
        <v>45911</v>
      </c>
      <c r="D1601" s="282" t="s">
        <v>1438</v>
      </c>
      <c r="G1601" s="282" t="s">
        <v>3144</v>
      </c>
      <c r="H1601" s="261" t="s">
        <v>3433</v>
      </c>
      <c r="I1601" s="257">
        <v>1100000</v>
      </c>
      <c r="J1601" s="261">
        <v>1</v>
      </c>
      <c r="L1601" s="258">
        <v>110000</v>
      </c>
      <c r="M1601" s="257">
        <v>1210000</v>
      </c>
    </row>
    <row r="1602" spans="1:14">
      <c r="A1602" s="263">
        <v>1601</v>
      </c>
      <c r="B1602" s="263"/>
      <c r="C1602" s="256">
        <v>45911</v>
      </c>
      <c r="D1602" s="282" t="s">
        <v>1074</v>
      </c>
      <c r="G1602" s="282" t="s">
        <v>2128</v>
      </c>
      <c r="H1602" s="261" t="s">
        <v>1180</v>
      </c>
      <c r="I1602" s="257">
        <v>1500000</v>
      </c>
      <c r="J1602" s="261">
        <v>1</v>
      </c>
      <c r="M1602" s="257">
        <v>1500000</v>
      </c>
    </row>
    <row r="1603" spans="1:14">
      <c r="A1603" s="263">
        <v>1602</v>
      </c>
      <c r="B1603" s="263"/>
      <c r="C1603" s="256">
        <v>45911</v>
      </c>
      <c r="D1603" s="282" t="s">
        <v>1074</v>
      </c>
      <c r="G1603" s="282" t="s">
        <v>2129</v>
      </c>
      <c r="H1603" s="261" t="s">
        <v>1760</v>
      </c>
      <c r="I1603" s="257">
        <v>50000</v>
      </c>
      <c r="J1603" s="261">
        <v>1</v>
      </c>
      <c r="M1603" s="257">
        <v>50000</v>
      </c>
    </row>
    <row r="1604" spans="1:14">
      <c r="A1604" s="263">
        <v>1603</v>
      </c>
      <c r="B1604" s="263"/>
      <c r="C1604" s="256">
        <v>45911</v>
      </c>
      <c r="D1604" s="282" t="s">
        <v>1769</v>
      </c>
      <c r="G1604" s="282" t="s">
        <v>1184</v>
      </c>
      <c r="H1604" s="261" t="s">
        <v>1183</v>
      </c>
      <c r="I1604" s="257">
        <v>1100000</v>
      </c>
      <c r="J1604" s="261">
        <v>1</v>
      </c>
      <c r="L1604" s="258">
        <v>110000</v>
      </c>
      <c r="M1604" s="257">
        <v>1210000</v>
      </c>
    </row>
    <row r="1605" spans="1:14">
      <c r="A1605" s="263">
        <v>1604</v>
      </c>
      <c r="B1605" s="263"/>
      <c r="C1605" s="256">
        <v>45911</v>
      </c>
      <c r="D1605" s="282" t="s">
        <v>981</v>
      </c>
      <c r="G1605" s="282" t="s">
        <v>2334</v>
      </c>
      <c r="H1605" s="261" t="s">
        <v>2815</v>
      </c>
      <c r="I1605" s="257">
        <v>450000</v>
      </c>
      <c r="J1605" s="261">
        <v>1</v>
      </c>
      <c r="L1605" s="258">
        <v>45000</v>
      </c>
      <c r="M1605" s="257">
        <v>495000</v>
      </c>
    </row>
    <row r="1606" spans="1:14">
      <c r="A1606" s="263">
        <v>1605</v>
      </c>
      <c r="B1606" s="263"/>
      <c r="C1606" s="256">
        <v>45911</v>
      </c>
      <c r="D1606" s="282" t="s">
        <v>1420</v>
      </c>
      <c r="G1606" s="282" t="s">
        <v>3300</v>
      </c>
      <c r="I1606" s="257">
        <v>450000</v>
      </c>
      <c r="J1606" s="261">
        <v>1</v>
      </c>
      <c r="L1606" s="258">
        <v>45000</v>
      </c>
      <c r="M1606" s="257">
        <v>495000</v>
      </c>
    </row>
    <row r="1607" spans="1:14">
      <c r="A1607" s="263">
        <v>1606</v>
      </c>
      <c r="B1607" s="263"/>
      <c r="C1607" s="256">
        <v>45911</v>
      </c>
      <c r="D1607" s="282" t="s">
        <v>1420</v>
      </c>
      <c r="G1607" s="282" t="s">
        <v>1520</v>
      </c>
      <c r="H1607" s="261">
        <v>24152333903</v>
      </c>
      <c r="I1607" s="257">
        <v>50000</v>
      </c>
      <c r="J1607" s="261">
        <v>1</v>
      </c>
      <c r="L1607" s="258">
        <v>5000</v>
      </c>
      <c r="M1607" s="257">
        <v>55000</v>
      </c>
    </row>
    <row r="1608" spans="1:14">
      <c r="A1608" s="263">
        <v>1607</v>
      </c>
      <c r="B1608" s="263"/>
      <c r="C1608" s="256">
        <v>45911</v>
      </c>
      <c r="D1608" s="282" t="s">
        <v>1420</v>
      </c>
      <c r="G1608" s="282" t="s">
        <v>3440</v>
      </c>
      <c r="H1608" s="261" t="s">
        <v>3439</v>
      </c>
      <c r="I1608" s="257">
        <v>20000</v>
      </c>
      <c r="J1608" s="261">
        <v>1</v>
      </c>
      <c r="L1608" s="258">
        <v>2000</v>
      </c>
      <c r="M1608" s="257">
        <v>22000</v>
      </c>
    </row>
    <row r="1609" spans="1:14">
      <c r="A1609" s="263">
        <v>1608</v>
      </c>
      <c r="B1609" s="263"/>
      <c r="C1609" s="256">
        <v>45911</v>
      </c>
      <c r="D1609" s="282" t="s">
        <v>1370</v>
      </c>
      <c r="G1609" s="282" t="s">
        <v>2351</v>
      </c>
      <c r="H1609" s="261">
        <v>1087298441</v>
      </c>
      <c r="I1609" s="257">
        <v>35000</v>
      </c>
      <c r="J1609" s="261">
        <v>1</v>
      </c>
      <c r="M1609" s="257">
        <v>35000</v>
      </c>
    </row>
    <row r="1610" spans="1:14">
      <c r="A1610" s="263">
        <v>1609</v>
      </c>
      <c r="B1610" s="263"/>
      <c r="C1610" s="256">
        <v>45911</v>
      </c>
      <c r="D1610" s="282" t="s">
        <v>1747</v>
      </c>
      <c r="G1610" s="282" t="s">
        <v>3300</v>
      </c>
      <c r="I1610" s="257">
        <v>450000</v>
      </c>
      <c r="J1610" s="261">
        <v>1</v>
      </c>
      <c r="M1610" s="257">
        <v>450000</v>
      </c>
    </row>
    <row r="1611" spans="1:14">
      <c r="A1611" s="263">
        <v>1610</v>
      </c>
      <c r="B1611" s="263"/>
      <c r="C1611" s="256">
        <v>45911</v>
      </c>
      <c r="D1611" s="282" t="s">
        <v>1747</v>
      </c>
      <c r="G1611" s="282" t="s">
        <v>1490</v>
      </c>
      <c r="I1611" s="257">
        <v>20000</v>
      </c>
      <c r="J1611" s="261">
        <v>1</v>
      </c>
      <c r="M1611" s="257">
        <v>20000</v>
      </c>
    </row>
    <row r="1612" spans="1:14">
      <c r="A1612" s="263">
        <v>1611</v>
      </c>
      <c r="B1612" s="263"/>
      <c r="C1612" s="256">
        <v>45911</v>
      </c>
      <c r="D1612" s="282" t="s">
        <v>3040</v>
      </c>
      <c r="G1612" s="282" t="s">
        <v>1701</v>
      </c>
      <c r="I1612" s="257">
        <v>650000</v>
      </c>
      <c r="J1612" s="261">
        <v>1</v>
      </c>
      <c r="M1612" s="257">
        <v>650000</v>
      </c>
    </row>
    <row r="1613" spans="1:14">
      <c r="A1613" s="263">
        <v>1612</v>
      </c>
      <c r="B1613" s="263"/>
      <c r="C1613" s="256">
        <v>45911</v>
      </c>
      <c r="D1613" s="282" t="s">
        <v>1551</v>
      </c>
      <c r="G1613" s="282" t="s">
        <v>1111</v>
      </c>
      <c r="N1613" s="257">
        <v>-1650000</v>
      </c>
    </row>
    <row r="1614" spans="1:14">
      <c r="A1614" s="263">
        <v>1613</v>
      </c>
      <c r="B1614" s="263"/>
      <c r="C1614" s="256">
        <v>45911</v>
      </c>
      <c r="D1614" s="282" t="s">
        <v>981</v>
      </c>
      <c r="G1614" s="282" t="s">
        <v>1111</v>
      </c>
      <c r="N1614" s="257">
        <v>-495000</v>
      </c>
    </row>
    <row r="1615" spans="1:14">
      <c r="A1615" s="263">
        <v>1614</v>
      </c>
      <c r="B1615" s="263"/>
      <c r="C1615" s="256">
        <v>45911</v>
      </c>
      <c r="D1615" s="282" t="s">
        <v>3040</v>
      </c>
      <c r="G1615" s="282" t="s">
        <v>1111</v>
      </c>
      <c r="N1615" s="257">
        <v>-650000</v>
      </c>
    </row>
    <row r="1616" spans="1:14">
      <c r="A1616" s="263">
        <v>1615</v>
      </c>
      <c r="B1616" s="263"/>
      <c r="C1616" s="256">
        <v>45912</v>
      </c>
      <c r="D1616" s="282" t="s">
        <v>1444</v>
      </c>
      <c r="G1616" s="282" t="s">
        <v>2144</v>
      </c>
      <c r="H1616" s="261">
        <v>2820403</v>
      </c>
      <c r="I1616" s="257">
        <v>1500000</v>
      </c>
      <c r="J1616" s="261">
        <v>1</v>
      </c>
      <c r="M1616" s="257">
        <v>1500000</v>
      </c>
    </row>
    <row r="1617" spans="1:14">
      <c r="A1617" s="263">
        <v>1616</v>
      </c>
      <c r="B1617" s="263"/>
      <c r="C1617" s="256">
        <v>45912</v>
      </c>
      <c r="D1617" s="282" t="s">
        <v>1633</v>
      </c>
      <c r="G1617" s="282" t="s">
        <v>2356</v>
      </c>
      <c r="H1617" s="261" t="s">
        <v>2681</v>
      </c>
      <c r="I1617" s="257">
        <v>1100000</v>
      </c>
      <c r="J1617" s="261">
        <v>1</v>
      </c>
      <c r="L1617" s="258">
        <v>110000</v>
      </c>
      <c r="M1617" s="257">
        <v>1210000</v>
      </c>
    </row>
    <row r="1618" spans="1:14">
      <c r="A1618" s="263">
        <v>1617</v>
      </c>
      <c r="B1618" s="263"/>
      <c r="C1618" s="256">
        <v>45912</v>
      </c>
      <c r="D1618" s="282" t="s">
        <v>1680</v>
      </c>
      <c r="G1618" s="282" t="s">
        <v>1506</v>
      </c>
      <c r="I1618" s="257">
        <v>450000</v>
      </c>
      <c r="J1618" s="261">
        <v>1</v>
      </c>
      <c r="M1618" s="257">
        <v>450000</v>
      </c>
    </row>
    <row r="1619" spans="1:14">
      <c r="A1619" s="263">
        <v>1618</v>
      </c>
      <c r="B1619" s="263"/>
      <c r="C1619" s="256">
        <v>45912</v>
      </c>
      <c r="D1619" s="282" t="s">
        <v>2844</v>
      </c>
      <c r="G1619" s="282" t="s">
        <v>2868</v>
      </c>
      <c r="H1619" s="261" t="s">
        <v>3042</v>
      </c>
      <c r="I1619" s="257">
        <v>900000</v>
      </c>
      <c r="J1619" s="261">
        <v>1</v>
      </c>
      <c r="M1619" s="257">
        <v>900000</v>
      </c>
    </row>
    <row r="1620" spans="1:14">
      <c r="A1620" s="263">
        <v>1619</v>
      </c>
      <c r="B1620" s="263"/>
      <c r="C1620" s="256">
        <v>45912</v>
      </c>
      <c r="D1620" s="282" t="s">
        <v>1680</v>
      </c>
      <c r="G1620" s="282" t="s">
        <v>3451</v>
      </c>
      <c r="H1620" s="261" t="s">
        <v>2270</v>
      </c>
      <c r="I1620" s="257">
        <v>900000</v>
      </c>
      <c r="J1620" s="261">
        <v>1</v>
      </c>
      <c r="M1620" s="257">
        <v>900000</v>
      </c>
    </row>
    <row r="1621" spans="1:14">
      <c r="A1621" s="263">
        <v>1620</v>
      </c>
      <c r="B1621" s="263"/>
      <c r="C1621" s="256">
        <v>45912</v>
      </c>
      <c r="D1621" s="282" t="s">
        <v>1440</v>
      </c>
      <c r="G1621" s="282" t="s">
        <v>2137</v>
      </c>
      <c r="I1621" s="257">
        <v>300000</v>
      </c>
      <c r="J1621" s="261">
        <v>1</v>
      </c>
      <c r="M1621" s="257">
        <v>300000</v>
      </c>
    </row>
    <row r="1622" spans="1:14">
      <c r="A1622" s="263">
        <v>1621</v>
      </c>
      <c r="B1622" s="263"/>
      <c r="C1622" s="256">
        <v>45912</v>
      </c>
      <c r="D1622" s="282" t="s">
        <v>3454</v>
      </c>
      <c r="G1622" s="282" t="s">
        <v>3197</v>
      </c>
      <c r="H1622" s="261">
        <v>501327105</v>
      </c>
      <c r="I1622" s="257">
        <v>3500000</v>
      </c>
      <c r="J1622" s="261">
        <v>1</v>
      </c>
      <c r="L1622" s="258">
        <v>350000</v>
      </c>
      <c r="M1622" s="257">
        <v>3850000</v>
      </c>
    </row>
    <row r="1623" spans="1:14">
      <c r="A1623" s="263">
        <v>1622</v>
      </c>
      <c r="B1623" s="263"/>
      <c r="C1623" s="256">
        <v>45912</v>
      </c>
      <c r="D1623" s="282" t="s">
        <v>1312</v>
      </c>
      <c r="G1623" s="282" t="s">
        <v>1632</v>
      </c>
      <c r="N1623" s="257">
        <v>-1040000</v>
      </c>
    </row>
    <row r="1624" spans="1:14">
      <c r="A1624" s="263">
        <v>1623</v>
      </c>
      <c r="B1624" s="263"/>
      <c r="C1624" s="256">
        <v>45912</v>
      </c>
      <c r="D1624" s="282" t="s">
        <v>1420</v>
      </c>
      <c r="G1624" s="282" t="s">
        <v>1111</v>
      </c>
      <c r="N1624" s="257">
        <v>-572000</v>
      </c>
    </row>
    <row r="1625" spans="1:14">
      <c r="A1625" s="263">
        <v>1624</v>
      </c>
      <c r="B1625" s="263"/>
      <c r="C1625" s="256">
        <v>45912</v>
      </c>
      <c r="D1625" s="282" t="s">
        <v>3454</v>
      </c>
      <c r="G1625" s="282" t="s">
        <v>1111</v>
      </c>
      <c r="N1625" s="257">
        <v>-3850000</v>
      </c>
    </row>
    <row r="1626" spans="1:14">
      <c r="A1626" s="263">
        <v>1625</v>
      </c>
      <c r="B1626" s="263"/>
      <c r="C1626" s="256">
        <v>45913</v>
      </c>
      <c r="D1626" s="282" t="s">
        <v>1680</v>
      </c>
      <c r="G1626" s="282" t="s">
        <v>1702</v>
      </c>
      <c r="H1626" s="261">
        <v>2830501</v>
      </c>
      <c r="I1626" s="257">
        <v>1550000</v>
      </c>
      <c r="J1626" s="261">
        <v>1</v>
      </c>
      <c r="M1626" s="257">
        <v>1550000</v>
      </c>
    </row>
    <row r="1627" spans="1:14">
      <c r="A1627" s="263">
        <v>1626</v>
      </c>
      <c r="B1627" s="263"/>
      <c r="C1627" s="256">
        <v>45915</v>
      </c>
      <c r="D1627" s="282" t="s">
        <v>1420</v>
      </c>
      <c r="G1627" s="282" t="s">
        <v>1182</v>
      </c>
      <c r="H1627" s="261" t="s">
        <v>1710</v>
      </c>
      <c r="I1627" s="257">
        <v>1200000</v>
      </c>
      <c r="J1627" s="261">
        <v>1</v>
      </c>
      <c r="L1627" s="258">
        <v>120000</v>
      </c>
      <c r="M1627" s="257">
        <v>1320000</v>
      </c>
    </row>
    <row r="1628" spans="1:14">
      <c r="A1628" s="263">
        <v>1627</v>
      </c>
      <c r="B1628" s="263"/>
      <c r="C1628" s="256">
        <v>45915</v>
      </c>
      <c r="D1628" s="282" t="s">
        <v>1931</v>
      </c>
      <c r="G1628" s="282" t="s">
        <v>1184</v>
      </c>
      <c r="H1628" s="261" t="s">
        <v>1185</v>
      </c>
      <c r="I1628" s="257">
        <v>1200000</v>
      </c>
      <c r="J1628" s="261">
        <v>1</v>
      </c>
      <c r="M1628" s="257">
        <v>1200000</v>
      </c>
    </row>
    <row r="1629" spans="1:14">
      <c r="A1629" s="263">
        <v>1628</v>
      </c>
      <c r="B1629" s="263"/>
      <c r="C1629" s="256">
        <v>45915</v>
      </c>
      <c r="D1629" s="282" t="s">
        <v>1931</v>
      </c>
      <c r="G1629" s="282" t="s">
        <v>2841</v>
      </c>
      <c r="H1629" s="261">
        <v>24046895</v>
      </c>
      <c r="I1629" s="257">
        <v>130000</v>
      </c>
      <c r="J1629" s="261">
        <v>1</v>
      </c>
      <c r="M1629" s="257">
        <v>130000</v>
      </c>
    </row>
    <row r="1630" spans="1:14">
      <c r="A1630" s="263">
        <v>1629</v>
      </c>
      <c r="B1630" s="263"/>
      <c r="C1630" s="256">
        <v>45915</v>
      </c>
      <c r="D1630" s="282" t="s">
        <v>1045</v>
      </c>
      <c r="G1630" s="282" t="s">
        <v>2128</v>
      </c>
      <c r="H1630" s="261" t="s">
        <v>1180</v>
      </c>
      <c r="I1630" s="257">
        <v>1500000</v>
      </c>
      <c r="J1630" s="261">
        <v>1</v>
      </c>
      <c r="M1630" s="257">
        <v>1500000</v>
      </c>
    </row>
    <row r="1631" spans="1:14">
      <c r="A1631" s="263">
        <v>1630</v>
      </c>
      <c r="B1631" s="263"/>
      <c r="C1631" s="256">
        <v>45915</v>
      </c>
      <c r="D1631" s="282" t="s">
        <v>1045</v>
      </c>
      <c r="G1631" s="282" t="s">
        <v>2129</v>
      </c>
      <c r="H1631" s="261" t="s">
        <v>1760</v>
      </c>
      <c r="I1631" s="257">
        <v>50000</v>
      </c>
      <c r="J1631" s="261">
        <v>1</v>
      </c>
      <c r="M1631" s="257">
        <v>50000</v>
      </c>
    </row>
    <row r="1632" spans="1:14">
      <c r="A1632" s="263">
        <v>1631</v>
      </c>
      <c r="B1632" s="263"/>
      <c r="C1632" s="256">
        <v>45915</v>
      </c>
      <c r="D1632" s="282" t="s">
        <v>1816</v>
      </c>
      <c r="G1632" s="282" t="s">
        <v>3458</v>
      </c>
      <c r="H1632" s="261">
        <v>6058011023</v>
      </c>
      <c r="I1632" s="257">
        <v>1000000</v>
      </c>
      <c r="J1632" s="261">
        <v>1</v>
      </c>
      <c r="M1632" s="257">
        <v>1000000</v>
      </c>
    </row>
    <row r="1633" spans="1:17">
      <c r="A1633" s="263">
        <v>1632</v>
      </c>
      <c r="B1633" s="263"/>
      <c r="C1633" s="256">
        <v>45915</v>
      </c>
      <c r="D1633" s="282" t="s">
        <v>1370</v>
      </c>
      <c r="G1633" s="282" t="s">
        <v>1701</v>
      </c>
      <c r="I1633" s="257">
        <v>650000</v>
      </c>
      <c r="J1633" s="261">
        <v>1</v>
      </c>
      <c r="M1633" s="257">
        <v>650000</v>
      </c>
    </row>
    <row r="1634" spans="1:17">
      <c r="A1634" s="263">
        <v>1633</v>
      </c>
      <c r="B1634" s="263"/>
      <c r="C1634" s="256">
        <v>45915</v>
      </c>
      <c r="D1634" s="282" t="s">
        <v>1131</v>
      </c>
      <c r="G1634" s="282" t="s">
        <v>1675</v>
      </c>
      <c r="H1634" s="261">
        <v>2800802</v>
      </c>
      <c r="I1634" s="257">
        <v>150000</v>
      </c>
      <c r="J1634" s="261">
        <v>2</v>
      </c>
      <c r="M1634" s="257">
        <v>300000</v>
      </c>
    </row>
    <row r="1635" spans="1:17">
      <c r="A1635" s="263">
        <v>1634</v>
      </c>
      <c r="B1635" s="263"/>
      <c r="C1635" s="256">
        <v>45915</v>
      </c>
      <c r="D1635" s="282" t="s">
        <v>1415</v>
      </c>
      <c r="G1635" s="282" t="s">
        <v>2143</v>
      </c>
      <c r="I1635" s="257">
        <v>300000</v>
      </c>
      <c r="J1635" s="261">
        <v>3</v>
      </c>
      <c r="M1635" s="257">
        <v>900000</v>
      </c>
    </row>
    <row r="1636" spans="1:17">
      <c r="A1636" s="263">
        <v>1635</v>
      </c>
      <c r="B1636" s="263"/>
      <c r="C1636" s="256">
        <v>45915</v>
      </c>
      <c r="D1636" s="282" t="s">
        <v>1415</v>
      </c>
      <c r="G1636" s="282" t="s">
        <v>3467</v>
      </c>
      <c r="N1636" s="257">
        <v>-1000000</v>
      </c>
    </row>
    <row r="1637" spans="1:17">
      <c r="A1637" s="263">
        <v>1636</v>
      </c>
      <c r="B1637" s="263"/>
      <c r="C1637" s="256">
        <v>45915</v>
      </c>
      <c r="D1637" s="282" t="s">
        <v>1551</v>
      </c>
      <c r="G1637" s="282" t="s">
        <v>2006</v>
      </c>
      <c r="N1637" s="257">
        <v>-3300000</v>
      </c>
    </row>
    <row r="1638" spans="1:17">
      <c r="A1638" s="263">
        <v>1637</v>
      </c>
      <c r="B1638" s="263"/>
      <c r="C1638" s="256">
        <v>45915</v>
      </c>
      <c r="D1638" s="282" t="s">
        <v>1705</v>
      </c>
      <c r="G1638" s="282" t="s">
        <v>1111</v>
      </c>
      <c r="N1638" s="257">
        <v>-737000</v>
      </c>
    </row>
    <row r="1639" spans="1:17">
      <c r="A1639" s="263">
        <v>1638</v>
      </c>
      <c r="B1639" s="263"/>
      <c r="C1639" s="256">
        <v>45916</v>
      </c>
      <c r="D1639" s="282" t="s">
        <v>2557</v>
      </c>
      <c r="G1639" s="282" t="s">
        <v>1704</v>
      </c>
      <c r="N1639" s="257">
        <v>-1210000</v>
      </c>
    </row>
    <row r="1640" spans="1:17">
      <c r="A1640" s="263">
        <v>1639</v>
      </c>
      <c r="B1640" s="263"/>
      <c r="C1640" s="256">
        <v>45916</v>
      </c>
      <c r="D1640" s="282" t="s">
        <v>1931</v>
      </c>
      <c r="G1640" s="282" t="s">
        <v>1704</v>
      </c>
      <c r="N1640" s="257">
        <v>-1330000</v>
      </c>
    </row>
    <row r="1641" spans="1:17">
      <c r="A1641" s="263">
        <v>1640</v>
      </c>
      <c r="B1641" s="263"/>
      <c r="C1641" s="256">
        <v>45916</v>
      </c>
      <c r="D1641" s="282" t="s">
        <v>1633</v>
      </c>
      <c r="G1641" s="282" t="s">
        <v>1704</v>
      </c>
      <c r="N1641" s="257">
        <v>-8470000</v>
      </c>
    </row>
    <row r="1642" spans="1:17">
      <c r="A1642" s="263">
        <v>1641</v>
      </c>
      <c r="B1642" s="263"/>
      <c r="C1642" s="256">
        <v>45916</v>
      </c>
      <c r="D1642" s="282" t="s">
        <v>1551</v>
      </c>
      <c r="G1642" s="282" t="s">
        <v>3384</v>
      </c>
      <c r="H1642" s="261" t="s">
        <v>1186</v>
      </c>
      <c r="I1642" s="257">
        <v>526364</v>
      </c>
      <c r="J1642" s="261">
        <v>1</v>
      </c>
      <c r="L1642" s="258">
        <v>52636</v>
      </c>
      <c r="M1642" s="257">
        <v>579000</v>
      </c>
    </row>
    <row r="1643" spans="1:17">
      <c r="A1643" s="263">
        <v>1642</v>
      </c>
      <c r="B1643" s="263"/>
      <c r="C1643" s="256">
        <v>45916</v>
      </c>
      <c r="D1643" s="282" t="s">
        <v>2236</v>
      </c>
      <c r="G1643" s="282" t="s">
        <v>3384</v>
      </c>
      <c r="H1643" s="261" t="s">
        <v>1186</v>
      </c>
      <c r="I1643" s="257">
        <v>526364</v>
      </c>
      <c r="J1643" s="261">
        <v>1</v>
      </c>
      <c r="L1643" s="258">
        <v>52636</v>
      </c>
      <c r="M1643" s="257">
        <v>579000</v>
      </c>
    </row>
    <row r="1644" spans="1:17">
      <c r="A1644" s="263">
        <v>1643</v>
      </c>
      <c r="B1644" s="263"/>
      <c r="C1644" s="256">
        <v>45916</v>
      </c>
      <c r="D1644" s="282" t="s">
        <v>1931</v>
      </c>
      <c r="G1644" s="282" t="s">
        <v>1184</v>
      </c>
      <c r="H1644" s="261" t="s">
        <v>1185</v>
      </c>
      <c r="I1644" s="257">
        <v>1200000</v>
      </c>
      <c r="J1644" s="261">
        <v>1</v>
      </c>
      <c r="M1644" s="257">
        <v>1200000</v>
      </c>
      <c r="P1644" s="282" t="s">
        <v>3470</v>
      </c>
      <c r="Q1644" s="282" t="s">
        <v>3470</v>
      </c>
    </row>
    <row r="1645" spans="1:17">
      <c r="A1645" s="263">
        <v>1644</v>
      </c>
      <c r="B1645" s="263"/>
      <c r="C1645" s="256">
        <v>45916</v>
      </c>
      <c r="D1645" s="282" t="s">
        <v>1415</v>
      </c>
      <c r="G1645" s="282" t="s">
        <v>2144</v>
      </c>
      <c r="H1645" s="261">
        <v>2820403</v>
      </c>
      <c r="I1645" s="257">
        <v>1500000</v>
      </c>
      <c r="J1645" s="261">
        <v>1</v>
      </c>
      <c r="M1645" s="257">
        <v>1500000</v>
      </c>
    </row>
    <row r="1646" spans="1:17">
      <c r="A1646" s="263">
        <v>1645</v>
      </c>
      <c r="B1646" s="263"/>
      <c r="C1646" s="256">
        <v>45916</v>
      </c>
      <c r="D1646" s="282" t="s">
        <v>1425</v>
      </c>
      <c r="G1646" s="282" t="s">
        <v>2086</v>
      </c>
      <c r="H1646" s="261">
        <v>2830502</v>
      </c>
      <c r="I1646" s="257">
        <v>1750000</v>
      </c>
      <c r="J1646" s="261">
        <v>1</v>
      </c>
      <c r="M1646" s="257">
        <v>1750000</v>
      </c>
    </row>
    <row r="1647" spans="1:17">
      <c r="A1647" s="263">
        <v>1646</v>
      </c>
      <c r="B1647" s="263"/>
      <c r="C1647" s="256">
        <v>45916</v>
      </c>
      <c r="D1647" s="282" t="s">
        <v>1007</v>
      </c>
      <c r="G1647" s="282" t="s">
        <v>1184</v>
      </c>
      <c r="H1647" s="261" t="s">
        <v>1943</v>
      </c>
      <c r="I1647" s="257">
        <v>1900000</v>
      </c>
      <c r="J1647" s="261">
        <v>1</v>
      </c>
      <c r="L1647" s="258">
        <v>190000</v>
      </c>
      <c r="M1647" s="257">
        <v>2090000</v>
      </c>
    </row>
    <row r="1648" spans="1:17">
      <c r="A1648" s="263">
        <v>1647</v>
      </c>
      <c r="B1648" s="263"/>
      <c r="C1648" s="256">
        <v>45916</v>
      </c>
      <c r="D1648" s="282" t="s">
        <v>1680</v>
      </c>
      <c r="G1648" s="282" t="s">
        <v>1520</v>
      </c>
      <c r="H1648" s="261">
        <v>24152333903</v>
      </c>
      <c r="I1648" s="257">
        <v>50000</v>
      </c>
      <c r="J1648" s="261">
        <v>3</v>
      </c>
      <c r="M1648" s="257">
        <v>150000</v>
      </c>
    </row>
    <row r="1649" spans="1:14">
      <c r="A1649" s="263">
        <v>1648</v>
      </c>
      <c r="B1649" s="263"/>
      <c r="C1649" s="256">
        <v>45916</v>
      </c>
      <c r="D1649" s="282" t="s">
        <v>981</v>
      </c>
      <c r="G1649" s="282" t="s">
        <v>2142</v>
      </c>
      <c r="I1649" s="257">
        <v>600000</v>
      </c>
      <c r="J1649" s="261">
        <v>1</v>
      </c>
      <c r="L1649" s="258">
        <v>60000</v>
      </c>
      <c r="M1649" s="257">
        <v>660000</v>
      </c>
    </row>
    <row r="1650" spans="1:14">
      <c r="A1650" s="263">
        <v>1649</v>
      </c>
      <c r="B1650" s="263"/>
      <c r="C1650" s="256">
        <v>45916</v>
      </c>
      <c r="D1650" s="282" t="s">
        <v>1465</v>
      </c>
      <c r="G1650" s="282" t="s">
        <v>2242</v>
      </c>
      <c r="I1650" s="257">
        <v>650000</v>
      </c>
      <c r="J1650" s="261">
        <v>1</v>
      </c>
      <c r="M1650" s="257">
        <v>650000</v>
      </c>
    </row>
    <row r="1651" spans="1:14">
      <c r="A1651" s="263">
        <v>1650</v>
      </c>
      <c r="B1651" s="263"/>
      <c r="C1651" s="256">
        <v>45916</v>
      </c>
      <c r="D1651" s="282" t="s">
        <v>1420</v>
      </c>
      <c r="G1651" s="282" t="s">
        <v>1111</v>
      </c>
      <c r="N1651" s="257">
        <v>-1320000</v>
      </c>
    </row>
    <row r="1652" spans="1:14">
      <c r="A1652" s="263">
        <v>1651</v>
      </c>
      <c r="B1652" s="263"/>
      <c r="C1652" s="256">
        <v>45916</v>
      </c>
      <c r="D1652" s="282" t="s">
        <v>2236</v>
      </c>
      <c r="G1652" s="282" t="s">
        <v>1111</v>
      </c>
      <c r="N1652" s="257">
        <v>-579000</v>
      </c>
    </row>
    <row r="1653" spans="1:14">
      <c r="A1653" s="263">
        <v>1652</v>
      </c>
      <c r="B1653" s="263"/>
      <c r="C1653" s="256">
        <v>45916</v>
      </c>
      <c r="D1653" s="282" t="s">
        <v>1465</v>
      </c>
      <c r="G1653" s="282" t="s">
        <v>1704</v>
      </c>
      <c r="N1653" s="257">
        <v>-1050000</v>
      </c>
    </row>
    <row r="1654" spans="1:14">
      <c r="A1654" s="263">
        <v>1653</v>
      </c>
      <c r="B1654" s="263"/>
      <c r="C1654" s="256">
        <v>45916</v>
      </c>
      <c r="D1654" s="282" t="s">
        <v>981</v>
      </c>
      <c r="G1654" s="282" t="s">
        <v>1704</v>
      </c>
      <c r="N1654" s="257">
        <v>-660000</v>
      </c>
    </row>
    <row r="1655" spans="1:14">
      <c r="A1655" s="263">
        <v>1654</v>
      </c>
      <c r="B1655" s="263"/>
      <c r="C1655" s="256">
        <v>45917</v>
      </c>
      <c r="D1655" s="282" t="s">
        <v>1444</v>
      </c>
      <c r="G1655" s="282" t="s">
        <v>1111</v>
      </c>
      <c r="N1655" s="257">
        <v>-1500000</v>
      </c>
    </row>
    <row r="1656" spans="1:14">
      <c r="A1656" s="263">
        <v>1655</v>
      </c>
      <c r="B1656" s="263"/>
      <c r="C1656" s="256">
        <v>45917</v>
      </c>
      <c r="D1656" s="282" t="s">
        <v>1440</v>
      </c>
      <c r="G1656" s="282" t="s">
        <v>1704</v>
      </c>
      <c r="N1656" s="257">
        <v>-300000</v>
      </c>
    </row>
    <row r="1657" spans="1:14">
      <c r="A1657" s="263">
        <v>1656</v>
      </c>
      <c r="B1657" s="263"/>
      <c r="C1657" s="256">
        <v>45917</v>
      </c>
      <c r="D1657" s="282" t="s">
        <v>1769</v>
      </c>
      <c r="G1657" s="282" t="s">
        <v>1111</v>
      </c>
      <c r="N1657" s="257">
        <v>-1210000</v>
      </c>
    </row>
    <row r="1658" spans="1:14">
      <c r="A1658" s="263">
        <v>1657</v>
      </c>
      <c r="B1658" s="263"/>
      <c r="C1658" s="256">
        <v>45917</v>
      </c>
      <c r="D1658" s="282" t="s">
        <v>3480</v>
      </c>
      <c r="G1658" s="282" t="s">
        <v>3384</v>
      </c>
      <c r="H1658" s="261" t="s">
        <v>1186</v>
      </c>
      <c r="I1658" s="257">
        <v>530000</v>
      </c>
      <c r="J1658" s="261">
        <v>2</v>
      </c>
      <c r="M1658" s="257">
        <v>1060000</v>
      </c>
    </row>
    <row r="1659" spans="1:14">
      <c r="A1659" s="263">
        <v>1658</v>
      </c>
      <c r="B1659" s="263"/>
      <c r="C1659" s="256">
        <v>45917</v>
      </c>
      <c r="D1659" s="282" t="s">
        <v>1762</v>
      </c>
      <c r="G1659" s="282" t="s">
        <v>3384</v>
      </c>
      <c r="H1659" s="261" t="s">
        <v>1186</v>
      </c>
      <c r="I1659" s="257">
        <v>526364</v>
      </c>
      <c r="J1659" s="261">
        <v>1</v>
      </c>
      <c r="L1659" s="258">
        <v>52636</v>
      </c>
      <c r="M1659" s="257">
        <v>579000</v>
      </c>
    </row>
    <row r="1660" spans="1:14">
      <c r="A1660" s="263">
        <v>1659</v>
      </c>
      <c r="B1660" s="263"/>
      <c r="C1660" s="256">
        <v>45917</v>
      </c>
      <c r="D1660" s="282" t="s">
        <v>1762</v>
      </c>
      <c r="G1660" s="282" t="s">
        <v>2134</v>
      </c>
      <c r="H1660" s="261" t="s">
        <v>1179</v>
      </c>
      <c r="I1660" s="257">
        <v>1000000</v>
      </c>
      <c r="J1660" s="261">
        <v>1</v>
      </c>
      <c r="L1660" s="258">
        <v>100000</v>
      </c>
      <c r="M1660" s="257">
        <v>1100000</v>
      </c>
    </row>
    <row r="1661" spans="1:14">
      <c r="A1661" s="263">
        <v>1660</v>
      </c>
      <c r="B1661" s="263"/>
      <c r="C1661" s="256">
        <v>45917</v>
      </c>
      <c r="D1661" s="282" t="s">
        <v>1762</v>
      </c>
      <c r="G1661" s="282" t="s">
        <v>2136</v>
      </c>
      <c r="H1661" s="261" t="s">
        <v>1230</v>
      </c>
      <c r="I1661" s="257">
        <v>130000</v>
      </c>
      <c r="J1661" s="261">
        <v>1</v>
      </c>
      <c r="L1661" s="258">
        <v>13000</v>
      </c>
      <c r="M1661" s="257">
        <v>143000</v>
      </c>
    </row>
    <row r="1662" spans="1:14">
      <c r="A1662" s="263">
        <v>1661</v>
      </c>
      <c r="B1662" s="263"/>
      <c r="C1662" s="256">
        <v>45917</v>
      </c>
      <c r="D1662" s="282" t="s">
        <v>1762</v>
      </c>
      <c r="G1662" s="282" t="s">
        <v>2140</v>
      </c>
      <c r="H1662" s="261" t="s">
        <v>1778</v>
      </c>
      <c r="I1662" s="257">
        <v>10000</v>
      </c>
      <c r="J1662" s="261">
        <v>2</v>
      </c>
      <c r="L1662" s="258">
        <v>2000</v>
      </c>
      <c r="M1662" s="257">
        <v>22000</v>
      </c>
    </row>
    <row r="1663" spans="1:14">
      <c r="A1663" s="263">
        <v>1662</v>
      </c>
      <c r="B1663" s="263"/>
      <c r="C1663" s="256">
        <v>45917</v>
      </c>
      <c r="D1663" s="282" t="s">
        <v>1705</v>
      </c>
      <c r="G1663" s="282" t="s">
        <v>2242</v>
      </c>
      <c r="I1663" s="257">
        <v>650000</v>
      </c>
      <c r="J1663" s="261">
        <v>1</v>
      </c>
      <c r="L1663" s="258">
        <v>65000</v>
      </c>
      <c r="M1663" s="257">
        <v>715000</v>
      </c>
    </row>
    <row r="1664" spans="1:14">
      <c r="A1664" s="263">
        <v>1663</v>
      </c>
      <c r="B1664" s="263"/>
      <c r="C1664" s="256">
        <v>45917</v>
      </c>
      <c r="D1664" s="282" t="s">
        <v>1705</v>
      </c>
      <c r="G1664" s="282" t="s">
        <v>2138</v>
      </c>
      <c r="H1664" s="261">
        <v>50228</v>
      </c>
      <c r="I1664" s="257">
        <v>110000</v>
      </c>
      <c r="J1664" s="261">
        <v>2</v>
      </c>
      <c r="L1664" s="258">
        <v>22000</v>
      </c>
      <c r="M1664" s="257">
        <v>242000</v>
      </c>
    </row>
    <row r="1665" spans="1:14">
      <c r="A1665" s="263">
        <v>1664</v>
      </c>
      <c r="B1665" s="263"/>
      <c r="C1665" s="256">
        <v>45917</v>
      </c>
      <c r="D1665" s="282" t="s">
        <v>1705</v>
      </c>
      <c r="G1665" s="282" t="s">
        <v>2138</v>
      </c>
      <c r="H1665" s="261">
        <v>50229</v>
      </c>
      <c r="I1665" s="257">
        <v>75000</v>
      </c>
      <c r="J1665" s="261">
        <v>2</v>
      </c>
      <c r="L1665" s="258">
        <v>15000</v>
      </c>
      <c r="M1665" s="257">
        <v>165000</v>
      </c>
    </row>
    <row r="1666" spans="1:14">
      <c r="A1666" s="263">
        <v>1665</v>
      </c>
      <c r="B1666" s="263"/>
      <c r="C1666" s="256">
        <v>45917</v>
      </c>
      <c r="D1666" s="282" t="s">
        <v>1705</v>
      </c>
      <c r="G1666" s="282" t="s">
        <v>1490</v>
      </c>
      <c r="I1666" s="257">
        <v>20000</v>
      </c>
      <c r="J1666" s="261">
        <v>1</v>
      </c>
      <c r="L1666" s="258">
        <v>2000</v>
      </c>
      <c r="M1666" s="257">
        <v>22000</v>
      </c>
    </row>
    <row r="1667" spans="1:14">
      <c r="A1667" s="263">
        <v>1666</v>
      </c>
      <c r="B1667" s="263"/>
      <c r="C1667" s="256">
        <v>45917</v>
      </c>
      <c r="D1667" s="282" t="s">
        <v>1680</v>
      </c>
      <c r="G1667" s="282" t="s">
        <v>3490</v>
      </c>
      <c r="I1667" s="257">
        <v>2200000</v>
      </c>
      <c r="J1667" s="261">
        <v>1</v>
      </c>
      <c r="M1667" s="257">
        <v>2200000</v>
      </c>
    </row>
    <row r="1668" spans="1:14">
      <c r="A1668" s="263">
        <v>1667</v>
      </c>
      <c r="B1668" s="263"/>
      <c r="C1668" s="256">
        <v>45917</v>
      </c>
      <c r="D1668" s="282" t="s">
        <v>1680</v>
      </c>
      <c r="G1668" s="282" t="s">
        <v>1674</v>
      </c>
      <c r="H1668" s="261" t="s">
        <v>1673</v>
      </c>
      <c r="I1668" s="257">
        <v>15000</v>
      </c>
      <c r="J1668" s="261">
        <v>4</v>
      </c>
      <c r="M1668" s="257">
        <v>60000</v>
      </c>
    </row>
    <row r="1669" spans="1:14">
      <c r="A1669" s="263">
        <v>1668</v>
      </c>
      <c r="B1669" s="263"/>
      <c r="C1669" s="256">
        <v>45917</v>
      </c>
      <c r="D1669" s="282" t="s">
        <v>2093</v>
      </c>
      <c r="G1669" s="282" t="s">
        <v>3384</v>
      </c>
      <c r="H1669" s="261" t="s">
        <v>1186</v>
      </c>
      <c r="I1669" s="257">
        <v>540000</v>
      </c>
      <c r="J1669" s="261">
        <v>1</v>
      </c>
      <c r="L1669" s="258">
        <v>54000</v>
      </c>
      <c r="M1669" s="257">
        <v>594000</v>
      </c>
    </row>
    <row r="1670" spans="1:14">
      <c r="A1670" s="263">
        <v>1669</v>
      </c>
      <c r="B1670" s="263"/>
      <c r="C1670" s="256">
        <v>45917</v>
      </c>
      <c r="D1670" s="282" t="s">
        <v>2093</v>
      </c>
      <c r="G1670" s="282" t="s">
        <v>2134</v>
      </c>
      <c r="H1670" s="261" t="s">
        <v>1179</v>
      </c>
      <c r="I1670" s="257">
        <v>1000000</v>
      </c>
      <c r="J1670" s="261">
        <v>1</v>
      </c>
      <c r="L1670" s="258">
        <v>100000</v>
      </c>
      <c r="M1670" s="257">
        <v>1100000</v>
      </c>
    </row>
    <row r="1671" spans="1:14">
      <c r="A1671" s="263">
        <v>1670</v>
      </c>
      <c r="B1671" s="263"/>
      <c r="C1671" s="256">
        <v>45917</v>
      </c>
      <c r="D1671" s="282" t="s">
        <v>2093</v>
      </c>
      <c r="G1671" s="282" t="s">
        <v>2139</v>
      </c>
      <c r="H1671" s="261" t="s">
        <v>1752</v>
      </c>
      <c r="I1671" s="257">
        <v>35000</v>
      </c>
      <c r="J1671" s="261">
        <v>1</v>
      </c>
      <c r="L1671" s="258">
        <v>3500</v>
      </c>
      <c r="M1671" s="257">
        <v>38500</v>
      </c>
    </row>
    <row r="1672" spans="1:14">
      <c r="A1672" s="263">
        <v>1671</v>
      </c>
      <c r="B1672" s="263"/>
      <c r="C1672" s="256">
        <v>45917</v>
      </c>
      <c r="D1672" s="282" t="s">
        <v>2096</v>
      </c>
      <c r="G1672" s="282" t="s">
        <v>1675</v>
      </c>
      <c r="H1672" s="261">
        <v>2800802</v>
      </c>
      <c r="I1672" s="257">
        <v>150000</v>
      </c>
      <c r="J1672" s="261">
        <v>3</v>
      </c>
      <c r="M1672" s="257">
        <v>450000</v>
      </c>
    </row>
    <row r="1673" spans="1:14">
      <c r="A1673" s="263">
        <v>1672</v>
      </c>
      <c r="B1673" s="263"/>
      <c r="C1673" s="256">
        <v>45917</v>
      </c>
      <c r="D1673" s="282" t="s">
        <v>1633</v>
      </c>
      <c r="G1673" s="282" t="s">
        <v>2234</v>
      </c>
      <c r="I1673" s="257">
        <v>1600000</v>
      </c>
      <c r="J1673" s="261">
        <v>1</v>
      </c>
      <c r="L1673" s="258">
        <v>160000</v>
      </c>
      <c r="M1673" s="257">
        <v>1760000</v>
      </c>
    </row>
    <row r="1674" spans="1:14">
      <c r="A1674" s="263">
        <v>1673</v>
      </c>
      <c r="B1674" s="263"/>
      <c r="C1674" s="256">
        <v>45918</v>
      </c>
      <c r="D1674" s="282" t="s">
        <v>1931</v>
      </c>
      <c r="G1674" s="282" t="s">
        <v>1111</v>
      </c>
      <c r="N1674" s="257">
        <v>-1200000</v>
      </c>
    </row>
    <row r="1675" spans="1:14">
      <c r="A1675" s="263">
        <v>1674</v>
      </c>
      <c r="B1675" s="263"/>
      <c r="C1675" s="256">
        <v>45918</v>
      </c>
      <c r="D1675" s="282" t="s">
        <v>1370</v>
      </c>
      <c r="G1675" s="282" t="s">
        <v>3490</v>
      </c>
      <c r="H1675" s="261" t="s">
        <v>3499</v>
      </c>
      <c r="I1675" s="257">
        <v>900000</v>
      </c>
      <c r="J1675" s="261">
        <v>1</v>
      </c>
      <c r="M1675" s="257">
        <v>900000</v>
      </c>
    </row>
    <row r="1676" spans="1:14">
      <c r="A1676" s="263">
        <v>1675</v>
      </c>
      <c r="B1676" s="263"/>
      <c r="C1676" s="256">
        <v>45918</v>
      </c>
      <c r="D1676" s="282" t="s">
        <v>1018</v>
      </c>
      <c r="G1676" s="282" t="s">
        <v>2735</v>
      </c>
      <c r="H1676" s="261" t="s">
        <v>2734</v>
      </c>
      <c r="I1676" s="257">
        <v>450000</v>
      </c>
      <c r="J1676" s="261">
        <v>1</v>
      </c>
      <c r="M1676" s="257">
        <v>450000</v>
      </c>
    </row>
    <row r="1677" spans="1:14">
      <c r="A1677" s="263">
        <v>1676</v>
      </c>
      <c r="B1677" s="263"/>
      <c r="C1677" s="256">
        <v>45918</v>
      </c>
      <c r="D1677" s="282" t="s">
        <v>1018</v>
      </c>
      <c r="G1677" s="282" t="s">
        <v>2131</v>
      </c>
      <c r="H1677" s="261" t="s">
        <v>1678</v>
      </c>
      <c r="I1677" s="257">
        <v>70000</v>
      </c>
      <c r="J1677" s="261">
        <v>1</v>
      </c>
      <c r="M1677" s="257">
        <v>70000</v>
      </c>
    </row>
    <row r="1678" spans="1:14">
      <c r="A1678" s="263">
        <v>1677</v>
      </c>
      <c r="B1678" s="263"/>
      <c r="C1678" s="256">
        <v>45918</v>
      </c>
      <c r="D1678" s="282" t="s">
        <v>1438</v>
      </c>
      <c r="G1678" s="282" t="s">
        <v>2614</v>
      </c>
      <c r="I1678" s="257">
        <v>200000</v>
      </c>
      <c r="J1678" s="261">
        <v>1</v>
      </c>
      <c r="L1678" s="258">
        <v>20000</v>
      </c>
      <c r="M1678" s="257">
        <v>220000</v>
      </c>
    </row>
    <row r="1679" spans="1:14">
      <c r="A1679" s="263">
        <v>1678</v>
      </c>
      <c r="B1679" s="263"/>
      <c r="C1679" s="256">
        <v>45918</v>
      </c>
      <c r="D1679" s="282" t="s">
        <v>1444</v>
      </c>
      <c r="G1679" s="282" t="s">
        <v>1182</v>
      </c>
      <c r="H1679" s="261" t="s">
        <v>1710</v>
      </c>
      <c r="I1679" s="257">
        <v>1100000</v>
      </c>
      <c r="J1679" s="261">
        <v>1</v>
      </c>
      <c r="M1679" s="257">
        <v>1100000</v>
      </c>
    </row>
    <row r="1680" spans="1:14">
      <c r="A1680" s="263">
        <v>1679</v>
      </c>
      <c r="B1680" s="263"/>
      <c r="C1680" s="256">
        <v>45918</v>
      </c>
      <c r="D1680" s="282" t="s">
        <v>3045</v>
      </c>
      <c r="G1680" s="282" t="s">
        <v>1994</v>
      </c>
      <c r="H1680" s="261" t="s">
        <v>3509</v>
      </c>
      <c r="I1680" s="257">
        <v>1000000</v>
      </c>
      <c r="J1680" s="261">
        <v>1</v>
      </c>
      <c r="L1680" s="258">
        <v>100000</v>
      </c>
      <c r="M1680" s="257">
        <v>1100000</v>
      </c>
    </row>
    <row r="1681" spans="1:14">
      <c r="A1681" s="263">
        <v>1680</v>
      </c>
      <c r="B1681" s="263"/>
      <c r="C1681" s="256">
        <v>45918</v>
      </c>
      <c r="D1681" s="282" t="s">
        <v>1882</v>
      </c>
      <c r="G1681" s="282" t="s">
        <v>2968</v>
      </c>
      <c r="H1681" s="261">
        <v>2820403</v>
      </c>
      <c r="I1681" s="257">
        <v>1000000</v>
      </c>
      <c r="J1681" s="261">
        <v>1</v>
      </c>
      <c r="M1681" s="257">
        <v>1000000</v>
      </c>
    </row>
    <row r="1682" spans="1:14">
      <c r="A1682" s="263">
        <v>1681</v>
      </c>
      <c r="B1682" s="263"/>
      <c r="C1682" s="256">
        <v>45918</v>
      </c>
      <c r="D1682" s="282" t="s">
        <v>1882</v>
      </c>
      <c r="G1682" s="282" t="s">
        <v>2832</v>
      </c>
      <c r="I1682" s="257">
        <v>50000</v>
      </c>
      <c r="J1682" s="261">
        <v>1</v>
      </c>
      <c r="M1682" s="257">
        <v>50000</v>
      </c>
    </row>
    <row r="1683" spans="1:14">
      <c r="A1683" s="263">
        <v>1682</v>
      </c>
      <c r="B1683" s="263"/>
      <c r="C1683" s="256">
        <v>45918</v>
      </c>
      <c r="D1683" s="282" t="s">
        <v>3370</v>
      </c>
      <c r="G1683" s="282" t="s">
        <v>3501</v>
      </c>
      <c r="H1683" s="261" t="s">
        <v>3500</v>
      </c>
      <c r="I1683" s="257">
        <v>300000</v>
      </c>
      <c r="J1683" s="261">
        <v>1</v>
      </c>
      <c r="M1683" s="257">
        <v>300000</v>
      </c>
    </row>
    <row r="1684" spans="1:14">
      <c r="A1684" s="263">
        <v>1683</v>
      </c>
      <c r="B1684" s="263"/>
      <c r="C1684" s="256">
        <v>45918</v>
      </c>
      <c r="D1684" s="282" t="s">
        <v>1415</v>
      </c>
      <c r="G1684" s="282" t="s">
        <v>1978</v>
      </c>
      <c r="H1684" s="261" t="s">
        <v>1193</v>
      </c>
      <c r="I1684" s="257">
        <v>1500000</v>
      </c>
      <c r="J1684" s="261">
        <v>1</v>
      </c>
      <c r="M1684" s="257">
        <v>1500000</v>
      </c>
    </row>
    <row r="1685" spans="1:14">
      <c r="A1685" s="263">
        <v>1684</v>
      </c>
      <c r="B1685" s="263"/>
      <c r="C1685" s="256">
        <v>45918</v>
      </c>
      <c r="D1685" s="282" t="s">
        <v>1415</v>
      </c>
      <c r="G1685" s="282" t="s">
        <v>3498</v>
      </c>
      <c r="H1685" s="261" t="s">
        <v>3497</v>
      </c>
      <c r="I1685" s="257">
        <v>130000</v>
      </c>
      <c r="J1685" s="261">
        <v>1</v>
      </c>
      <c r="M1685" s="257">
        <v>130000</v>
      </c>
    </row>
    <row r="1686" spans="1:14">
      <c r="A1686" s="263">
        <v>1685</v>
      </c>
      <c r="B1686" s="263"/>
      <c r="C1686" s="256">
        <v>45918</v>
      </c>
      <c r="D1686" s="282" t="s">
        <v>1415</v>
      </c>
      <c r="G1686" s="282" t="s">
        <v>3490</v>
      </c>
      <c r="H1686" s="261" t="s">
        <v>3499</v>
      </c>
      <c r="I1686" s="257">
        <v>2200000</v>
      </c>
      <c r="J1686" s="261">
        <v>1</v>
      </c>
      <c r="M1686" s="257">
        <v>2200000</v>
      </c>
    </row>
    <row r="1687" spans="1:14">
      <c r="A1687" s="263">
        <v>1686</v>
      </c>
      <c r="B1687" s="263"/>
      <c r="C1687" s="256">
        <v>45918</v>
      </c>
      <c r="D1687" s="282" t="s">
        <v>1705</v>
      </c>
      <c r="G1687" s="282" t="s">
        <v>3496</v>
      </c>
      <c r="H1687" s="261">
        <v>24055324</v>
      </c>
      <c r="I1687" s="257">
        <v>260000</v>
      </c>
      <c r="J1687" s="261">
        <v>1</v>
      </c>
      <c r="L1687" s="258">
        <v>26000</v>
      </c>
      <c r="M1687" s="257">
        <v>286000</v>
      </c>
    </row>
    <row r="1688" spans="1:14">
      <c r="A1688" s="263">
        <v>1687</v>
      </c>
      <c r="B1688" s="263"/>
      <c r="C1688" s="256">
        <v>45918</v>
      </c>
      <c r="D1688" s="282" t="s">
        <v>2739</v>
      </c>
      <c r="G1688" s="282" t="s">
        <v>1506</v>
      </c>
      <c r="I1688" s="257">
        <v>450000</v>
      </c>
      <c r="J1688" s="261">
        <v>1</v>
      </c>
      <c r="M1688" s="257">
        <v>450000</v>
      </c>
    </row>
    <row r="1689" spans="1:14">
      <c r="A1689" s="263">
        <v>1688</v>
      </c>
      <c r="B1689" s="263"/>
      <c r="C1689" s="256">
        <v>45918</v>
      </c>
      <c r="D1689" s="282" t="s">
        <v>3040</v>
      </c>
      <c r="G1689" s="282" t="s">
        <v>2144</v>
      </c>
      <c r="H1689" s="261">
        <v>2820403</v>
      </c>
      <c r="I1689" s="257">
        <v>1500000</v>
      </c>
      <c r="J1689" s="261">
        <v>1</v>
      </c>
      <c r="M1689" s="257">
        <v>1500000</v>
      </c>
    </row>
    <row r="1690" spans="1:14">
      <c r="A1690" s="263">
        <v>1689</v>
      </c>
      <c r="B1690" s="263"/>
      <c r="C1690" s="256">
        <v>45918</v>
      </c>
      <c r="D1690" s="282" t="s">
        <v>2637</v>
      </c>
      <c r="G1690" s="282" t="s">
        <v>1532</v>
      </c>
      <c r="H1690" s="261" t="s">
        <v>2631</v>
      </c>
      <c r="I1690" s="257">
        <v>1000000</v>
      </c>
      <c r="J1690" s="261">
        <v>1</v>
      </c>
      <c r="L1690" s="258">
        <v>100000</v>
      </c>
      <c r="M1690" s="257">
        <v>1100000</v>
      </c>
    </row>
    <row r="1691" spans="1:14">
      <c r="A1691" s="263">
        <v>1690</v>
      </c>
      <c r="B1691" s="263"/>
      <c r="C1691" s="256">
        <v>45918</v>
      </c>
      <c r="D1691" s="282" t="s">
        <v>2637</v>
      </c>
      <c r="G1691" s="282" t="s">
        <v>1695</v>
      </c>
      <c r="H1691" s="261" t="s">
        <v>2764</v>
      </c>
      <c r="I1691" s="257">
        <v>450000</v>
      </c>
      <c r="J1691" s="261">
        <v>1</v>
      </c>
      <c r="L1691" s="258">
        <v>45000</v>
      </c>
      <c r="M1691" s="257">
        <v>495000</v>
      </c>
    </row>
    <row r="1692" spans="1:14">
      <c r="A1692" s="263">
        <v>1691</v>
      </c>
      <c r="B1692" s="263"/>
      <c r="C1692" s="256">
        <v>45918</v>
      </c>
      <c r="D1692" s="282" t="s">
        <v>2407</v>
      </c>
      <c r="G1692" s="282" t="s">
        <v>2280</v>
      </c>
      <c r="H1692" s="261" t="s">
        <v>2653</v>
      </c>
      <c r="I1692" s="257">
        <v>350000</v>
      </c>
      <c r="J1692" s="261">
        <v>2</v>
      </c>
      <c r="L1692" s="258" t="s">
        <v>3528</v>
      </c>
      <c r="M1692" s="257">
        <v>770000</v>
      </c>
    </row>
    <row r="1693" spans="1:14">
      <c r="A1693" s="263">
        <v>1692</v>
      </c>
      <c r="B1693" s="263"/>
      <c r="C1693" s="256">
        <v>45918</v>
      </c>
      <c r="D1693" s="282" t="s">
        <v>3040</v>
      </c>
      <c r="G1693" s="282" t="s">
        <v>1111</v>
      </c>
      <c r="N1693" s="257">
        <v>-1500000</v>
      </c>
    </row>
    <row r="1694" spans="1:14">
      <c r="A1694" s="263">
        <v>1693</v>
      </c>
      <c r="B1694" s="263"/>
      <c r="C1694" s="256">
        <v>45918</v>
      </c>
      <c r="D1694" s="282" t="s">
        <v>1425</v>
      </c>
      <c r="G1694" s="282" t="s">
        <v>1111</v>
      </c>
      <c r="N1694" s="257">
        <v>-1750000</v>
      </c>
    </row>
    <row r="1695" spans="1:14">
      <c r="A1695" s="263">
        <v>1694</v>
      </c>
      <c r="B1695" s="263"/>
      <c r="C1695" s="256">
        <v>45918</v>
      </c>
      <c r="D1695" s="282" t="s">
        <v>2096</v>
      </c>
      <c r="G1695" s="282" t="s">
        <v>1111</v>
      </c>
      <c r="N1695" s="257">
        <v>-450000</v>
      </c>
    </row>
    <row r="1696" spans="1:14">
      <c r="A1696" s="263">
        <v>1695</v>
      </c>
      <c r="B1696" s="263"/>
      <c r="C1696" s="256">
        <v>45918</v>
      </c>
      <c r="D1696" s="282" t="s">
        <v>3370</v>
      </c>
      <c r="G1696" s="282" t="s">
        <v>1111</v>
      </c>
      <c r="N1696" s="257">
        <v>-300000</v>
      </c>
    </row>
    <row r="1697" spans="1:14">
      <c r="A1697" s="263">
        <v>1696</v>
      </c>
      <c r="B1697" s="263"/>
      <c r="C1697" s="256">
        <v>45918</v>
      </c>
      <c r="D1697" s="282" t="s">
        <v>3480</v>
      </c>
      <c r="G1697" s="282" t="s">
        <v>1111</v>
      </c>
      <c r="N1697" s="257">
        <v>-1060000</v>
      </c>
    </row>
    <row r="1698" spans="1:14">
      <c r="A1698" s="263">
        <v>1697</v>
      </c>
      <c r="B1698" s="263"/>
      <c r="C1698" s="256">
        <v>45919</v>
      </c>
      <c r="D1698" s="282" t="s">
        <v>1074</v>
      </c>
      <c r="G1698" s="282" t="s">
        <v>1111</v>
      </c>
      <c r="N1698" s="257">
        <v>-1550000</v>
      </c>
    </row>
    <row r="1699" spans="1:14">
      <c r="A1699" s="263">
        <v>1698</v>
      </c>
      <c r="B1699" s="263"/>
      <c r="C1699" s="256">
        <v>45919</v>
      </c>
      <c r="D1699" s="282" t="s">
        <v>1074</v>
      </c>
      <c r="G1699" s="282" t="s">
        <v>2131</v>
      </c>
      <c r="H1699" s="261" t="s">
        <v>1678</v>
      </c>
      <c r="I1699" s="257">
        <v>60000</v>
      </c>
      <c r="J1699" s="261">
        <v>1</v>
      </c>
      <c r="M1699" s="257">
        <v>60000</v>
      </c>
    </row>
    <row r="1700" spans="1:14">
      <c r="A1700" s="263">
        <v>1699</v>
      </c>
      <c r="B1700" s="263"/>
      <c r="C1700" s="256">
        <v>45919</v>
      </c>
      <c r="D1700" s="282" t="s">
        <v>1370</v>
      </c>
      <c r="G1700" s="282" t="s">
        <v>1701</v>
      </c>
      <c r="I1700" s="257">
        <v>450000</v>
      </c>
      <c r="J1700" s="261">
        <v>1</v>
      </c>
      <c r="M1700" s="257">
        <v>450000</v>
      </c>
    </row>
    <row r="1701" spans="1:14">
      <c r="A1701" s="263">
        <v>1700</v>
      </c>
      <c r="B1701" s="263"/>
      <c r="C1701" s="256">
        <v>45919</v>
      </c>
      <c r="D1701" s="282" t="s">
        <v>1010</v>
      </c>
      <c r="G1701" s="282" t="s">
        <v>3490</v>
      </c>
      <c r="H1701" s="261" t="s">
        <v>3499</v>
      </c>
      <c r="I1701" s="257">
        <v>2000000</v>
      </c>
      <c r="J1701" s="261">
        <v>1</v>
      </c>
      <c r="M1701" s="257">
        <v>2000000</v>
      </c>
    </row>
    <row r="1702" spans="1:14">
      <c r="A1702" s="263">
        <v>1701</v>
      </c>
      <c r="B1702" s="263"/>
      <c r="C1702" s="256">
        <v>45919</v>
      </c>
      <c r="D1702" s="282" t="s">
        <v>2675</v>
      </c>
      <c r="G1702" s="282" t="s">
        <v>3525</v>
      </c>
      <c r="I1702" s="257">
        <v>250000</v>
      </c>
      <c r="J1702" s="261">
        <v>1</v>
      </c>
      <c r="M1702" s="257">
        <v>250000</v>
      </c>
    </row>
    <row r="1703" spans="1:14">
      <c r="A1703" s="263">
        <v>1702</v>
      </c>
      <c r="B1703" s="263"/>
      <c r="C1703" s="256">
        <v>45919</v>
      </c>
      <c r="D1703" s="282" t="s">
        <v>1010</v>
      </c>
      <c r="G1703" s="282" t="s">
        <v>3527</v>
      </c>
      <c r="N1703" s="257">
        <v>-2000000</v>
      </c>
    </row>
    <row r="1704" spans="1:14">
      <c r="A1704" s="263">
        <v>1703</v>
      </c>
      <c r="B1704" s="263"/>
      <c r="C1704" s="256">
        <v>45919</v>
      </c>
      <c r="D1704" s="282" t="s">
        <v>2739</v>
      </c>
      <c r="G1704" s="282" t="s">
        <v>1111</v>
      </c>
      <c r="N1704" s="257">
        <v>-450000</v>
      </c>
    </row>
    <row r="1705" spans="1:14">
      <c r="A1705" s="263">
        <v>1704</v>
      </c>
      <c r="B1705" s="263"/>
      <c r="C1705" s="256">
        <v>45919</v>
      </c>
      <c r="D1705" s="282" t="s">
        <v>3045</v>
      </c>
      <c r="G1705" s="282" t="s">
        <v>1111</v>
      </c>
      <c r="N1705" s="257">
        <v>-1100000</v>
      </c>
    </row>
    <row r="1706" spans="1:14">
      <c r="A1706" s="263">
        <v>1705</v>
      </c>
      <c r="B1706" s="263"/>
      <c r="C1706" s="256">
        <v>45919</v>
      </c>
      <c r="D1706" s="282" t="s">
        <v>1045</v>
      </c>
      <c r="G1706" s="282" t="s">
        <v>1111</v>
      </c>
      <c r="N1706" s="257">
        <v>-1550000</v>
      </c>
    </row>
    <row r="1707" spans="1:14">
      <c r="A1707" s="263">
        <v>1706</v>
      </c>
      <c r="B1707" s="263"/>
      <c r="C1707" s="256">
        <v>45919</v>
      </c>
      <c r="D1707" s="282" t="s">
        <v>2637</v>
      </c>
      <c r="G1707" s="282" t="s">
        <v>1111</v>
      </c>
      <c r="N1707" s="257">
        <v>-1595000</v>
      </c>
    </row>
    <row r="1708" spans="1:14">
      <c r="A1708" s="263">
        <v>1707</v>
      </c>
      <c r="B1708" s="263"/>
      <c r="C1708" s="256">
        <v>45919</v>
      </c>
      <c r="D1708" s="282" t="s">
        <v>2262</v>
      </c>
      <c r="G1708" s="282" t="s">
        <v>1111</v>
      </c>
      <c r="N1708" s="257">
        <v>-770000</v>
      </c>
    </row>
    <row r="1709" spans="1:14">
      <c r="A1709" s="263">
        <v>1708</v>
      </c>
      <c r="B1709" s="263"/>
      <c r="C1709" s="256">
        <v>45920</v>
      </c>
      <c r="D1709" s="282" t="s">
        <v>2675</v>
      </c>
      <c r="G1709" s="282" t="s">
        <v>1111</v>
      </c>
      <c r="N1709" s="257">
        <v>-250000</v>
      </c>
    </row>
    <row r="1710" spans="1:14">
      <c r="A1710" s="263">
        <v>1709</v>
      </c>
      <c r="B1710" s="263"/>
      <c r="C1710" s="256">
        <v>45920</v>
      </c>
      <c r="D1710" s="282" t="s">
        <v>1882</v>
      </c>
      <c r="G1710" s="282" t="s">
        <v>1111</v>
      </c>
      <c r="N1710" s="257">
        <v>-1050000</v>
      </c>
    </row>
    <row r="1711" spans="1:14">
      <c r="A1711" s="263">
        <v>1710</v>
      </c>
      <c r="B1711" s="263"/>
      <c r="C1711" s="256">
        <v>45920</v>
      </c>
      <c r="D1711" s="282" t="s">
        <v>1747</v>
      </c>
      <c r="G1711" s="282" t="s">
        <v>1111</v>
      </c>
      <c r="N1711" s="257">
        <v>-3875000</v>
      </c>
    </row>
    <row r="1712" spans="1:14">
      <c r="A1712" s="263">
        <v>1711</v>
      </c>
      <c r="B1712" s="263"/>
      <c r="C1712" s="256">
        <v>45920</v>
      </c>
      <c r="D1712" s="282" t="s">
        <v>1766</v>
      </c>
      <c r="G1712" s="282" t="s">
        <v>1467</v>
      </c>
      <c r="H1712" s="261" t="s">
        <v>2613</v>
      </c>
      <c r="I1712" s="257">
        <v>350000</v>
      </c>
      <c r="J1712" s="261">
        <v>1</v>
      </c>
      <c r="M1712" s="257">
        <v>350000</v>
      </c>
    </row>
    <row r="1713" spans="1:14">
      <c r="A1713" s="263">
        <v>1712</v>
      </c>
      <c r="B1713" s="263"/>
      <c r="C1713" s="256">
        <v>45922</v>
      </c>
      <c r="D1713" s="282" t="s">
        <v>1633</v>
      </c>
      <c r="G1713" s="282" t="s">
        <v>1111</v>
      </c>
      <c r="N1713" s="257">
        <v>-1760000</v>
      </c>
    </row>
    <row r="1714" spans="1:14">
      <c r="A1714" s="263">
        <v>1713</v>
      </c>
      <c r="B1714" s="263"/>
      <c r="C1714" s="256">
        <v>45922</v>
      </c>
      <c r="D1714" s="282" t="s">
        <v>3533</v>
      </c>
      <c r="G1714" s="282" t="s">
        <v>1397</v>
      </c>
      <c r="H1714" s="261" t="s">
        <v>3609</v>
      </c>
      <c r="I1714" s="257">
        <v>1300000</v>
      </c>
      <c r="J1714" s="261">
        <v>1</v>
      </c>
      <c r="L1714" s="258" t="s">
        <v>3066</v>
      </c>
      <c r="M1714" s="257">
        <v>1430000</v>
      </c>
    </row>
    <row r="1715" spans="1:14">
      <c r="A1715" s="263">
        <v>1714</v>
      </c>
      <c r="B1715" s="263"/>
      <c r="C1715" s="256">
        <v>45922</v>
      </c>
      <c r="D1715" s="282" t="s">
        <v>1928</v>
      </c>
      <c r="G1715" s="282" t="s">
        <v>2128</v>
      </c>
      <c r="H1715" s="261" t="s">
        <v>1180</v>
      </c>
      <c r="I1715" s="257">
        <v>1500000</v>
      </c>
      <c r="J1715" s="261">
        <v>1</v>
      </c>
      <c r="L1715" s="258">
        <v>150000</v>
      </c>
      <c r="M1715" s="257">
        <v>1650000</v>
      </c>
    </row>
    <row r="1716" spans="1:14">
      <c r="A1716" s="263">
        <v>1715</v>
      </c>
      <c r="B1716" s="263"/>
      <c r="C1716" s="256">
        <v>45922</v>
      </c>
      <c r="D1716" s="282" t="s">
        <v>1928</v>
      </c>
      <c r="G1716" s="282" t="s">
        <v>2129</v>
      </c>
      <c r="H1716" s="261" t="s">
        <v>1760</v>
      </c>
      <c r="I1716" s="257">
        <v>0</v>
      </c>
      <c r="J1716" s="261">
        <v>1</v>
      </c>
      <c r="M1716" s="257">
        <v>0</v>
      </c>
    </row>
    <row r="1717" spans="1:14">
      <c r="A1717" s="263">
        <v>1716</v>
      </c>
      <c r="B1717" s="263"/>
      <c r="C1717" s="256">
        <v>45922</v>
      </c>
      <c r="D1717" s="282" t="s">
        <v>1551</v>
      </c>
      <c r="G1717" s="282" t="s">
        <v>2136</v>
      </c>
      <c r="H1717" s="261" t="s">
        <v>1230</v>
      </c>
      <c r="I1717" s="257">
        <v>130000</v>
      </c>
      <c r="J1717" s="261">
        <v>1</v>
      </c>
      <c r="L1717" s="258">
        <v>13000</v>
      </c>
      <c r="M1717" s="257">
        <v>143000</v>
      </c>
    </row>
    <row r="1718" spans="1:14">
      <c r="A1718" s="263">
        <v>1717</v>
      </c>
      <c r="B1718" s="263"/>
      <c r="C1718" s="256">
        <v>45922</v>
      </c>
      <c r="D1718" s="282" t="s">
        <v>1438</v>
      </c>
      <c r="G1718" s="282" t="s">
        <v>1817</v>
      </c>
      <c r="H1718" s="261">
        <v>501218962</v>
      </c>
      <c r="I1718" s="257">
        <v>3500000</v>
      </c>
      <c r="J1718" s="261">
        <v>1</v>
      </c>
      <c r="L1718" s="258">
        <v>350000</v>
      </c>
      <c r="M1718" s="257">
        <v>3850000</v>
      </c>
    </row>
    <row r="1719" spans="1:14">
      <c r="A1719" s="263">
        <v>1718</v>
      </c>
      <c r="B1719" s="263"/>
      <c r="C1719" s="256">
        <v>45922</v>
      </c>
      <c r="D1719" s="282" t="s">
        <v>1413</v>
      </c>
      <c r="G1719" s="282" t="s">
        <v>1467</v>
      </c>
      <c r="H1719" s="261" t="s">
        <v>2613</v>
      </c>
      <c r="I1719" s="257">
        <v>350000</v>
      </c>
      <c r="J1719" s="261">
        <v>1</v>
      </c>
      <c r="M1719" s="257">
        <v>350000</v>
      </c>
    </row>
    <row r="1720" spans="1:14">
      <c r="A1720" s="263">
        <v>1719</v>
      </c>
      <c r="B1720" s="263"/>
      <c r="C1720" s="256">
        <v>45922</v>
      </c>
      <c r="D1720" s="282" t="s">
        <v>2348</v>
      </c>
      <c r="G1720" s="282" t="s">
        <v>1184</v>
      </c>
      <c r="H1720" s="261" t="s">
        <v>1943</v>
      </c>
      <c r="I1720" s="257">
        <v>1900000</v>
      </c>
      <c r="J1720" s="261">
        <v>1</v>
      </c>
      <c r="L1720" s="258">
        <v>190000</v>
      </c>
      <c r="M1720" s="257">
        <v>2090000</v>
      </c>
    </row>
    <row r="1721" spans="1:14">
      <c r="A1721" s="263">
        <v>1720</v>
      </c>
      <c r="B1721" s="263"/>
      <c r="C1721" s="256">
        <v>45922</v>
      </c>
      <c r="D1721" s="282" t="s">
        <v>2348</v>
      </c>
      <c r="G1721" s="282" t="s">
        <v>2614</v>
      </c>
      <c r="I1721" s="257">
        <v>100000</v>
      </c>
      <c r="J1721" s="261">
        <v>1</v>
      </c>
      <c r="L1721" s="258">
        <v>10000</v>
      </c>
      <c r="M1721" s="257">
        <v>110000</v>
      </c>
    </row>
    <row r="1722" spans="1:14">
      <c r="A1722" s="263">
        <v>1721</v>
      </c>
      <c r="B1722" s="263"/>
      <c r="C1722" s="256">
        <v>45922</v>
      </c>
      <c r="D1722" s="282" t="s">
        <v>2348</v>
      </c>
      <c r="G1722" s="282" t="s">
        <v>1532</v>
      </c>
      <c r="H1722" s="261" t="s">
        <v>1200</v>
      </c>
      <c r="I1722" s="257">
        <v>1200000</v>
      </c>
      <c r="J1722" s="261">
        <v>1</v>
      </c>
      <c r="L1722" s="258">
        <v>120000</v>
      </c>
      <c r="M1722" s="257">
        <v>1320000</v>
      </c>
    </row>
    <row r="1723" spans="1:14">
      <c r="A1723" s="263">
        <v>1722</v>
      </c>
      <c r="B1723" s="263"/>
      <c r="C1723" s="256">
        <v>45922</v>
      </c>
      <c r="D1723" s="282" t="s">
        <v>1018</v>
      </c>
      <c r="G1723" s="282" t="s">
        <v>2128</v>
      </c>
      <c r="H1723" s="261" t="s">
        <v>1180</v>
      </c>
      <c r="I1723" s="257">
        <v>1500000</v>
      </c>
      <c r="J1723" s="261">
        <v>1</v>
      </c>
      <c r="M1723" s="257">
        <v>1500000</v>
      </c>
    </row>
    <row r="1724" spans="1:14">
      <c r="A1724" s="263">
        <v>1723</v>
      </c>
      <c r="B1724" s="263"/>
      <c r="C1724" s="256">
        <v>45922</v>
      </c>
      <c r="D1724" s="282" t="s">
        <v>1018</v>
      </c>
      <c r="G1724" s="282" t="s">
        <v>2129</v>
      </c>
      <c r="H1724" s="261" t="s">
        <v>1760</v>
      </c>
      <c r="I1724" s="257">
        <v>50000</v>
      </c>
      <c r="J1724" s="261">
        <v>1</v>
      </c>
      <c r="M1724" s="257">
        <v>50000</v>
      </c>
    </row>
    <row r="1725" spans="1:14">
      <c r="A1725" s="263">
        <v>1724</v>
      </c>
      <c r="B1725" s="263"/>
      <c r="C1725" s="256">
        <v>45922</v>
      </c>
      <c r="D1725" s="282" t="s">
        <v>1928</v>
      </c>
      <c r="G1725" s="282" t="s">
        <v>1704</v>
      </c>
      <c r="N1725" s="257">
        <v>-1650000</v>
      </c>
    </row>
    <row r="1726" spans="1:14">
      <c r="A1726" s="263">
        <v>1725</v>
      </c>
      <c r="B1726" s="263"/>
      <c r="C1726" s="256">
        <v>45922</v>
      </c>
      <c r="D1726" s="282" t="s">
        <v>1413</v>
      </c>
      <c r="G1726" s="282" t="s">
        <v>1704</v>
      </c>
      <c r="N1726" s="257">
        <v>-350000</v>
      </c>
    </row>
    <row r="1727" spans="1:14">
      <c r="A1727" s="263">
        <v>1726</v>
      </c>
      <c r="B1727" s="263"/>
      <c r="C1727" s="256">
        <v>45922</v>
      </c>
      <c r="D1727" s="282" t="s">
        <v>2925</v>
      </c>
      <c r="G1727" s="282" t="s">
        <v>1704</v>
      </c>
      <c r="N1727" s="257">
        <v>-1650000</v>
      </c>
    </row>
    <row r="1728" spans="1:14">
      <c r="A1728" s="263">
        <v>1727</v>
      </c>
      <c r="B1728" s="263"/>
      <c r="C1728" s="256">
        <v>45922</v>
      </c>
      <c r="D1728" s="282" t="s">
        <v>1074</v>
      </c>
      <c r="G1728" s="282" t="s">
        <v>1704</v>
      </c>
      <c r="N1728" s="257">
        <v>-60000</v>
      </c>
    </row>
    <row r="1729" spans="1:17">
      <c r="A1729" s="263">
        <v>1728</v>
      </c>
      <c r="B1729" s="263"/>
      <c r="C1729" s="256">
        <v>45923</v>
      </c>
      <c r="D1729" s="282" t="s">
        <v>2348</v>
      </c>
      <c r="G1729" s="282" t="s">
        <v>1111</v>
      </c>
      <c r="N1729" s="257">
        <v>-3520000</v>
      </c>
    </row>
    <row r="1730" spans="1:17">
      <c r="A1730" s="263">
        <v>1729</v>
      </c>
      <c r="B1730" s="263"/>
      <c r="C1730" s="256">
        <v>45923</v>
      </c>
      <c r="D1730" s="282" t="s">
        <v>1045</v>
      </c>
      <c r="G1730" s="282" t="s">
        <v>2150</v>
      </c>
      <c r="H1730" s="261" t="s">
        <v>1907</v>
      </c>
      <c r="I1730" s="257">
        <v>1800000</v>
      </c>
      <c r="J1730" s="261">
        <v>1</v>
      </c>
      <c r="M1730" s="257">
        <v>1800000</v>
      </c>
      <c r="P1730" s="282" t="s">
        <v>3548</v>
      </c>
      <c r="Q1730" s="282" t="s">
        <v>3548</v>
      </c>
    </row>
    <row r="1731" spans="1:17">
      <c r="A1731" s="263">
        <v>1730</v>
      </c>
      <c r="B1731" s="263"/>
      <c r="C1731" s="256">
        <v>45923</v>
      </c>
      <c r="D1731" s="282" t="s">
        <v>1045</v>
      </c>
      <c r="G1731" s="282" t="s">
        <v>2129</v>
      </c>
      <c r="H1731" s="261" t="s">
        <v>1760</v>
      </c>
      <c r="I1731" s="257">
        <v>50000</v>
      </c>
      <c r="J1731" s="261">
        <v>1</v>
      </c>
      <c r="M1731" s="257">
        <v>50000</v>
      </c>
    </row>
    <row r="1732" spans="1:17">
      <c r="A1732" s="263">
        <v>1731</v>
      </c>
      <c r="B1732" s="263"/>
      <c r="C1732" s="256">
        <v>45923</v>
      </c>
      <c r="D1732" s="282" t="s">
        <v>1010</v>
      </c>
      <c r="G1732" s="282" t="s">
        <v>3490</v>
      </c>
      <c r="H1732" s="261" t="s">
        <v>3499</v>
      </c>
      <c r="I1732" s="257">
        <v>2200000</v>
      </c>
      <c r="J1732" s="261">
        <v>1</v>
      </c>
      <c r="M1732" s="257">
        <v>2200000</v>
      </c>
    </row>
    <row r="1733" spans="1:17">
      <c r="A1733" s="263">
        <v>1732</v>
      </c>
      <c r="B1733" s="263"/>
      <c r="C1733" s="256">
        <v>45923</v>
      </c>
      <c r="D1733" s="282" t="s">
        <v>999</v>
      </c>
      <c r="G1733" s="282" t="s">
        <v>1506</v>
      </c>
      <c r="I1733" s="257">
        <v>200000</v>
      </c>
      <c r="J1733" s="261">
        <v>1</v>
      </c>
      <c r="M1733" s="257">
        <v>200000</v>
      </c>
    </row>
    <row r="1734" spans="1:17">
      <c r="A1734" s="263">
        <v>1733</v>
      </c>
      <c r="B1734" s="263"/>
      <c r="C1734" s="256">
        <v>45923</v>
      </c>
      <c r="D1734" s="282" t="s">
        <v>1816</v>
      </c>
      <c r="G1734" s="282" t="s">
        <v>2144</v>
      </c>
      <c r="H1734" s="261">
        <v>2820403</v>
      </c>
      <c r="I1734" s="257">
        <v>1600000</v>
      </c>
      <c r="J1734" s="261">
        <v>1</v>
      </c>
      <c r="M1734" s="257">
        <v>1600000</v>
      </c>
    </row>
    <row r="1735" spans="1:17">
      <c r="A1735" s="263">
        <v>1734</v>
      </c>
      <c r="B1735" s="263"/>
      <c r="C1735" s="256">
        <v>45923</v>
      </c>
      <c r="D1735" s="282" t="s">
        <v>1423</v>
      </c>
      <c r="G1735" s="282" t="s">
        <v>2356</v>
      </c>
      <c r="H1735" s="261" t="s">
        <v>2681</v>
      </c>
      <c r="I1735" s="257">
        <v>1100000</v>
      </c>
      <c r="J1735" s="261">
        <v>1</v>
      </c>
      <c r="L1735" s="258">
        <v>110000</v>
      </c>
      <c r="M1735" s="257">
        <v>1210000</v>
      </c>
    </row>
    <row r="1736" spans="1:17">
      <c r="A1736" s="263">
        <v>1735</v>
      </c>
      <c r="B1736" s="263"/>
      <c r="C1736" s="256">
        <v>45923</v>
      </c>
      <c r="D1736" s="282" t="s">
        <v>1620</v>
      </c>
      <c r="G1736" s="282" t="s">
        <v>1184</v>
      </c>
      <c r="H1736" s="261" t="s">
        <v>1534</v>
      </c>
      <c r="I1736" s="257">
        <v>1200000</v>
      </c>
      <c r="J1736" s="261">
        <v>1</v>
      </c>
      <c r="M1736" s="257">
        <v>1200000</v>
      </c>
    </row>
    <row r="1737" spans="1:17">
      <c r="A1737" s="263">
        <v>1736</v>
      </c>
      <c r="B1737" s="263"/>
      <c r="C1737" s="256">
        <v>45923</v>
      </c>
      <c r="D1737" s="282" t="s">
        <v>1007</v>
      </c>
      <c r="G1737" s="282" t="s">
        <v>3384</v>
      </c>
      <c r="H1737" s="261" t="s">
        <v>1186</v>
      </c>
      <c r="I1737" s="257">
        <v>526364</v>
      </c>
      <c r="J1737" s="261">
        <v>1</v>
      </c>
      <c r="L1737" s="258">
        <v>52636</v>
      </c>
      <c r="M1737" s="257">
        <v>579000</v>
      </c>
    </row>
    <row r="1738" spans="1:17">
      <c r="A1738" s="263">
        <v>1737</v>
      </c>
      <c r="B1738" s="263"/>
      <c r="C1738" s="256">
        <v>45923</v>
      </c>
      <c r="D1738" s="282" t="s">
        <v>1007</v>
      </c>
      <c r="G1738" s="282" t="s">
        <v>2138</v>
      </c>
      <c r="H1738" s="261">
        <v>50229</v>
      </c>
      <c r="I1738" s="257">
        <v>70000</v>
      </c>
      <c r="J1738" s="261">
        <v>1</v>
      </c>
      <c r="L1738" s="258">
        <v>7000</v>
      </c>
      <c r="M1738" s="257">
        <v>77000</v>
      </c>
    </row>
    <row r="1739" spans="1:17">
      <c r="A1739" s="263">
        <v>1738</v>
      </c>
      <c r="B1739" s="263"/>
      <c r="C1739" s="256">
        <v>45923</v>
      </c>
      <c r="D1739" s="282" t="s">
        <v>1007</v>
      </c>
      <c r="G1739" s="282" t="s">
        <v>2136</v>
      </c>
      <c r="H1739" s="261" t="s">
        <v>1230</v>
      </c>
      <c r="I1739" s="257">
        <v>130000</v>
      </c>
      <c r="J1739" s="261">
        <v>1</v>
      </c>
      <c r="L1739" s="258">
        <v>13000</v>
      </c>
      <c r="M1739" s="257">
        <v>143000</v>
      </c>
    </row>
    <row r="1740" spans="1:17">
      <c r="A1740" s="263">
        <v>1739</v>
      </c>
      <c r="B1740" s="263"/>
      <c r="C1740" s="256">
        <v>45923</v>
      </c>
      <c r="D1740" s="282" t="s">
        <v>1007</v>
      </c>
      <c r="G1740" s="282" t="s">
        <v>2140</v>
      </c>
      <c r="H1740" s="261" t="s">
        <v>1778</v>
      </c>
      <c r="I1740" s="257">
        <v>10000</v>
      </c>
      <c r="J1740" s="261">
        <v>2</v>
      </c>
      <c r="L1740" s="258">
        <v>2000</v>
      </c>
      <c r="M1740" s="257">
        <v>22000</v>
      </c>
    </row>
    <row r="1741" spans="1:17">
      <c r="A1741" s="263">
        <v>1740</v>
      </c>
      <c r="B1741" s="263"/>
      <c r="C1741" s="256">
        <v>45923</v>
      </c>
      <c r="D1741" s="282" t="s">
        <v>1007</v>
      </c>
      <c r="G1741" s="282" t="s">
        <v>2139</v>
      </c>
      <c r="H1741" s="261" t="s">
        <v>1752</v>
      </c>
      <c r="I1741" s="257">
        <v>35000</v>
      </c>
      <c r="J1741" s="261">
        <v>1</v>
      </c>
      <c r="L1741" s="258">
        <v>3500</v>
      </c>
      <c r="M1741" s="257">
        <v>38500</v>
      </c>
    </row>
    <row r="1742" spans="1:17">
      <c r="A1742" s="263">
        <v>1741</v>
      </c>
      <c r="B1742" s="263"/>
      <c r="C1742" s="256">
        <v>45923</v>
      </c>
      <c r="D1742" s="282" t="s">
        <v>1045</v>
      </c>
      <c r="G1742" s="282" t="s">
        <v>3555</v>
      </c>
      <c r="I1742" s="257">
        <v>150000</v>
      </c>
      <c r="J1742" s="261">
        <v>1</v>
      </c>
      <c r="M1742" s="257">
        <v>150000</v>
      </c>
    </row>
    <row r="1743" spans="1:17">
      <c r="A1743" s="263">
        <v>1742</v>
      </c>
      <c r="B1743" s="263"/>
      <c r="C1743" s="256">
        <v>45923</v>
      </c>
      <c r="D1743" s="282" t="s">
        <v>999</v>
      </c>
      <c r="G1743" s="282" t="s">
        <v>3557</v>
      </c>
      <c r="N1743" s="257">
        <v>-350000</v>
      </c>
    </row>
    <row r="1744" spans="1:17">
      <c r="A1744" s="263">
        <v>1743</v>
      </c>
      <c r="B1744" s="263"/>
      <c r="C1744" s="256">
        <v>45923</v>
      </c>
      <c r="D1744" s="282" t="s">
        <v>1620</v>
      </c>
      <c r="G1744" s="282" t="s">
        <v>1111</v>
      </c>
      <c r="N1744" s="257">
        <v>-1200000</v>
      </c>
    </row>
    <row r="1745" spans="1:14">
      <c r="A1745" s="263">
        <v>1744</v>
      </c>
      <c r="B1745" s="263"/>
      <c r="C1745" s="256">
        <v>45923</v>
      </c>
      <c r="D1745" s="282" t="s">
        <v>1512</v>
      </c>
      <c r="G1745" s="282" t="s">
        <v>1701</v>
      </c>
      <c r="I1745" s="257">
        <v>1100000</v>
      </c>
      <c r="J1745" s="261">
        <v>1</v>
      </c>
      <c r="M1745" s="257">
        <v>1100000</v>
      </c>
    </row>
    <row r="1746" spans="1:14">
      <c r="A1746" s="263">
        <v>1745</v>
      </c>
      <c r="B1746" s="263"/>
      <c r="C1746" s="256">
        <v>45924</v>
      </c>
      <c r="D1746" s="282" t="s">
        <v>1141</v>
      </c>
      <c r="G1746" s="282" t="s">
        <v>3560</v>
      </c>
      <c r="N1746" s="257">
        <v>-150000</v>
      </c>
    </row>
    <row r="1747" spans="1:14">
      <c r="A1747" s="263">
        <v>1746</v>
      </c>
      <c r="B1747" s="263"/>
      <c r="C1747" s="256">
        <v>45924</v>
      </c>
      <c r="D1747" s="282" t="s">
        <v>1074</v>
      </c>
      <c r="G1747" s="282" t="s">
        <v>3559</v>
      </c>
      <c r="H1747" s="261" t="s">
        <v>1180</v>
      </c>
      <c r="I1747" s="257">
        <v>1500000</v>
      </c>
      <c r="J1747" s="261">
        <v>1</v>
      </c>
      <c r="N1747" s="257">
        <v>-1500000</v>
      </c>
    </row>
    <row r="1748" spans="1:14">
      <c r="A1748" s="263">
        <v>1747</v>
      </c>
      <c r="B1748" s="263"/>
      <c r="C1748" s="256">
        <v>45924</v>
      </c>
      <c r="D1748" s="282" t="s">
        <v>1362</v>
      </c>
      <c r="G1748" s="282" t="s">
        <v>1814</v>
      </c>
      <c r="H1748" s="261" t="s">
        <v>3563</v>
      </c>
      <c r="I1748" s="257">
        <v>1100000</v>
      </c>
      <c r="J1748" s="261">
        <v>1</v>
      </c>
      <c r="M1748" s="257">
        <v>1100000</v>
      </c>
    </row>
    <row r="1749" spans="1:14">
      <c r="A1749" s="263">
        <v>1748</v>
      </c>
      <c r="B1749" s="263"/>
      <c r="C1749" s="256">
        <v>45924</v>
      </c>
      <c r="D1749" s="282" t="s">
        <v>981</v>
      </c>
      <c r="G1749" s="282" t="s">
        <v>3490</v>
      </c>
      <c r="H1749" s="261" t="s">
        <v>3499</v>
      </c>
      <c r="I1749" s="257">
        <v>2200000</v>
      </c>
      <c r="J1749" s="261">
        <v>1</v>
      </c>
      <c r="M1749" s="257">
        <v>2200000</v>
      </c>
    </row>
    <row r="1750" spans="1:14">
      <c r="A1750" s="263">
        <v>1749</v>
      </c>
      <c r="B1750" s="263"/>
      <c r="C1750" s="256">
        <v>45924</v>
      </c>
      <c r="D1750" s="282" t="s">
        <v>1370</v>
      </c>
      <c r="G1750" s="282" t="s">
        <v>2706</v>
      </c>
      <c r="H1750" s="261" t="s">
        <v>1190</v>
      </c>
      <c r="I1750" s="257">
        <v>1600000</v>
      </c>
      <c r="J1750" s="261">
        <v>1</v>
      </c>
      <c r="M1750" s="257">
        <v>1600000</v>
      </c>
    </row>
    <row r="1751" spans="1:14">
      <c r="A1751" s="263">
        <v>1750</v>
      </c>
      <c r="B1751" s="263"/>
      <c r="C1751" s="256">
        <v>45924</v>
      </c>
      <c r="D1751" s="282" t="s">
        <v>2675</v>
      </c>
      <c r="G1751" s="282" t="s">
        <v>1506</v>
      </c>
      <c r="I1751" s="257">
        <v>450000</v>
      </c>
      <c r="J1751" s="261">
        <v>1</v>
      </c>
      <c r="M1751" s="257">
        <v>450000</v>
      </c>
    </row>
    <row r="1752" spans="1:14">
      <c r="A1752" s="263">
        <v>1751</v>
      </c>
      <c r="B1752" s="263"/>
      <c r="C1752" s="256">
        <v>45924</v>
      </c>
      <c r="D1752" s="282" t="s">
        <v>1420</v>
      </c>
      <c r="G1752" s="282" t="s">
        <v>1701</v>
      </c>
      <c r="I1752" s="257">
        <v>650000</v>
      </c>
      <c r="J1752" s="261">
        <v>1</v>
      </c>
      <c r="L1752" s="257">
        <v>65000</v>
      </c>
      <c r="M1752" s="257">
        <v>715000</v>
      </c>
    </row>
    <row r="1753" spans="1:14">
      <c r="A1753" s="263">
        <v>1752</v>
      </c>
      <c r="B1753" s="263"/>
      <c r="C1753" s="256">
        <v>45924</v>
      </c>
      <c r="D1753" s="282" t="s">
        <v>981</v>
      </c>
      <c r="G1753" s="282" t="s">
        <v>1111</v>
      </c>
      <c r="N1753" s="257">
        <v>-2200000</v>
      </c>
    </row>
    <row r="1754" spans="1:14">
      <c r="A1754" s="263">
        <v>1753</v>
      </c>
      <c r="B1754" s="263"/>
      <c r="C1754" s="256">
        <v>45925</v>
      </c>
      <c r="D1754" s="282" t="s">
        <v>1816</v>
      </c>
      <c r="G1754" s="282" t="s">
        <v>1111</v>
      </c>
      <c r="N1754" s="257">
        <v>-2600000</v>
      </c>
    </row>
    <row r="1755" spans="1:14">
      <c r="A1755" s="263">
        <v>1754</v>
      </c>
      <c r="B1755" s="263"/>
      <c r="C1755" s="256">
        <v>45925</v>
      </c>
      <c r="D1755" s="282" t="s">
        <v>1420</v>
      </c>
      <c r="G1755" s="282" t="s">
        <v>1111</v>
      </c>
      <c r="N1755" s="257">
        <v>-715000</v>
      </c>
    </row>
    <row r="1756" spans="1:14">
      <c r="A1756" s="263">
        <v>1755</v>
      </c>
      <c r="B1756" s="263"/>
      <c r="C1756" s="256">
        <v>45925</v>
      </c>
      <c r="D1756" s="282" t="s">
        <v>1018</v>
      </c>
      <c r="G1756" s="282" t="s">
        <v>1111</v>
      </c>
      <c r="N1756" s="257">
        <v>-2070000</v>
      </c>
    </row>
    <row r="1757" spans="1:14">
      <c r="A1757" s="263">
        <v>1756</v>
      </c>
      <c r="B1757" s="263"/>
      <c r="C1757" s="256">
        <v>45925</v>
      </c>
      <c r="D1757" s="282" t="s">
        <v>1408</v>
      </c>
      <c r="G1757" s="282" t="s">
        <v>1111</v>
      </c>
      <c r="N1757" s="257">
        <v>-1430000</v>
      </c>
    </row>
    <row r="1758" spans="1:14">
      <c r="A1758" s="263">
        <v>1757</v>
      </c>
      <c r="B1758" s="263"/>
      <c r="C1758" s="256">
        <v>45926</v>
      </c>
      <c r="D1758" s="282" t="s">
        <v>1423</v>
      </c>
      <c r="G1758" s="282" t="s">
        <v>1111</v>
      </c>
      <c r="N1758" s="257">
        <v>-1210000</v>
      </c>
    </row>
    <row r="1759" spans="1:14">
      <c r="A1759" s="263">
        <v>1758</v>
      </c>
      <c r="B1759" s="263"/>
      <c r="C1759" s="256">
        <v>45926</v>
      </c>
      <c r="D1759" s="282" t="s">
        <v>1362</v>
      </c>
      <c r="G1759" s="282" t="s">
        <v>1111</v>
      </c>
      <c r="N1759" s="257">
        <v>-1100000</v>
      </c>
    </row>
    <row r="1760" spans="1:14">
      <c r="A1760" s="263">
        <v>1759</v>
      </c>
      <c r="B1760" s="263"/>
      <c r="C1760" s="256">
        <v>45926</v>
      </c>
      <c r="D1760" s="282" t="s">
        <v>2844</v>
      </c>
      <c r="G1760" s="282" t="s">
        <v>1111</v>
      </c>
      <c r="N1760" s="257">
        <v>-900000</v>
      </c>
    </row>
    <row r="1761" spans="1:17">
      <c r="A1761" s="263">
        <v>1760</v>
      </c>
      <c r="B1761" s="263"/>
      <c r="C1761" s="256">
        <v>45926</v>
      </c>
      <c r="D1761" s="282" t="s">
        <v>1762</v>
      </c>
      <c r="G1761" s="282" t="s">
        <v>2136</v>
      </c>
      <c r="H1761" s="261" t="s">
        <v>1230</v>
      </c>
      <c r="I1761" s="257">
        <v>130000</v>
      </c>
      <c r="J1761" s="261">
        <v>1</v>
      </c>
      <c r="L1761" s="258">
        <v>13000</v>
      </c>
      <c r="M1761" s="257">
        <v>143000</v>
      </c>
    </row>
    <row r="1762" spans="1:17">
      <c r="A1762" s="263">
        <v>1761</v>
      </c>
      <c r="B1762" s="263"/>
      <c r="C1762" s="256">
        <v>45926</v>
      </c>
      <c r="D1762" s="282" t="s">
        <v>1762</v>
      </c>
      <c r="G1762" s="282" t="s">
        <v>2140</v>
      </c>
      <c r="H1762" s="261" t="s">
        <v>1778</v>
      </c>
      <c r="I1762" s="257">
        <v>10000</v>
      </c>
      <c r="J1762" s="261">
        <v>2</v>
      </c>
      <c r="L1762" s="258">
        <v>2000</v>
      </c>
      <c r="M1762" s="257">
        <v>22000</v>
      </c>
    </row>
    <row r="1763" spans="1:17">
      <c r="A1763" s="263">
        <v>1762</v>
      </c>
      <c r="B1763" s="263"/>
      <c r="C1763" s="256">
        <v>45926</v>
      </c>
      <c r="D1763" s="282" t="s">
        <v>1762</v>
      </c>
      <c r="G1763" s="282" t="s">
        <v>2139</v>
      </c>
      <c r="H1763" s="261" t="s">
        <v>1752</v>
      </c>
      <c r="I1763" s="257">
        <v>55000</v>
      </c>
      <c r="J1763" s="261">
        <v>1</v>
      </c>
      <c r="L1763" s="258">
        <v>5500</v>
      </c>
      <c r="M1763" s="257">
        <v>60500</v>
      </c>
    </row>
    <row r="1764" spans="1:17">
      <c r="A1764" s="263">
        <v>1763</v>
      </c>
      <c r="B1764" s="263"/>
      <c r="C1764" s="256">
        <v>45926</v>
      </c>
      <c r="D1764" s="282" t="s">
        <v>1154</v>
      </c>
      <c r="G1764" s="282" t="s">
        <v>1988</v>
      </c>
      <c r="H1764" s="261">
        <v>2830406</v>
      </c>
      <c r="I1764" s="257">
        <v>1100000</v>
      </c>
      <c r="J1764" s="261">
        <v>1</v>
      </c>
      <c r="M1764" s="257">
        <v>1100000</v>
      </c>
    </row>
    <row r="1765" spans="1:17">
      <c r="A1765" s="263">
        <v>1764</v>
      </c>
      <c r="B1765" s="263"/>
      <c r="C1765" s="256">
        <v>45926</v>
      </c>
      <c r="D1765" s="282" t="s">
        <v>1370</v>
      </c>
      <c r="G1765" s="282" t="s">
        <v>2356</v>
      </c>
      <c r="H1765" s="261" t="s">
        <v>2681</v>
      </c>
      <c r="I1765" s="257">
        <v>1100000</v>
      </c>
      <c r="J1765" s="261">
        <v>1</v>
      </c>
      <c r="M1765" s="257">
        <v>1100000</v>
      </c>
    </row>
    <row r="1766" spans="1:17">
      <c r="A1766" s="263">
        <v>1765</v>
      </c>
      <c r="B1766" s="263"/>
      <c r="C1766" s="256">
        <v>45926</v>
      </c>
      <c r="D1766" s="282" t="s">
        <v>1512</v>
      </c>
      <c r="G1766" s="282" t="s">
        <v>2040</v>
      </c>
      <c r="H1766" s="261">
        <v>1068298044</v>
      </c>
      <c r="I1766" s="257">
        <v>400000</v>
      </c>
      <c r="J1766" s="261">
        <v>1</v>
      </c>
      <c r="M1766" s="257">
        <v>400000</v>
      </c>
    </row>
    <row r="1767" spans="1:17">
      <c r="A1767" s="263">
        <v>1766</v>
      </c>
      <c r="B1767" s="263"/>
      <c r="C1767" s="256">
        <v>45926</v>
      </c>
      <c r="D1767" s="282" t="s">
        <v>1512</v>
      </c>
      <c r="G1767" s="282" t="s">
        <v>1520</v>
      </c>
      <c r="H1767" s="261">
        <v>24152333903</v>
      </c>
      <c r="I1767" s="257">
        <v>50000</v>
      </c>
      <c r="J1767" s="261">
        <v>1</v>
      </c>
      <c r="M1767" s="257">
        <v>50000</v>
      </c>
    </row>
    <row r="1768" spans="1:17">
      <c r="A1768" s="263">
        <v>1767</v>
      </c>
      <c r="B1768" s="263"/>
      <c r="C1768" s="256">
        <v>45926</v>
      </c>
      <c r="D1768" s="282" t="s">
        <v>3617</v>
      </c>
      <c r="G1768" s="282">
        <v>2703900</v>
      </c>
      <c r="H1768" s="261" t="s">
        <v>3618</v>
      </c>
      <c r="I1768" s="257">
        <v>1000000</v>
      </c>
      <c r="J1768" s="261">
        <v>1</v>
      </c>
      <c r="M1768" s="257">
        <v>1000000</v>
      </c>
    </row>
    <row r="1769" spans="1:17">
      <c r="A1769" s="263">
        <v>1768</v>
      </c>
      <c r="B1769" s="263"/>
      <c r="C1769" s="256">
        <v>45927</v>
      </c>
      <c r="D1769" s="282" t="s">
        <v>3617</v>
      </c>
      <c r="G1769" s="282" t="s">
        <v>1704</v>
      </c>
      <c r="N1769" s="257">
        <v>-1000000</v>
      </c>
    </row>
    <row r="1770" spans="1:17">
      <c r="A1770" s="263">
        <v>1769</v>
      </c>
      <c r="B1770" s="263"/>
      <c r="C1770" s="256">
        <v>45927</v>
      </c>
      <c r="D1770" s="282" t="s">
        <v>3620</v>
      </c>
      <c r="G1770" s="282" t="s">
        <v>1506</v>
      </c>
      <c r="I1770" s="257">
        <v>450000</v>
      </c>
      <c r="J1770" s="261">
        <v>1</v>
      </c>
      <c r="M1770" s="257">
        <v>450000</v>
      </c>
    </row>
    <row r="1771" spans="1:17">
      <c r="A1771" s="263">
        <v>1770</v>
      </c>
      <c r="B1771" s="263"/>
      <c r="C1771" s="256">
        <v>45927</v>
      </c>
      <c r="D1771" s="282" t="s">
        <v>3620</v>
      </c>
      <c r="G1771" s="282" t="s">
        <v>1704</v>
      </c>
      <c r="N1771" s="257">
        <v>-450000</v>
      </c>
    </row>
    <row r="1772" spans="1:17">
      <c r="A1772" s="263">
        <v>1771</v>
      </c>
      <c r="B1772" s="263"/>
      <c r="C1772" s="256">
        <v>45927</v>
      </c>
      <c r="D1772" s="282" t="s">
        <v>1766</v>
      </c>
      <c r="G1772" s="282" t="s">
        <v>1704</v>
      </c>
      <c r="N1772" s="257">
        <v>-350000</v>
      </c>
    </row>
    <row r="1773" spans="1:17">
      <c r="A1773" s="263">
        <v>1772</v>
      </c>
      <c r="B1773" s="263"/>
      <c r="C1773" s="256">
        <v>45927</v>
      </c>
      <c r="D1773" s="282" t="s">
        <v>2675</v>
      </c>
      <c r="G1773" s="282" t="s">
        <v>3625</v>
      </c>
      <c r="N1773" s="257">
        <v>-450000</v>
      </c>
    </row>
    <row r="1774" spans="1:17">
      <c r="A1774" s="263">
        <v>1773</v>
      </c>
      <c r="B1774" s="263"/>
      <c r="C1774" s="256">
        <v>45927</v>
      </c>
      <c r="D1774" s="282" t="s">
        <v>1912</v>
      </c>
      <c r="G1774" s="282" t="s">
        <v>1867</v>
      </c>
      <c r="H1774" s="261" t="s">
        <v>2004</v>
      </c>
      <c r="I1774" s="257">
        <v>1000000</v>
      </c>
      <c r="J1774" s="261">
        <v>1</v>
      </c>
      <c r="M1774" s="257">
        <v>1000000</v>
      </c>
      <c r="P1774" s="282" t="s">
        <v>3626</v>
      </c>
      <c r="Q1774" s="282" t="s">
        <v>3626</v>
      </c>
    </row>
    <row r="1775" spans="1:17">
      <c r="A1775" s="263">
        <v>1774</v>
      </c>
      <c r="B1775" s="263"/>
      <c r="C1775" s="256">
        <v>45929</v>
      </c>
      <c r="D1775" s="282" t="s">
        <v>2203</v>
      </c>
      <c r="G1775" s="282" t="s">
        <v>2126</v>
      </c>
      <c r="H1775" s="261" t="s">
        <v>1435</v>
      </c>
      <c r="I1775" s="257" t="s">
        <v>3630</v>
      </c>
      <c r="J1775" s="261">
        <v>1</v>
      </c>
      <c r="M1775" s="257">
        <v>0</v>
      </c>
      <c r="P1775" s="282" t="s">
        <v>3631</v>
      </c>
      <c r="Q1775" s="282" t="s">
        <v>3631</v>
      </c>
    </row>
    <row r="1776" spans="1:17">
      <c r="A1776" s="263">
        <v>1775</v>
      </c>
      <c r="B1776" s="263"/>
      <c r="C1776" s="256">
        <v>45929</v>
      </c>
      <c r="D1776" s="282" t="s">
        <v>1762</v>
      </c>
      <c r="G1776" s="282" t="s">
        <v>3636</v>
      </c>
      <c r="N1776" s="257">
        <v>-2069500</v>
      </c>
    </row>
    <row r="1777" spans="1:17">
      <c r="A1777" s="263">
        <v>1776</v>
      </c>
      <c r="B1777" s="263"/>
      <c r="C1777" s="256">
        <v>45925</v>
      </c>
      <c r="D1777" s="282" t="s">
        <v>1438</v>
      </c>
      <c r="G1777" s="282" t="s">
        <v>2968</v>
      </c>
      <c r="H1777" s="261">
        <v>2820403</v>
      </c>
      <c r="I1777" s="257">
        <v>700000</v>
      </c>
      <c r="J1777" s="261">
        <v>1</v>
      </c>
      <c r="L1777" s="258">
        <v>70000</v>
      </c>
      <c r="M1777" s="257">
        <v>770000</v>
      </c>
    </row>
    <row r="1778" spans="1:17">
      <c r="A1778" s="263">
        <v>1777</v>
      </c>
      <c r="B1778" s="263"/>
      <c r="C1778" s="256">
        <v>45929</v>
      </c>
      <c r="D1778" s="282" t="s">
        <v>1438</v>
      </c>
      <c r="G1778" s="282" t="s">
        <v>2134</v>
      </c>
      <c r="H1778" s="261" t="s">
        <v>1179</v>
      </c>
      <c r="I1778" s="257">
        <v>800000</v>
      </c>
      <c r="J1778" s="261">
        <v>1</v>
      </c>
      <c r="L1778" s="258">
        <v>80000</v>
      </c>
      <c r="M1778" s="257">
        <v>880000</v>
      </c>
      <c r="P1778" s="282" t="s">
        <v>3638</v>
      </c>
      <c r="Q1778" s="282" t="s">
        <v>3638</v>
      </c>
    </row>
    <row r="1779" spans="1:17">
      <c r="A1779" s="263">
        <v>1778</v>
      </c>
      <c r="B1779" s="263"/>
      <c r="C1779" s="256">
        <v>45929</v>
      </c>
      <c r="D1779" s="282" t="s">
        <v>1705</v>
      </c>
      <c r="G1779" s="282" t="s">
        <v>2138</v>
      </c>
      <c r="H1779" s="261">
        <v>50228</v>
      </c>
      <c r="I1779" s="257">
        <v>110000</v>
      </c>
      <c r="J1779" s="261">
        <v>2</v>
      </c>
      <c r="L1779" s="258">
        <v>22000</v>
      </c>
      <c r="M1779" s="257">
        <v>242000</v>
      </c>
    </row>
    <row r="1780" spans="1:17">
      <c r="A1780" s="263">
        <v>1779</v>
      </c>
      <c r="B1780" s="263"/>
      <c r="C1780" s="256">
        <v>45929</v>
      </c>
      <c r="D1780" s="282" t="s">
        <v>1705</v>
      </c>
      <c r="G1780" s="282" t="s">
        <v>2138</v>
      </c>
      <c r="H1780" s="261">
        <v>50229</v>
      </c>
      <c r="I1780" s="257">
        <v>75000</v>
      </c>
      <c r="J1780" s="261">
        <v>2</v>
      </c>
      <c r="L1780" s="258">
        <v>15000</v>
      </c>
      <c r="M1780" s="257">
        <v>165000</v>
      </c>
    </row>
    <row r="1781" spans="1:17">
      <c r="A1781" s="263">
        <v>1780</v>
      </c>
      <c r="B1781" s="263"/>
      <c r="C1781" s="256">
        <v>45929</v>
      </c>
      <c r="D1781" s="282" t="s">
        <v>1705</v>
      </c>
      <c r="G1781" s="282" t="s">
        <v>2139</v>
      </c>
      <c r="H1781" s="261" t="s">
        <v>1752</v>
      </c>
      <c r="I1781" s="257">
        <v>35000</v>
      </c>
      <c r="J1781" s="261">
        <v>1</v>
      </c>
      <c r="L1781" s="258">
        <v>3500</v>
      </c>
      <c r="M1781" s="257">
        <v>38500</v>
      </c>
    </row>
    <row r="1782" spans="1:17">
      <c r="A1782" s="263">
        <v>1781</v>
      </c>
      <c r="B1782" s="263"/>
      <c r="C1782" s="256">
        <v>45929</v>
      </c>
      <c r="D1782" s="282" t="s">
        <v>2788</v>
      </c>
      <c r="G1782" s="282" t="s">
        <v>2977</v>
      </c>
      <c r="H1782" s="261" t="s">
        <v>1903</v>
      </c>
      <c r="I1782" s="257">
        <v>1000000</v>
      </c>
      <c r="J1782" s="261">
        <v>1</v>
      </c>
      <c r="L1782" s="258">
        <v>100000</v>
      </c>
      <c r="M1782" s="257">
        <v>1100000</v>
      </c>
    </row>
    <row r="1783" spans="1:17">
      <c r="A1783" s="263">
        <v>1782</v>
      </c>
      <c r="B1783" s="263"/>
      <c r="C1783" s="256">
        <v>45929</v>
      </c>
      <c r="D1783" s="282" t="s">
        <v>1362</v>
      </c>
      <c r="G1783" s="282" t="s">
        <v>2977</v>
      </c>
      <c r="H1783" s="261" t="s">
        <v>1903</v>
      </c>
      <c r="I1783" s="257">
        <v>1000000</v>
      </c>
      <c r="J1783" s="261">
        <v>1</v>
      </c>
      <c r="M1783" s="257">
        <v>1000000</v>
      </c>
    </row>
    <row r="1784" spans="1:17">
      <c r="A1784" s="263">
        <v>1783</v>
      </c>
      <c r="B1784" s="263"/>
      <c r="C1784" s="256">
        <v>45929</v>
      </c>
      <c r="D1784" s="282" t="s">
        <v>1912</v>
      </c>
      <c r="G1784" s="282" t="s">
        <v>1476</v>
      </c>
      <c r="I1784" s="257">
        <v>1000000</v>
      </c>
      <c r="J1784" s="261">
        <v>1</v>
      </c>
      <c r="M1784" s="257">
        <v>1000000</v>
      </c>
      <c r="P1784" s="282" t="s">
        <v>3643</v>
      </c>
      <c r="Q1784" s="282" t="s">
        <v>3643</v>
      </c>
    </row>
    <row r="1785" spans="1:17">
      <c r="A1785" s="263">
        <v>1784</v>
      </c>
      <c r="B1785" s="263"/>
      <c r="C1785" s="256">
        <v>45929</v>
      </c>
      <c r="D1785" s="282" t="s">
        <v>3191</v>
      </c>
      <c r="G1785" s="282" t="s">
        <v>1532</v>
      </c>
      <c r="H1785" s="261" t="s">
        <v>1726</v>
      </c>
      <c r="I1785" s="257">
        <v>1000000</v>
      </c>
      <c r="J1785" s="261">
        <v>1</v>
      </c>
      <c r="M1785" s="257">
        <v>1000000</v>
      </c>
      <c r="P1785" s="282" t="s">
        <v>3645</v>
      </c>
      <c r="Q1785" s="282" t="s">
        <v>3645</v>
      </c>
    </row>
    <row r="1786" spans="1:17">
      <c r="A1786" s="263">
        <v>1785</v>
      </c>
      <c r="B1786" s="263"/>
      <c r="C1786" s="256">
        <v>45929</v>
      </c>
      <c r="D1786" s="282" t="s">
        <v>3380</v>
      </c>
      <c r="G1786" s="282" t="s">
        <v>1184</v>
      </c>
      <c r="H1786" s="261" t="s">
        <v>1183</v>
      </c>
      <c r="I1786" s="257">
        <v>600000</v>
      </c>
      <c r="J1786" s="261">
        <v>1</v>
      </c>
      <c r="M1786" s="257">
        <v>600000</v>
      </c>
      <c r="P1786" s="282" t="s">
        <v>3647</v>
      </c>
      <c r="Q1786" s="282" t="s">
        <v>3647</v>
      </c>
    </row>
    <row r="1787" spans="1:17">
      <c r="A1787" s="263">
        <v>1786</v>
      </c>
      <c r="B1787" s="263"/>
      <c r="C1787" s="256">
        <v>45929</v>
      </c>
      <c r="D1787" s="282" t="s">
        <v>1680</v>
      </c>
      <c r="G1787" s="282" t="s">
        <v>2770</v>
      </c>
      <c r="H1787" s="261" t="s">
        <v>2683</v>
      </c>
      <c r="I1787" s="257">
        <v>129000</v>
      </c>
      <c r="J1787" s="261">
        <v>2</v>
      </c>
      <c r="M1787" s="257">
        <v>258000</v>
      </c>
    </row>
    <row r="1788" spans="1:17">
      <c r="A1788" s="263">
        <v>1787</v>
      </c>
      <c r="B1788" s="263"/>
      <c r="C1788" s="256">
        <v>45925</v>
      </c>
      <c r="D1788" s="282" t="s">
        <v>1370</v>
      </c>
      <c r="G1788" s="282" t="s">
        <v>1701</v>
      </c>
      <c r="I1788" s="257">
        <v>1100000</v>
      </c>
      <c r="J1788" s="261">
        <v>1</v>
      </c>
      <c r="M1788" s="257">
        <v>1100000</v>
      </c>
    </row>
    <row r="1789" spans="1:17">
      <c r="A1789" s="263">
        <v>1788</v>
      </c>
      <c r="B1789" s="263"/>
      <c r="C1789" s="256">
        <v>45925</v>
      </c>
      <c r="D1789" s="282" t="s">
        <v>1512</v>
      </c>
      <c r="G1789" s="282" t="s">
        <v>1182</v>
      </c>
      <c r="H1789" s="261" t="s">
        <v>1710</v>
      </c>
      <c r="I1789" s="257">
        <v>1200000</v>
      </c>
      <c r="J1789" s="261">
        <v>1</v>
      </c>
      <c r="M1789" s="257">
        <v>1200000</v>
      </c>
    </row>
    <row r="1790" spans="1:17">
      <c r="A1790" s="263">
        <v>1789</v>
      </c>
      <c r="B1790" s="263"/>
      <c r="C1790" s="256">
        <v>45925</v>
      </c>
      <c r="D1790" s="282" t="s">
        <v>1512</v>
      </c>
      <c r="G1790" s="282" t="s">
        <v>1467</v>
      </c>
      <c r="H1790" s="261" t="s">
        <v>2613</v>
      </c>
      <c r="I1790" s="257">
        <v>350000</v>
      </c>
      <c r="J1790" s="261">
        <v>1</v>
      </c>
      <c r="M1790" s="257">
        <v>350000</v>
      </c>
    </row>
    <row r="1791" spans="1:17">
      <c r="A1791" s="263">
        <v>1790</v>
      </c>
      <c r="B1791" s="263"/>
      <c r="C1791" s="256">
        <v>45925</v>
      </c>
      <c r="D1791" s="282" t="s">
        <v>1269</v>
      </c>
      <c r="F1791" s="284" t="s">
        <v>4161</v>
      </c>
      <c r="G1791" s="282" t="s">
        <v>2200</v>
      </c>
      <c r="H1791" s="261" t="s">
        <v>2199</v>
      </c>
      <c r="I1791" s="257">
        <v>1500000</v>
      </c>
      <c r="J1791" s="261">
        <v>1</v>
      </c>
      <c r="M1791" s="257">
        <v>0</v>
      </c>
    </row>
    <row r="1792" spans="1:17">
      <c r="A1792" s="263">
        <v>1791</v>
      </c>
      <c r="B1792" s="263"/>
      <c r="C1792" s="256">
        <v>45925</v>
      </c>
      <c r="D1792" s="282" t="s">
        <v>1269</v>
      </c>
      <c r="F1792" s="284" t="s">
        <v>4161</v>
      </c>
      <c r="G1792" s="282" t="s">
        <v>2546</v>
      </c>
      <c r="H1792" s="261" t="s">
        <v>1713</v>
      </c>
      <c r="I1792" s="257">
        <v>50000</v>
      </c>
      <c r="J1792" s="261">
        <v>1</v>
      </c>
      <c r="M1792" s="257">
        <v>0</v>
      </c>
    </row>
    <row r="1793" spans="1:14">
      <c r="A1793" s="263">
        <v>1792</v>
      </c>
      <c r="B1793" s="263"/>
      <c r="C1793" s="256">
        <v>45925</v>
      </c>
      <c r="D1793" s="282" t="s">
        <v>1269</v>
      </c>
      <c r="F1793" s="284" t="s">
        <v>4161</v>
      </c>
      <c r="G1793" s="282" t="s">
        <v>3892</v>
      </c>
      <c r="H1793" s="261" t="s">
        <v>1676</v>
      </c>
      <c r="I1793" s="257">
        <v>250000</v>
      </c>
      <c r="J1793" s="261">
        <v>1</v>
      </c>
      <c r="M1793" s="257">
        <v>0</v>
      </c>
    </row>
    <row r="1794" spans="1:14">
      <c r="A1794" s="263">
        <v>1793</v>
      </c>
      <c r="B1794" s="263"/>
      <c r="C1794" s="256">
        <v>45929</v>
      </c>
      <c r="D1794" s="282" t="s">
        <v>1512</v>
      </c>
      <c r="G1794" s="282" t="s">
        <v>2053</v>
      </c>
      <c r="H1794" s="261">
        <v>2830401</v>
      </c>
      <c r="I1794" s="257">
        <v>1000000</v>
      </c>
      <c r="J1794" s="261">
        <v>1</v>
      </c>
      <c r="M1794" s="257">
        <v>1000000</v>
      </c>
    </row>
    <row r="1795" spans="1:14">
      <c r="A1795" s="263">
        <v>1794</v>
      </c>
      <c r="B1795" s="263"/>
      <c r="C1795" s="256">
        <v>45929</v>
      </c>
      <c r="D1795" s="282" t="s">
        <v>1512</v>
      </c>
      <c r="G1795" s="282" t="s">
        <v>1237</v>
      </c>
      <c r="H1795" s="261" t="s">
        <v>1236</v>
      </c>
      <c r="I1795" s="257">
        <v>50000</v>
      </c>
      <c r="J1795" s="261">
        <v>1</v>
      </c>
      <c r="M1795" s="257">
        <v>50000</v>
      </c>
    </row>
    <row r="1796" spans="1:14">
      <c r="A1796" s="263">
        <v>1795</v>
      </c>
      <c r="B1796" s="263"/>
      <c r="C1796" s="256">
        <v>45929</v>
      </c>
      <c r="D1796" s="282" t="s">
        <v>1415</v>
      </c>
      <c r="G1796" s="282" t="s">
        <v>3654</v>
      </c>
      <c r="N1796" s="257">
        <v>-800000</v>
      </c>
    </row>
    <row r="1797" spans="1:14">
      <c r="A1797" s="263">
        <v>1796</v>
      </c>
      <c r="B1797" s="263"/>
      <c r="C1797" s="256">
        <v>45929</v>
      </c>
      <c r="D1797" s="282" t="s">
        <v>1131</v>
      </c>
      <c r="G1797" s="282" t="s">
        <v>1111</v>
      </c>
      <c r="N1797" s="257">
        <v>-320000</v>
      </c>
    </row>
    <row r="1798" spans="1:14">
      <c r="A1798" s="263">
        <v>1797</v>
      </c>
      <c r="B1798" s="263"/>
      <c r="C1798" s="256">
        <v>45929</v>
      </c>
      <c r="D1798" s="282" t="s">
        <v>1912</v>
      </c>
      <c r="G1798" s="282" t="s">
        <v>1111</v>
      </c>
      <c r="N1798" s="257">
        <v>-2000000</v>
      </c>
    </row>
    <row r="1799" spans="1:14">
      <c r="A1799" s="263">
        <v>1798</v>
      </c>
      <c r="B1799" s="263"/>
      <c r="C1799" s="256">
        <v>45929</v>
      </c>
      <c r="D1799" s="282" t="s">
        <v>1154</v>
      </c>
      <c r="G1799" s="282" t="s">
        <v>1111</v>
      </c>
      <c r="N1799" s="257">
        <v>-1100000</v>
      </c>
    </row>
    <row r="1800" spans="1:14">
      <c r="A1800" s="263">
        <v>1799</v>
      </c>
      <c r="B1800" s="263"/>
      <c r="C1800" s="256">
        <v>45929</v>
      </c>
      <c r="D1800" s="282" t="s">
        <v>3191</v>
      </c>
      <c r="G1800" s="282" t="s">
        <v>1111</v>
      </c>
      <c r="N1800" s="257">
        <v>-1000000</v>
      </c>
    </row>
    <row r="1801" spans="1:14">
      <c r="A1801" s="263">
        <v>1800</v>
      </c>
      <c r="B1801" s="263"/>
      <c r="C1801" s="256">
        <v>45929</v>
      </c>
      <c r="D1801" s="282" t="s">
        <v>3380</v>
      </c>
      <c r="G1801" s="282" t="s">
        <v>1111</v>
      </c>
      <c r="N1801" s="257">
        <v>-600000</v>
      </c>
    </row>
    <row r="1802" spans="1:14">
      <c r="A1802" s="263">
        <v>1801</v>
      </c>
      <c r="B1802" s="263"/>
      <c r="C1802" s="256">
        <v>45930</v>
      </c>
      <c r="D1802" s="282" t="s">
        <v>1362</v>
      </c>
      <c r="G1802" s="282" t="s">
        <v>1111</v>
      </c>
      <c r="N1802" s="257">
        <v>-1000000</v>
      </c>
    </row>
    <row r="1803" spans="1:14">
      <c r="A1803" s="263">
        <v>1802</v>
      </c>
      <c r="B1803" s="263"/>
      <c r="C1803" s="256">
        <v>45930</v>
      </c>
      <c r="D1803" s="282" t="s">
        <v>2096</v>
      </c>
      <c r="G1803" s="282" t="s">
        <v>1675</v>
      </c>
      <c r="H1803" s="261">
        <v>2800802</v>
      </c>
      <c r="I1803" s="257">
        <v>150000</v>
      </c>
      <c r="J1803" s="261">
        <v>1</v>
      </c>
      <c r="M1803" s="257">
        <v>150000</v>
      </c>
    </row>
    <row r="1804" spans="1:14">
      <c r="A1804" s="263">
        <v>1803</v>
      </c>
      <c r="B1804" s="263"/>
      <c r="C1804" s="256">
        <v>45930</v>
      </c>
      <c r="D1804" s="282" t="s">
        <v>1512</v>
      </c>
      <c r="G1804" s="282" t="s">
        <v>1994</v>
      </c>
      <c r="H1804" s="261">
        <v>60580082114</v>
      </c>
      <c r="I1804" s="257">
        <v>500000</v>
      </c>
      <c r="J1804" s="261">
        <v>1</v>
      </c>
      <c r="M1804" s="257">
        <v>500000</v>
      </c>
    </row>
    <row r="1805" spans="1:14">
      <c r="A1805" s="263">
        <v>1804</v>
      </c>
      <c r="B1805" s="263"/>
      <c r="C1805" s="256">
        <v>45930</v>
      </c>
      <c r="D1805" s="282" t="s">
        <v>2557</v>
      </c>
      <c r="G1805" s="282" t="s">
        <v>3665</v>
      </c>
      <c r="I1805" s="257">
        <v>2000000</v>
      </c>
      <c r="J1805" s="261">
        <v>1</v>
      </c>
      <c r="L1805" s="258">
        <v>200000</v>
      </c>
      <c r="M1805" s="257">
        <v>2200000</v>
      </c>
    </row>
    <row r="1806" spans="1:14">
      <c r="A1806" s="263">
        <v>1805</v>
      </c>
      <c r="B1806" s="263"/>
      <c r="C1806" s="256">
        <v>45930</v>
      </c>
      <c r="D1806" s="282" t="s">
        <v>1370</v>
      </c>
      <c r="G1806" s="282" t="s">
        <v>1237</v>
      </c>
      <c r="H1806" s="261" t="s">
        <v>1236</v>
      </c>
      <c r="I1806" s="257">
        <v>50000</v>
      </c>
      <c r="J1806" s="261">
        <v>1</v>
      </c>
      <c r="M1806" s="257">
        <v>50000</v>
      </c>
    </row>
    <row r="1807" spans="1:14">
      <c r="A1807" s="263">
        <v>1806</v>
      </c>
      <c r="B1807" s="263"/>
      <c r="C1807" s="256">
        <v>45930</v>
      </c>
      <c r="D1807" s="282" t="s">
        <v>1438</v>
      </c>
      <c r="G1807" s="282" t="s">
        <v>1467</v>
      </c>
      <c r="H1807" s="261" t="s">
        <v>2613</v>
      </c>
      <c r="I1807" s="257">
        <v>350000</v>
      </c>
      <c r="J1807" s="261">
        <v>1</v>
      </c>
      <c r="L1807" s="258">
        <v>35000</v>
      </c>
      <c r="M1807" s="257">
        <v>385000</v>
      </c>
    </row>
    <row r="1808" spans="1:14">
      <c r="A1808" s="263">
        <v>1807</v>
      </c>
      <c r="B1808" s="263"/>
      <c r="C1808" s="256">
        <v>45930</v>
      </c>
      <c r="D1808" s="282" t="s">
        <v>1680</v>
      </c>
      <c r="G1808" s="282" t="s">
        <v>1134</v>
      </c>
      <c r="H1808" s="261">
        <v>2830506</v>
      </c>
      <c r="I1808" s="257">
        <v>1650000</v>
      </c>
      <c r="J1808" s="261">
        <v>1</v>
      </c>
      <c r="M1808" s="257">
        <v>1650000</v>
      </c>
    </row>
    <row r="1809" spans="1:14">
      <c r="A1809" s="263">
        <v>1808</v>
      </c>
      <c r="B1809" s="263"/>
      <c r="C1809" s="256">
        <v>45930</v>
      </c>
      <c r="D1809" s="282" t="s">
        <v>1705</v>
      </c>
      <c r="G1809" s="282" t="s">
        <v>2136</v>
      </c>
      <c r="H1809" s="261" t="s">
        <v>1230</v>
      </c>
      <c r="I1809" s="257">
        <v>130000</v>
      </c>
      <c r="J1809" s="261">
        <v>1</v>
      </c>
      <c r="L1809" s="258">
        <v>13000</v>
      </c>
      <c r="M1809" s="257">
        <v>143000</v>
      </c>
    </row>
    <row r="1810" spans="1:14">
      <c r="A1810" s="263">
        <v>1809</v>
      </c>
      <c r="B1810" s="263"/>
      <c r="C1810" s="256">
        <v>45930</v>
      </c>
      <c r="D1810" s="282" t="s">
        <v>3657</v>
      </c>
      <c r="G1810" s="282" t="s">
        <v>2620</v>
      </c>
      <c r="H1810" s="262">
        <v>2820403</v>
      </c>
      <c r="I1810" s="257">
        <v>1600000</v>
      </c>
      <c r="J1810" s="261">
        <v>1</v>
      </c>
      <c r="L1810" s="258" t="s">
        <v>2927</v>
      </c>
      <c r="M1810" s="257">
        <v>1760000</v>
      </c>
    </row>
    <row r="1811" spans="1:14">
      <c r="A1811" s="263">
        <v>1810</v>
      </c>
      <c r="B1811" s="263"/>
      <c r="C1811" s="256">
        <v>45930</v>
      </c>
      <c r="D1811" s="282" t="s">
        <v>3657</v>
      </c>
      <c r="G1811" s="282" t="s">
        <v>1632</v>
      </c>
      <c r="N1811" s="257">
        <v>-1760000</v>
      </c>
    </row>
    <row r="1812" spans="1:14">
      <c r="A1812" s="263">
        <v>1811</v>
      </c>
      <c r="B1812" s="263"/>
      <c r="C1812" s="256">
        <v>45930</v>
      </c>
      <c r="D1812" s="282" t="s">
        <v>2096</v>
      </c>
      <c r="G1812" s="282" t="s">
        <v>1111</v>
      </c>
      <c r="N1812" s="257">
        <v>-150000</v>
      </c>
    </row>
    <row r="1813" spans="1:14">
      <c r="A1813" s="263">
        <v>1812</v>
      </c>
      <c r="B1813" s="263"/>
      <c r="C1813" s="256">
        <v>45930</v>
      </c>
      <c r="D1813" s="282" t="s">
        <v>2788</v>
      </c>
      <c r="G1813" s="282" t="s">
        <v>1111</v>
      </c>
      <c r="N1813" s="257">
        <v>-1100000</v>
      </c>
    </row>
    <row r="1814" spans="1:14">
      <c r="A1814" s="263">
        <v>1813</v>
      </c>
      <c r="B1814" s="263"/>
      <c r="C1814" s="256">
        <v>45930</v>
      </c>
      <c r="D1814" s="282" t="s">
        <v>1548</v>
      </c>
      <c r="G1814" s="282" t="s">
        <v>1111</v>
      </c>
      <c r="N1814" s="257">
        <v>-715000</v>
      </c>
    </row>
    <row r="1815" spans="1:14">
      <c r="A1815" s="263">
        <v>1814</v>
      </c>
      <c r="B1815" s="263"/>
      <c r="C1815" s="256">
        <v>45930</v>
      </c>
      <c r="D1815" s="282" t="s">
        <v>1444</v>
      </c>
      <c r="G1815" s="282" t="s">
        <v>3672</v>
      </c>
      <c r="N1815" s="257">
        <v>-1100000</v>
      </c>
    </row>
    <row r="1816" spans="1:14">
      <c r="A1816" s="263">
        <v>1815</v>
      </c>
      <c r="B1816" s="263"/>
      <c r="C1816" s="256">
        <v>45930</v>
      </c>
      <c r="D1816" s="282" t="s">
        <v>1370</v>
      </c>
      <c r="G1816" s="282" t="s">
        <v>3673</v>
      </c>
      <c r="N1816" s="257">
        <v>-10293000</v>
      </c>
    </row>
    <row r="1817" spans="1:14">
      <c r="A1817" s="263">
        <v>1816</v>
      </c>
      <c r="B1817" s="263"/>
      <c r="C1817" s="256">
        <v>45931</v>
      </c>
      <c r="D1817" s="282" t="s">
        <v>1705</v>
      </c>
      <c r="G1817" s="282" t="s">
        <v>3674</v>
      </c>
      <c r="N1817" s="257">
        <v>-3657500</v>
      </c>
    </row>
    <row r="1818" spans="1:14">
      <c r="A1818" s="263">
        <v>1817</v>
      </c>
      <c r="B1818" s="263"/>
      <c r="C1818" s="256">
        <v>45931</v>
      </c>
      <c r="D1818" s="282" t="s">
        <v>1512</v>
      </c>
      <c r="G1818" s="282" t="s">
        <v>3675</v>
      </c>
      <c r="N1818" s="257">
        <v>-5930000</v>
      </c>
    </row>
    <row r="1819" spans="1:14">
      <c r="A1819" s="263">
        <v>1818</v>
      </c>
      <c r="B1819" s="263"/>
      <c r="C1819" s="256">
        <v>45931</v>
      </c>
      <c r="D1819" s="282" t="s">
        <v>3676</v>
      </c>
      <c r="G1819" s="282" t="s">
        <v>3677</v>
      </c>
      <c r="H1819" s="261" t="s">
        <v>2218</v>
      </c>
      <c r="I1819" s="257">
        <v>350000</v>
      </c>
      <c r="J1819" s="261">
        <v>1</v>
      </c>
    </row>
    <row r="1820" spans="1:14">
      <c r="A1820" s="263">
        <v>1819</v>
      </c>
      <c r="B1820" s="263"/>
      <c r="C1820" s="256">
        <v>45931</v>
      </c>
      <c r="D1820" s="282" t="s">
        <v>1802</v>
      </c>
      <c r="G1820" s="282" t="s">
        <v>3384</v>
      </c>
      <c r="H1820" s="261" t="s">
        <v>1186</v>
      </c>
      <c r="I1820" s="257">
        <v>540000</v>
      </c>
      <c r="J1820" s="261">
        <v>1</v>
      </c>
      <c r="M1820" s="257">
        <v>540000</v>
      </c>
    </row>
    <row r="1821" spans="1:14">
      <c r="A1821" s="263">
        <v>1820</v>
      </c>
      <c r="B1821" s="263"/>
      <c r="C1821" s="256">
        <v>45931</v>
      </c>
      <c r="D1821" s="282" t="s">
        <v>1802</v>
      </c>
      <c r="G1821" s="282" t="s">
        <v>1111</v>
      </c>
      <c r="N1821" s="257">
        <v>-540000</v>
      </c>
    </row>
    <row r="1822" spans="1:14">
      <c r="A1822" s="263">
        <v>1821</v>
      </c>
      <c r="B1822" s="263"/>
      <c r="C1822" s="256">
        <v>45931</v>
      </c>
      <c r="D1822" s="282" t="s">
        <v>1705</v>
      </c>
      <c r="G1822" s="282" t="s">
        <v>2140</v>
      </c>
      <c r="H1822" s="261" t="s">
        <v>1778</v>
      </c>
      <c r="I1822" s="257">
        <v>10000</v>
      </c>
      <c r="J1822" s="261">
        <v>5</v>
      </c>
      <c r="L1822" s="258">
        <v>5000</v>
      </c>
      <c r="M1822" s="257">
        <v>55000</v>
      </c>
    </row>
    <row r="1823" spans="1:14">
      <c r="A1823" s="263">
        <v>1822</v>
      </c>
      <c r="B1823" s="263"/>
      <c r="C1823" s="256">
        <v>45931</v>
      </c>
      <c r="D1823" s="282" t="s">
        <v>1845</v>
      </c>
      <c r="G1823" s="282" t="s">
        <v>1182</v>
      </c>
      <c r="H1823" s="261" t="s">
        <v>1710</v>
      </c>
      <c r="I1823" s="257">
        <v>650000</v>
      </c>
      <c r="J1823" s="261">
        <v>1</v>
      </c>
      <c r="M1823" s="257">
        <v>650000</v>
      </c>
    </row>
    <row r="1824" spans="1:14">
      <c r="A1824" s="263">
        <v>1823</v>
      </c>
      <c r="B1824" s="263"/>
      <c r="C1824" s="256">
        <v>45931</v>
      </c>
      <c r="D1824" s="282" t="s">
        <v>1007</v>
      </c>
      <c r="G1824" s="282" t="s">
        <v>1182</v>
      </c>
      <c r="H1824" s="261" t="s">
        <v>1710</v>
      </c>
      <c r="I1824" s="257">
        <v>1200000</v>
      </c>
      <c r="J1824" s="261">
        <v>1</v>
      </c>
      <c r="L1824" s="258">
        <v>120000</v>
      </c>
      <c r="M1824" s="257">
        <v>1320000</v>
      </c>
    </row>
    <row r="1825" spans="1:17">
      <c r="A1825" s="263">
        <v>1824</v>
      </c>
      <c r="B1825" s="263"/>
      <c r="C1825" s="256">
        <v>45931</v>
      </c>
      <c r="D1825" s="282" t="s">
        <v>1845</v>
      </c>
      <c r="G1825" s="282" t="s">
        <v>3557</v>
      </c>
      <c r="N1825" s="257">
        <v>-650000</v>
      </c>
    </row>
    <row r="1826" spans="1:17">
      <c r="A1826" s="263">
        <v>1825</v>
      </c>
      <c r="B1826" s="263"/>
      <c r="C1826" s="256">
        <v>45931</v>
      </c>
      <c r="D1826" s="282" t="s">
        <v>1825</v>
      </c>
      <c r="G1826" s="282" t="s">
        <v>3703</v>
      </c>
      <c r="I1826" s="257">
        <v>150000</v>
      </c>
      <c r="J1826" s="261">
        <v>1</v>
      </c>
      <c r="M1826" s="257">
        <v>150000</v>
      </c>
    </row>
    <row r="1827" spans="1:17">
      <c r="A1827" s="263">
        <v>1826</v>
      </c>
      <c r="B1827" s="263"/>
      <c r="C1827" s="256">
        <v>45931</v>
      </c>
      <c r="D1827" s="282" t="s">
        <v>3705</v>
      </c>
      <c r="G1827" s="282" t="s">
        <v>3384</v>
      </c>
      <c r="H1827" s="261" t="s">
        <v>1186</v>
      </c>
      <c r="I1827" s="257">
        <v>526364</v>
      </c>
      <c r="J1827" s="261">
        <v>1</v>
      </c>
      <c r="L1827" s="258">
        <v>52636</v>
      </c>
      <c r="M1827" s="257">
        <v>579000</v>
      </c>
    </row>
    <row r="1828" spans="1:17">
      <c r="A1828" s="263">
        <v>1827</v>
      </c>
      <c r="B1828" s="263"/>
      <c r="C1828" s="256">
        <v>45931</v>
      </c>
      <c r="D1828" s="282" t="s">
        <v>3705</v>
      </c>
      <c r="G1828" s="282" t="s">
        <v>1111</v>
      </c>
      <c r="N1828" s="257">
        <v>-579000</v>
      </c>
    </row>
    <row r="1829" spans="1:17">
      <c r="A1829" s="263">
        <v>1828</v>
      </c>
      <c r="B1829" s="263"/>
      <c r="C1829" s="256">
        <v>45932</v>
      </c>
      <c r="D1829" s="282" t="s">
        <v>1007</v>
      </c>
      <c r="G1829" s="282" t="s">
        <v>3707</v>
      </c>
      <c r="N1829" s="257">
        <v>-4269500</v>
      </c>
    </row>
    <row r="1830" spans="1:17">
      <c r="A1830" s="263">
        <v>1829</v>
      </c>
      <c r="B1830" s="263"/>
      <c r="C1830" s="256">
        <v>45932</v>
      </c>
      <c r="D1830" s="282" t="s">
        <v>1680</v>
      </c>
      <c r="G1830" s="282" t="s">
        <v>2136</v>
      </c>
      <c r="H1830" s="261" t="s">
        <v>1230</v>
      </c>
      <c r="I1830" s="257">
        <v>130000</v>
      </c>
      <c r="J1830" s="261">
        <v>5</v>
      </c>
      <c r="M1830" s="257">
        <v>650000</v>
      </c>
    </row>
    <row r="1831" spans="1:17">
      <c r="A1831" s="263">
        <v>1830</v>
      </c>
      <c r="B1831" s="263"/>
      <c r="C1831" s="256">
        <v>45932</v>
      </c>
      <c r="D1831" s="282" t="s">
        <v>1680</v>
      </c>
      <c r="G1831" s="282" t="s">
        <v>2139</v>
      </c>
      <c r="H1831" s="261" t="s">
        <v>1752</v>
      </c>
      <c r="I1831" s="257">
        <v>35000</v>
      </c>
      <c r="J1831" s="261">
        <v>3</v>
      </c>
      <c r="M1831" s="257">
        <v>105000</v>
      </c>
    </row>
    <row r="1832" spans="1:17">
      <c r="A1832" s="263">
        <v>1831</v>
      </c>
      <c r="B1832" s="263"/>
      <c r="C1832" s="256">
        <v>45932</v>
      </c>
      <c r="D1832" s="282" t="s">
        <v>1747</v>
      </c>
      <c r="G1832" s="282" t="s">
        <v>1182</v>
      </c>
      <c r="H1832" s="261" t="s">
        <v>1710</v>
      </c>
      <c r="I1832" s="257">
        <v>1200000</v>
      </c>
      <c r="J1832" s="261">
        <v>1</v>
      </c>
      <c r="M1832" s="257">
        <v>1200000</v>
      </c>
    </row>
    <row r="1833" spans="1:17">
      <c r="A1833" s="263">
        <v>1832</v>
      </c>
      <c r="B1833" s="263"/>
      <c r="C1833" s="256">
        <v>45932</v>
      </c>
      <c r="D1833" s="282" t="s">
        <v>1370</v>
      </c>
      <c r="G1833" s="282" t="s">
        <v>2056</v>
      </c>
      <c r="H1833" s="261">
        <v>36050661</v>
      </c>
      <c r="I1833" s="257">
        <v>1200000</v>
      </c>
      <c r="J1833" s="261">
        <v>1</v>
      </c>
      <c r="M1833" s="257">
        <v>1200000</v>
      </c>
    </row>
    <row r="1834" spans="1:17">
      <c r="A1834" s="263">
        <v>1833</v>
      </c>
      <c r="B1834" s="263"/>
      <c r="C1834" s="256">
        <v>45932</v>
      </c>
      <c r="D1834" s="282" t="s">
        <v>1370</v>
      </c>
      <c r="G1834" s="282" t="s">
        <v>3714</v>
      </c>
      <c r="H1834" s="261" t="s">
        <v>3713</v>
      </c>
      <c r="I1834" s="257">
        <v>600000</v>
      </c>
      <c r="J1834" s="261">
        <v>1</v>
      </c>
      <c r="M1834" s="257">
        <v>600000</v>
      </c>
    </row>
    <row r="1835" spans="1:17">
      <c r="A1835" s="263">
        <v>1834</v>
      </c>
      <c r="B1835" s="263"/>
      <c r="C1835" s="256">
        <v>45932</v>
      </c>
      <c r="D1835" s="282" t="s">
        <v>3708</v>
      </c>
      <c r="G1835" s="282" t="s">
        <v>2126</v>
      </c>
      <c r="H1835" s="261" t="s">
        <v>1435</v>
      </c>
      <c r="I1835" s="257">
        <v>1500000</v>
      </c>
      <c r="J1835" s="261">
        <v>1</v>
      </c>
      <c r="M1835" s="257">
        <v>1500000</v>
      </c>
      <c r="P1835" s="282" t="s">
        <v>3718</v>
      </c>
      <c r="Q1835" s="282" t="s">
        <v>3718</v>
      </c>
    </row>
    <row r="1836" spans="1:17">
      <c r="A1836" s="263">
        <v>1835</v>
      </c>
      <c r="B1836" s="263"/>
      <c r="C1836" s="256">
        <v>45932</v>
      </c>
      <c r="D1836" s="282" t="s">
        <v>2093</v>
      </c>
      <c r="G1836" s="282" t="s">
        <v>2144</v>
      </c>
      <c r="H1836" s="261">
        <v>2820403</v>
      </c>
      <c r="I1836" s="257">
        <v>1600000</v>
      </c>
      <c r="J1836" s="261">
        <v>1</v>
      </c>
      <c r="M1836" s="257">
        <v>1600000</v>
      </c>
    </row>
    <row r="1837" spans="1:17">
      <c r="A1837" s="263">
        <v>1836</v>
      </c>
      <c r="B1837" s="263"/>
      <c r="C1837" s="256">
        <v>45933</v>
      </c>
      <c r="D1837" s="282" t="s">
        <v>2093</v>
      </c>
      <c r="G1837" s="282" t="s">
        <v>3721</v>
      </c>
      <c r="N1837" s="257">
        <v>-1600000</v>
      </c>
    </row>
    <row r="1838" spans="1:17">
      <c r="A1838" s="263">
        <v>1837</v>
      </c>
      <c r="B1838" s="263"/>
      <c r="C1838" s="256">
        <v>45932</v>
      </c>
      <c r="D1838" s="282" t="s">
        <v>3708</v>
      </c>
      <c r="G1838" s="282" t="s">
        <v>3722</v>
      </c>
      <c r="N1838" s="257">
        <v>-1500000</v>
      </c>
    </row>
    <row r="1839" spans="1:17">
      <c r="A1839" s="263">
        <v>1838</v>
      </c>
      <c r="B1839" s="263"/>
      <c r="C1839" s="256">
        <v>45933</v>
      </c>
      <c r="D1839" s="282" t="s">
        <v>1680</v>
      </c>
      <c r="G1839" s="282" t="s">
        <v>3723</v>
      </c>
      <c r="N1839" s="257">
        <v>-8468000</v>
      </c>
    </row>
    <row r="1840" spans="1:17">
      <c r="A1840" s="263">
        <v>1839</v>
      </c>
      <c r="B1840" s="263"/>
      <c r="C1840" s="256">
        <v>45933</v>
      </c>
      <c r="D1840" s="282" t="s">
        <v>1450</v>
      </c>
      <c r="G1840" s="282" t="s">
        <v>3724</v>
      </c>
      <c r="N1840" s="257">
        <v>-1450000</v>
      </c>
    </row>
    <row r="1841" spans="1:17">
      <c r="A1841" s="263">
        <v>1840</v>
      </c>
      <c r="B1841" s="263"/>
      <c r="C1841" s="256">
        <v>45933</v>
      </c>
      <c r="D1841" s="282" t="s">
        <v>1825</v>
      </c>
      <c r="G1841" s="282" t="s">
        <v>3725</v>
      </c>
      <c r="N1841" s="257">
        <v>-150000</v>
      </c>
    </row>
    <row r="1842" spans="1:17">
      <c r="A1842" s="263">
        <v>1841</v>
      </c>
      <c r="B1842" s="263"/>
      <c r="C1842" s="256">
        <v>45933</v>
      </c>
      <c r="D1842" s="282" t="s">
        <v>2093</v>
      </c>
      <c r="G1842" s="282" t="s">
        <v>1520</v>
      </c>
      <c r="H1842" s="261">
        <v>24152333903</v>
      </c>
      <c r="I1842" s="257">
        <v>50000</v>
      </c>
      <c r="J1842" s="261">
        <v>1</v>
      </c>
      <c r="M1842" s="257">
        <v>50000</v>
      </c>
    </row>
    <row r="1843" spans="1:17">
      <c r="A1843" s="263">
        <v>1842</v>
      </c>
      <c r="B1843" s="263"/>
      <c r="C1843" s="256">
        <v>45933</v>
      </c>
      <c r="D1843" s="282" t="s">
        <v>1882</v>
      </c>
      <c r="G1843" s="282" t="s">
        <v>3049</v>
      </c>
      <c r="H1843" s="261">
        <v>6058008122</v>
      </c>
      <c r="I1843" s="257">
        <v>2500000</v>
      </c>
      <c r="J1843" s="261">
        <v>1</v>
      </c>
      <c r="M1843" s="257">
        <v>2500000</v>
      </c>
    </row>
    <row r="1844" spans="1:17">
      <c r="A1844" s="263">
        <v>1843</v>
      </c>
      <c r="B1844" s="263"/>
      <c r="C1844" s="256">
        <v>45933</v>
      </c>
      <c r="D1844" s="282" t="s">
        <v>1882</v>
      </c>
      <c r="G1844" s="282" t="s">
        <v>1988</v>
      </c>
      <c r="H1844" s="261">
        <v>2830406</v>
      </c>
      <c r="I1844" s="257">
        <v>1100000</v>
      </c>
      <c r="J1844" s="261">
        <v>1</v>
      </c>
      <c r="M1844" s="257">
        <v>1100000</v>
      </c>
    </row>
    <row r="1845" spans="1:17">
      <c r="A1845" s="263">
        <v>1844</v>
      </c>
      <c r="B1845" s="263"/>
      <c r="C1845" s="256">
        <v>45938</v>
      </c>
      <c r="D1845" s="282" t="s">
        <v>2557</v>
      </c>
      <c r="G1845" s="282" t="s">
        <v>3731</v>
      </c>
      <c r="N1845" s="257">
        <v>-2200000</v>
      </c>
    </row>
    <row r="1846" spans="1:17">
      <c r="A1846" s="263">
        <v>1845</v>
      </c>
      <c r="B1846" s="263"/>
      <c r="C1846" s="256">
        <v>45939</v>
      </c>
      <c r="D1846" s="282" t="s">
        <v>1551</v>
      </c>
      <c r="G1846" s="282" t="s">
        <v>2137</v>
      </c>
      <c r="I1846" s="257">
        <v>100000</v>
      </c>
      <c r="J1846" s="261">
        <v>1</v>
      </c>
      <c r="L1846" s="258">
        <v>10000</v>
      </c>
      <c r="M1846" s="257">
        <v>110000</v>
      </c>
    </row>
    <row r="1847" spans="1:17">
      <c r="A1847" s="263">
        <v>1846</v>
      </c>
      <c r="B1847" s="263"/>
      <c r="C1847" s="256">
        <v>45939</v>
      </c>
      <c r="D1847" s="282" t="s">
        <v>1415</v>
      </c>
      <c r="G1847" s="282" t="s">
        <v>1936</v>
      </c>
      <c r="I1847" s="257">
        <v>150000</v>
      </c>
      <c r="J1847" s="261">
        <v>1</v>
      </c>
      <c r="M1847" s="257">
        <v>150000</v>
      </c>
    </row>
    <row r="1848" spans="1:17">
      <c r="A1848" s="263">
        <v>1847</v>
      </c>
      <c r="B1848" s="263"/>
      <c r="C1848" s="256">
        <v>45940</v>
      </c>
      <c r="D1848" s="282" t="s">
        <v>1277</v>
      </c>
      <c r="G1848" s="282" t="s">
        <v>2126</v>
      </c>
      <c r="H1848" s="261" t="s">
        <v>1435</v>
      </c>
      <c r="I1848" s="257">
        <v>0</v>
      </c>
      <c r="J1848" s="261">
        <v>1</v>
      </c>
      <c r="M1848" s="257">
        <v>0</v>
      </c>
      <c r="P1848" s="282" t="s">
        <v>3738</v>
      </c>
      <c r="Q1848" s="282" t="s">
        <v>3738</v>
      </c>
    </row>
    <row r="1849" spans="1:17">
      <c r="A1849" s="263">
        <v>1848</v>
      </c>
      <c r="B1849" s="263"/>
      <c r="C1849" s="256">
        <v>45940</v>
      </c>
      <c r="D1849" s="282" t="s">
        <v>1045</v>
      </c>
      <c r="G1849" s="282" t="s">
        <v>3739</v>
      </c>
      <c r="N1849" s="257">
        <v>-2000000</v>
      </c>
    </row>
    <row r="1850" spans="1:17">
      <c r="A1850" s="263">
        <v>1849</v>
      </c>
      <c r="B1850" s="263"/>
      <c r="C1850" s="256">
        <v>45940</v>
      </c>
      <c r="D1850" s="282" t="s">
        <v>1705</v>
      </c>
      <c r="G1850" s="282" t="s">
        <v>2848</v>
      </c>
      <c r="H1850" s="261">
        <v>602000700</v>
      </c>
      <c r="I1850" s="257">
        <v>358182</v>
      </c>
      <c r="J1850" s="261">
        <v>1</v>
      </c>
      <c r="L1850" s="258">
        <v>35818</v>
      </c>
      <c r="M1850" s="257">
        <v>394000</v>
      </c>
    </row>
    <row r="1851" spans="1:17">
      <c r="A1851" s="263">
        <v>1850</v>
      </c>
      <c r="B1851" s="263"/>
      <c r="C1851" s="256">
        <v>45940</v>
      </c>
      <c r="D1851" s="282" t="s">
        <v>1705</v>
      </c>
      <c r="G1851" s="282" t="s">
        <v>2847</v>
      </c>
      <c r="H1851" s="261">
        <v>415054509</v>
      </c>
      <c r="I1851" s="257">
        <v>350000</v>
      </c>
      <c r="J1851" s="261">
        <v>1</v>
      </c>
      <c r="L1851" s="258">
        <v>35000</v>
      </c>
      <c r="M1851" s="257">
        <v>385000</v>
      </c>
    </row>
    <row r="1852" spans="1:17">
      <c r="A1852" s="263">
        <v>1851</v>
      </c>
      <c r="B1852" s="263"/>
      <c r="C1852" s="256">
        <v>45940</v>
      </c>
      <c r="D1852" s="282" t="s">
        <v>1705</v>
      </c>
      <c r="G1852" s="282" t="s">
        <v>3741</v>
      </c>
      <c r="H1852" s="261">
        <v>410013910</v>
      </c>
      <c r="I1852" s="257">
        <v>9091</v>
      </c>
      <c r="J1852" s="261">
        <v>1</v>
      </c>
      <c r="L1852" s="258">
        <v>909</v>
      </c>
      <c r="M1852" s="257">
        <v>10000</v>
      </c>
    </row>
    <row r="1853" spans="1:17">
      <c r="A1853" s="263">
        <v>1852</v>
      </c>
      <c r="B1853" s="263"/>
      <c r="C1853" s="256">
        <v>45940</v>
      </c>
      <c r="D1853" s="282" t="s">
        <v>1548</v>
      </c>
      <c r="G1853" s="282" t="s">
        <v>2729</v>
      </c>
      <c r="H1853" s="261">
        <v>1094302044</v>
      </c>
      <c r="I1853" s="257">
        <v>300000</v>
      </c>
      <c r="J1853" s="261">
        <v>1</v>
      </c>
      <c r="L1853" s="258">
        <v>30000</v>
      </c>
      <c r="M1853" s="257">
        <v>330000</v>
      </c>
    </row>
    <row r="1854" spans="1:17">
      <c r="A1854" s="263">
        <v>1853</v>
      </c>
      <c r="B1854" s="263"/>
      <c r="C1854" s="256">
        <v>45940</v>
      </c>
      <c r="D1854" s="282" t="s">
        <v>1548</v>
      </c>
      <c r="G1854" s="282" t="s">
        <v>1717</v>
      </c>
      <c r="H1854" s="261">
        <v>501220639</v>
      </c>
      <c r="I1854" s="257">
        <v>250000</v>
      </c>
      <c r="J1854" s="261">
        <v>1</v>
      </c>
      <c r="L1854" s="258">
        <v>25000</v>
      </c>
      <c r="M1854" s="257">
        <v>275000</v>
      </c>
    </row>
    <row r="1855" spans="1:17">
      <c r="A1855" s="263">
        <v>1854</v>
      </c>
      <c r="B1855" s="263"/>
      <c r="C1855" s="256">
        <v>45940</v>
      </c>
      <c r="D1855" s="282" t="s">
        <v>1548</v>
      </c>
      <c r="G1855" s="282" t="s">
        <v>3530</v>
      </c>
      <c r="H1855" s="261" t="s">
        <v>3529</v>
      </c>
      <c r="I1855" s="257">
        <v>30000</v>
      </c>
      <c r="J1855" s="261">
        <v>1</v>
      </c>
      <c r="L1855" s="258">
        <v>3000</v>
      </c>
      <c r="M1855" s="257">
        <v>33000</v>
      </c>
    </row>
    <row r="1856" spans="1:17">
      <c r="A1856" s="263">
        <v>1855</v>
      </c>
      <c r="B1856" s="263"/>
      <c r="C1856" s="256">
        <v>45940</v>
      </c>
      <c r="D1856" s="282" t="s">
        <v>1269</v>
      </c>
      <c r="F1856" s="284" t="s">
        <v>4161</v>
      </c>
      <c r="G1856" s="282" t="s">
        <v>3892</v>
      </c>
      <c r="H1856" s="261" t="s">
        <v>1676</v>
      </c>
      <c r="I1856" s="257">
        <v>250000</v>
      </c>
      <c r="J1856" s="261">
        <v>1</v>
      </c>
      <c r="M1856" s="257">
        <v>0</v>
      </c>
      <c r="P1856" s="293" t="s">
        <v>3746</v>
      </c>
      <c r="Q1856" s="293" t="s">
        <v>3746</v>
      </c>
    </row>
    <row r="1857" spans="1:14">
      <c r="A1857" s="263">
        <v>1856</v>
      </c>
      <c r="B1857" s="263"/>
      <c r="C1857" s="256">
        <v>45940</v>
      </c>
      <c r="D1857" s="282" t="s">
        <v>1344</v>
      </c>
      <c r="G1857" s="282" t="s">
        <v>2128</v>
      </c>
      <c r="H1857" s="261" t="s">
        <v>1180</v>
      </c>
      <c r="I1857" s="257">
        <v>1500000</v>
      </c>
      <c r="J1857" s="261">
        <v>1</v>
      </c>
      <c r="M1857" s="257">
        <v>1500000</v>
      </c>
    </row>
    <row r="1858" spans="1:14">
      <c r="A1858" s="263">
        <v>1857</v>
      </c>
      <c r="B1858" s="263"/>
      <c r="C1858" s="256">
        <v>45940</v>
      </c>
      <c r="D1858" s="282" t="s">
        <v>1344</v>
      </c>
      <c r="G1858" s="282" t="s">
        <v>2129</v>
      </c>
      <c r="H1858" s="261" t="s">
        <v>1760</v>
      </c>
      <c r="I1858" s="257">
        <v>50000</v>
      </c>
      <c r="J1858" s="261">
        <v>1</v>
      </c>
      <c r="M1858" s="257">
        <v>50000</v>
      </c>
    </row>
    <row r="1859" spans="1:14">
      <c r="A1859" s="263">
        <v>1858</v>
      </c>
      <c r="B1859" s="263"/>
      <c r="C1859" s="256">
        <v>45940</v>
      </c>
      <c r="D1859" s="282" t="s">
        <v>1007</v>
      </c>
      <c r="G1859" s="282" t="s">
        <v>1978</v>
      </c>
      <c r="H1859" s="261" t="s">
        <v>1193</v>
      </c>
      <c r="I1859" s="257">
        <v>1500000</v>
      </c>
      <c r="J1859" s="261">
        <v>1</v>
      </c>
      <c r="L1859" s="258">
        <v>150000</v>
      </c>
      <c r="M1859" s="257">
        <v>1650000</v>
      </c>
    </row>
    <row r="1860" spans="1:14">
      <c r="A1860" s="263">
        <v>1859</v>
      </c>
      <c r="B1860" s="263"/>
      <c r="C1860" s="256">
        <v>45940</v>
      </c>
      <c r="D1860" s="282" t="s">
        <v>3320</v>
      </c>
      <c r="G1860" s="282" t="s">
        <v>2128</v>
      </c>
      <c r="H1860" s="261" t="s">
        <v>1180</v>
      </c>
      <c r="I1860" s="257">
        <v>1500000</v>
      </c>
      <c r="J1860" s="261">
        <v>1</v>
      </c>
      <c r="M1860" s="257">
        <v>1500000</v>
      </c>
    </row>
    <row r="1861" spans="1:14">
      <c r="A1861" s="263">
        <v>1860</v>
      </c>
      <c r="B1861" s="263"/>
      <c r="C1861" s="256">
        <v>45940</v>
      </c>
      <c r="D1861" s="282" t="s">
        <v>3320</v>
      </c>
      <c r="G1861" s="282" t="s">
        <v>2129</v>
      </c>
      <c r="H1861" s="261" t="s">
        <v>1760</v>
      </c>
      <c r="I1861" s="257">
        <v>50000</v>
      </c>
      <c r="J1861" s="261">
        <v>1</v>
      </c>
      <c r="M1861" s="257">
        <v>50000</v>
      </c>
    </row>
    <row r="1862" spans="1:14">
      <c r="A1862" s="263">
        <v>1861</v>
      </c>
      <c r="B1862" s="263"/>
      <c r="C1862" s="256">
        <v>45940</v>
      </c>
      <c r="D1862" s="282" t="s">
        <v>1154</v>
      </c>
      <c r="G1862" s="282" t="s">
        <v>1701</v>
      </c>
      <c r="I1862" s="257">
        <v>650000</v>
      </c>
      <c r="J1862" s="261">
        <v>1</v>
      </c>
      <c r="M1862" s="257">
        <v>650000</v>
      </c>
    </row>
    <row r="1863" spans="1:14">
      <c r="A1863" s="263">
        <v>1862</v>
      </c>
      <c r="B1863" s="263"/>
      <c r="C1863" s="256">
        <v>45940</v>
      </c>
      <c r="D1863" s="282" t="s">
        <v>2421</v>
      </c>
      <c r="G1863" s="282" t="s">
        <v>1675</v>
      </c>
      <c r="H1863" s="261">
        <v>2800802</v>
      </c>
      <c r="I1863" s="257">
        <v>150000</v>
      </c>
      <c r="J1863" s="261">
        <v>1</v>
      </c>
      <c r="M1863" s="257">
        <v>150000</v>
      </c>
    </row>
    <row r="1864" spans="1:14">
      <c r="A1864" s="263">
        <v>1863</v>
      </c>
      <c r="B1864" s="263"/>
      <c r="C1864" s="256">
        <v>45940</v>
      </c>
      <c r="D1864" s="282" t="s">
        <v>3705</v>
      </c>
      <c r="G1864" s="282" t="s">
        <v>3384</v>
      </c>
      <c r="H1864" s="261" t="s">
        <v>1186</v>
      </c>
      <c r="I1864" s="257">
        <v>526364</v>
      </c>
      <c r="J1864" s="261">
        <v>1</v>
      </c>
      <c r="L1864" s="258">
        <v>52636</v>
      </c>
      <c r="M1864" s="257">
        <v>579000</v>
      </c>
    </row>
    <row r="1865" spans="1:14">
      <c r="A1865" s="263">
        <v>1864</v>
      </c>
      <c r="B1865" s="263"/>
      <c r="C1865" s="256">
        <v>45940</v>
      </c>
      <c r="D1865" s="282" t="s">
        <v>1569</v>
      </c>
      <c r="G1865" s="282" t="s">
        <v>1182</v>
      </c>
      <c r="H1865" s="261" t="s">
        <v>1710</v>
      </c>
      <c r="I1865" s="257">
        <v>1000000</v>
      </c>
      <c r="J1865" s="261">
        <v>1</v>
      </c>
      <c r="M1865" s="257">
        <v>1000000</v>
      </c>
    </row>
    <row r="1866" spans="1:14">
      <c r="A1866" s="263">
        <v>1865</v>
      </c>
      <c r="B1866" s="263"/>
      <c r="C1866" s="256">
        <v>45940</v>
      </c>
      <c r="D1866" s="282" t="s">
        <v>1503</v>
      </c>
      <c r="G1866" s="282" t="s">
        <v>1182</v>
      </c>
      <c r="H1866" s="261" t="s">
        <v>1710</v>
      </c>
      <c r="I1866" s="257">
        <v>1300000</v>
      </c>
      <c r="J1866" s="261">
        <v>1</v>
      </c>
      <c r="M1866" s="257">
        <v>1300000</v>
      </c>
    </row>
    <row r="1867" spans="1:14">
      <c r="A1867" s="263">
        <v>1866</v>
      </c>
      <c r="B1867" s="263"/>
      <c r="C1867" s="256">
        <v>45940</v>
      </c>
      <c r="D1867" s="282" t="s">
        <v>1503</v>
      </c>
      <c r="G1867" s="282" t="s">
        <v>2770</v>
      </c>
      <c r="H1867" s="261" t="s">
        <v>2683</v>
      </c>
      <c r="I1867" s="257">
        <v>129000</v>
      </c>
      <c r="J1867" s="261">
        <v>1</v>
      </c>
      <c r="M1867" s="257">
        <v>129000</v>
      </c>
    </row>
    <row r="1868" spans="1:14">
      <c r="A1868" s="263">
        <v>1867</v>
      </c>
      <c r="B1868" s="263"/>
      <c r="C1868" s="256">
        <v>45940</v>
      </c>
      <c r="D1868" s="282" t="s">
        <v>2093</v>
      </c>
      <c r="G1868" s="282" t="s">
        <v>3755</v>
      </c>
      <c r="N1868" s="257">
        <v>-50000</v>
      </c>
    </row>
    <row r="1869" spans="1:14">
      <c r="A1869" s="263">
        <v>1868</v>
      </c>
      <c r="B1869" s="263"/>
      <c r="C1869" s="256">
        <v>45940</v>
      </c>
      <c r="D1869" s="282" t="s">
        <v>1569</v>
      </c>
      <c r="G1869" s="282" t="s">
        <v>3756</v>
      </c>
      <c r="N1869" s="257">
        <v>-1000000</v>
      </c>
    </row>
    <row r="1870" spans="1:14">
      <c r="A1870" s="263">
        <v>1869</v>
      </c>
      <c r="B1870" s="263"/>
      <c r="C1870" s="256">
        <v>45940</v>
      </c>
      <c r="D1870" s="282" t="s">
        <v>3705</v>
      </c>
      <c r="G1870" s="282" t="s">
        <v>3757</v>
      </c>
      <c r="N1870" s="257">
        <v>-579000</v>
      </c>
    </row>
    <row r="1871" spans="1:14">
      <c r="A1871" s="263">
        <v>1870</v>
      </c>
      <c r="B1871" s="263"/>
      <c r="C1871" s="256">
        <v>45940</v>
      </c>
      <c r="D1871" s="282" t="s">
        <v>2421</v>
      </c>
      <c r="G1871" s="282" t="s">
        <v>3758</v>
      </c>
      <c r="N1871" s="257">
        <v>-150000</v>
      </c>
    </row>
    <row r="1872" spans="1:14">
      <c r="A1872" s="263">
        <v>1871</v>
      </c>
      <c r="B1872" s="263"/>
      <c r="C1872" s="256">
        <v>45940</v>
      </c>
      <c r="D1872" s="282" t="s">
        <v>3320</v>
      </c>
      <c r="G1872" s="282" t="s">
        <v>3759</v>
      </c>
      <c r="N1872" s="257">
        <v>-1550000</v>
      </c>
    </row>
    <row r="1873" spans="1:17">
      <c r="A1873" s="263">
        <v>1872</v>
      </c>
      <c r="B1873" s="263"/>
      <c r="C1873" s="256">
        <v>45932</v>
      </c>
      <c r="D1873" s="282" t="s">
        <v>1747</v>
      </c>
      <c r="G1873" s="282" t="s">
        <v>1490</v>
      </c>
      <c r="I1873" s="257">
        <v>20000</v>
      </c>
      <c r="J1873" s="261">
        <v>1</v>
      </c>
      <c r="M1873" s="257">
        <v>20000</v>
      </c>
    </row>
    <row r="1874" spans="1:17">
      <c r="A1874" s="263">
        <v>1873</v>
      </c>
      <c r="B1874" s="263"/>
      <c r="C1874" s="256">
        <v>45941</v>
      </c>
      <c r="D1874" s="282" t="s">
        <v>2925</v>
      </c>
      <c r="G1874" s="282" t="s">
        <v>1182</v>
      </c>
      <c r="H1874" s="261" t="s">
        <v>1710</v>
      </c>
      <c r="I1874" s="257">
        <v>1200000</v>
      </c>
      <c r="J1874" s="261">
        <v>1</v>
      </c>
      <c r="M1874" s="257">
        <v>1200000</v>
      </c>
    </row>
    <row r="1875" spans="1:17">
      <c r="A1875" s="263">
        <v>1874</v>
      </c>
      <c r="B1875" s="263"/>
      <c r="C1875" s="256">
        <v>45941</v>
      </c>
      <c r="D1875" s="282" t="s">
        <v>1680</v>
      </c>
      <c r="G1875" s="282" t="s">
        <v>1702</v>
      </c>
      <c r="H1875" s="261">
        <v>2830501</v>
      </c>
      <c r="I1875" s="257">
        <v>1550000</v>
      </c>
      <c r="J1875" s="261">
        <v>1</v>
      </c>
      <c r="M1875" s="257">
        <v>1550000</v>
      </c>
    </row>
    <row r="1876" spans="1:17">
      <c r="A1876" s="263">
        <v>1875</v>
      </c>
      <c r="B1876" s="263"/>
      <c r="C1876" s="256">
        <v>45943</v>
      </c>
      <c r="D1876" s="282" t="s">
        <v>1349</v>
      </c>
      <c r="G1876" s="282" t="s">
        <v>2128</v>
      </c>
      <c r="H1876" s="261" t="s">
        <v>1180</v>
      </c>
      <c r="I1876" s="257">
        <v>0</v>
      </c>
      <c r="J1876" s="261">
        <v>1</v>
      </c>
      <c r="M1876" s="257">
        <v>0</v>
      </c>
      <c r="P1876" s="282" t="s">
        <v>3767</v>
      </c>
      <c r="Q1876" s="282" t="s">
        <v>3767</v>
      </c>
    </row>
    <row r="1877" spans="1:17">
      <c r="A1877" s="263">
        <v>1876</v>
      </c>
      <c r="B1877" s="263"/>
      <c r="C1877" s="256">
        <v>45943</v>
      </c>
      <c r="D1877" s="282" t="s">
        <v>1503</v>
      </c>
      <c r="G1877" s="282" t="s">
        <v>1111</v>
      </c>
      <c r="N1877" s="257">
        <v>-1429000</v>
      </c>
    </row>
    <row r="1878" spans="1:17">
      <c r="A1878" s="263">
        <v>1877</v>
      </c>
      <c r="B1878" s="263"/>
      <c r="C1878" s="256">
        <v>45943</v>
      </c>
      <c r="D1878" s="282" t="s">
        <v>1370</v>
      </c>
      <c r="G1878" s="282" t="s">
        <v>1701</v>
      </c>
      <c r="I1878" s="257">
        <v>650000</v>
      </c>
      <c r="J1878" s="261">
        <v>1</v>
      </c>
      <c r="M1878" s="257">
        <v>650000</v>
      </c>
    </row>
    <row r="1879" spans="1:17">
      <c r="A1879" s="263">
        <v>1878</v>
      </c>
      <c r="B1879" s="263"/>
      <c r="C1879" s="256">
        <v>45943</v>
      </c>
      <c r="D1879" s="282" t="s">
        <v>1349</v>
      </c>
      <c r="G1879" s="282" t="s">
        <v>3765</v>
      </c>
      <c r="H1879" s="282">
        <v>9009381061816</v>
      </c>
      <c r="I1879" s="257">
        <v>350000</v>
      </c>
      <c r="J1879" s="261">
        <v>1</v>
      </c>
      <c r="M1879" s="257">
        <v>350000</v>
      </c>
      <c r="P1879" s="282" t="s">
        <v>3769</v>
      </c>
      <c r="Q1879" s="282" t="s">
        <v>3769</v>
      </c>
    </row>
    <row r="1880" spans="1:17">
      <c r="A1880" s="263">
        <v>1879</v>
      </c>
      <c r="B1880" s="263"/>
      <c r="C1880" s="256">
        <v>45943</v>
      </c>
      <c r="D1880" s="282" t="s">
        <v>3771</v>
      </c>
      <c r="G1880" s="282" t="s">
        <v>3384</v>
      </c>
      <c r="H1880" s="261" t="s">
        <v>1186</v>
      </c>
      <c r="I1880" s="257">
        <v>580000</v>
      </c>
      <c r="J1880" s="261">
        <v>1</v>
      </c>
      <c r="M1880" s="257">
        <v>580000</v>
      </c>
    </row>
    <row r="1881" spans="1:17">
      <c r="A1881" s="263">
        <v>1880</v>
      </c>
      <c r="B1881" s="263"/>
      <c r="C1881" s="256">
        <v>45943</v>
      </c>
      <c r="D1881" s="282" t="s">
        <v>1551</v>
      </c>
      <c r="G1881" s="282" t="s">
        <v>2351</v>
      </c>
      <c r="H1881" s="261">
        <v>1087298441</v>
      </c>
      <c r="I1881" s="257">
        <v>40000</v>
      </c>
      <c r="J1881" s="261">
        <v>1</v>
      </c>
      <c r="L1881" s="258">
        <v>4000</v>
      </c>
      <c r="M1881" s="257">
        <v>44000</v>
      </c>
    </row>
    <row r="1882" spans="1:17">
      <c r="A1882" s="263">
        <v>1881</v>
      </c>
      <c r="B1882" s="263"/>
      <c r="C1882" s="256">
        <v>45943</v>
      </c>
      <c r="D1882" s="282" t="s">
        <v>2552</v>
      </c>
      <c r="G1882" s="282" t="s">
        <v>3384</v>
      </c>
      <c r="H1882" s="261" t="s">
        <v>1186</v>
      </c>
      <c r="I1882" s="257">
        <v>526364</v>
      </c>
      <c r="J1882" s="261">
        <v>5</v>
      </c>
      <c r="L1882" s="258">
        <v>263182</v>
      </c>
      <c r="M1882" s="257">
        <v>2895002</v>
      </c>
    </row>
    <row r="1883" spans="1:17">
      <c r="A1883" s="263">
        <v>1882</v>
      </c>
      <c r="B1883" s="263"/>
      <c r="C1883" s="256">
        <v>45943</v>
      </c>
      <c r="D1883" s="282" t="s">
        <v>2552</v>
      </c>
      <c r="G1883" s="282" t="s">
        <v>3264</v>
      </c>
      <c r="I1883" s="257">
        <v>-2</v>
      </c>
      <c r="J1883" s="261">
        <v>1</v>
      </c>
      <c r="M1883" s="257">
        <v>-2</v>
      </c>
    </row>
    <row r="1884" spans="1:17">
      <c r="A1884" s="263">
        <v>1883</v>
      </c>
      <c r="B1884" s="263"/>
      <c r="C1884" s="256">
        <v>45943</v>
      </c>
      <c r="D1884" s="282" t="s">
        <v>3777</v>
      </c>
      <c r="G1884" s="282" t="s">
        <v>2131</v>
      </c>
      <c r="H1884" s="261" t="s">
        <v>1678</v>
      </c>
      <c r="I1884" s="257">
        <v>60000</v>
      </c>
      <c r="J1884" s="261">
        <v>1</v>
      </c>
      <c r="L1884" s="258">
        <v>6000</v>
      </c>
      <c r="M1884" s="257">
        <v>66000</v>
      </c>
    </row>
    <row r="1885" spans="1:17">
      <c r="A1885" s="263">
        <v>1884</v>
      </c>
      <c r="B1885" s="263"/>
      <c r="C1885" s="256">
        <v>45943</v>
      </c>
      <c r="D1885" s="282" t="s">
        <v>3777</v>
      </c>
      <c r="G1885" s="282" t="s">
        <v>2129</v>
      </c>
      <c r="H1885" s="261" t="s">
        <v>1760</v>
      </c>
      <c r="I1885" s="257">
        <v>70000</v>
      </c>
      <c r="J1885" s="261">
        <v>1</v>
      </c>
      <c r="L1885" s="258">
        <v>7000</v>
      </c>
      <c r="M1885" s="257">
        <v>77000</v>
      </c>
    </row>
    <row r="1886" spans="1:17">
      <c r="A1886" s="263">
        <v>1885</v>
      </c>
      <c r="B1886" s="263"/>
      <c r="C1886" s="256">
        <v>45943</v>
      </c>
      <c r="D1886" s="282" t="s">
        <v>3191</v>
      </c>
      <c r="G1886" s="282" t="s">
        <v>1532</v>
      </c>
      <c r="H1886" s="261" t="s">
        <v>2631</v>
      </c>
      <c r="I1886" s="257">
        <v>200000</v>
      </c>
      <c r="J1886" s="261">
        <v>1</v>
      </c>
      <c r="M1886" s="257">
        <v>200000</v>
      </c>
    </row>
    <row r="1887" spans="1:17">
      <c r="A1887" s="263">
        <v>1886</v>
      </c>
      <c r="B1887" s="263"/>
      <c r="C1887" s="256">
        <v>45943</v>
      </c>
      <c r="D1887" s="282" t="s">
        <v>2552</v>
      </c>
      <c r="G1887" s="282" t="s">
        <v>3781</v>
      </c>
      <c r="N1887" s="257">
        <v>-2895000</v>
      </c>
    </row>
    <row r="1888" spans="1:17">
      <c r="A1888" s="263">
        <v>1887</v>
      </c>
      <c r="B1888" s="263"/>
      <c r="C1888" s="256">
        <v>45943</v>
      </c>
      <c r="D1888" s="282" t="s">
        <v>3777</v>
      </c>
      <c r="G1888" s="282" t="s">
        <v>3783</v>
      </c>
      <c r="N1888" s="257">
        <v>-143000</v>
      </c>
    </row>
    <row r="1889" spans="1:15">
      <c r="A1889" s="263">
        <v>1888</v>
      </c>
      <c r="B1889" s="263"/>
      <c r="C1889" s="256">
        <v>45943</v>
      </c>
      <c r="D1889" s="282" t="s">
        <v>1010</v>
      </c>
      <c r="G1889" s="282" t="s">
        <v>3784</v>
      </c>
      <c r="N1889" s="257">
        <v>-3400000</v>
      </c>
    </row>
    <row r="1890" spans="1:15">
      <c r="A1890" s="263">
        <v>1889</v>
      </c>
      <c r="B1890" s="263"/>
      <c r="C1890" s="256">
        <v>45943</v>
      </c>
      <c r="D1890" s="282" t="s">
        <v>1154</v>
      </c>
      <c r="G1890" s="282" t="s">
        <v>3785</v>
      </c>
      <c r="N1890" s="257">
        <v>-650000</v>
      </c>
    </row>
    <row r="1891" spans="1:15">
      <c r="A1891" s="263">
        <v>1890</v>
      </c>
      <c r="B1891" s="263"/>
      <c r="C1891" s="256">
        <v>45943</v>
      </c>
      <c r="D1891" s="282" t="s">
        <v>3191</v>
      </c>
      <c r="G1891" s="282" t="s">
        <v>3786</v>
      </c>
      <c r="N1891" s="257">
        <v>-200000</v>
      </c>
    </row>
    <row r="1892" spans="1:15">
      <c r="A1892" s="263">
        <v>1891</v>
      </c>
      <c r="B1892" s="263"/>
      <c r="C1892" s="256">
        <v>45943</v>
      </c>
      <c r="D1892" s="282" t="s">
        <v>3771</v>
      </c>
      <c r="G1892" s="282" t="s">
        <v>3787</v>
      </c>
      <c r="N1892" s="257">
        <v>-580000</v>
      </c>
    </row>
    <row r="1893" spans="1:15">
      <c r="A1893" s="263">
        <v>1892</v>
      </c>
      <c r="B1893" s="263"/>
      <c r="C1893" s="256">
        <v>45943</v>
      </c>
      <c r="D1893" s="282" t="s">
        <v>1822</v>
      </c>
      <c r="G1893" s="282" t="s">
        <v>1701</v>
      </c>
      <c r="I1893" s="257">
        <v>1100000</v>
      </c>
      <c r="J1893" s="261">
        <v>1</v>
      </c>
      <c r="M1893" s="257">
        <v>1100000</v>
      </c>
    </row>
    <row r="1894" spans="1:15">
      <c r="A1894" s="263">
        <v>1893</v>
      </c>
      <c r="B1894" s="263"/>
      <c r="C1894" s="256">
        <v>45943</v>
      </c>
      <c r="D1894" s="282" t="s">
        <v>1027</v>
      </c>
      <c r="G1894" s="282" t="s">
        <v>1196</v>
      </c>
      <c r="H1894" s="261" t="s">
        <v>2110</v>
      </c>
      <c r="I1894" s="257">
        <v>1200000</v>
      </c>
      <c r="J1894" s="261">
        <v>1</v>
      </c>
      <c r="M1894" s="257">
        <v>1200000</v>
      </c>
    </row>
    <row r="1895" spans="1:15">
      <c r="A1895" s="263">
        <v>1894</v>
      </c>
      <c r="B1895" s="263"/>
      <c r="C1895" s="256">
        <v>45943</v>
      </c>
      <c r="D1895" s="282" t="s">
        <v>1027</v>
      </c>
      <c r="E1895" s="282" t="s">
        <v>3794</v>
      </c>
      <c r="G1895" s="282" t="s">
        <v>2280</v>
      </c>
      <c r="H1895" s="261" t="s">
        <v>2653</v>
      </c>
      <c r="I1895" s="257">
        <v>350000</v>
      </c>
      <c r="J1895" s="261">
        <v>1</v>
      </c>
      <c r="M1895" s="257">
        <v>350000</v>
      </c>
    </row>
    <row r="1896" spans="1:15">
      <c r="A1896" s="263">
        <v>1895</v>
      </c>
      <c r="B1896" s="263"/>
      <c r="C1896" s="256">
        <v>45944</v>
      </c>
      <c r="D1896" s="282" t="s">
        <v>1438</v>
      </c>
      <c r="E1896" s="282" t="s">
        <v>3806</v>
      </c>
      <c r="G1896" s="282" t="s">
        <v>1757</v>
      </c>
      <c r="N1896" s="257">
        <v>-8410000</v>
      </c>
    </row>
    <row r="1897" spans="1:15">
      <c r="A1897" s="263">
        <v>1896</v>
      </c>
      <c r="B1897" s="263"/>
      <c r="C1897" s="256">
        <v>45944</v>
      </c>
      <c r="D1897" s="282" t="s">
        <v>1370</v>
      </c>
      <c r="E1897" s="282" t="s">
        <v>3806</v>
      </c>
      <c r="G1897" s="282" t="s">
        <v>1520</v>
      </c>
      <c r="H1897" s="261">
        <v>24152333903</v>
      </c>
      <c r="I1897" s="257">
        <v>50000</v>
      </c>
      <c r="J1897" s="261">
        <v>1</v>
      </c>
      <c r="M1897" s="257">
        <v>50000</v>
      </c>
    </row>
    <row r="1898" spans="1:15">
      <c r="A1898" s="263">
        <v>1897</v>
      </c>
      <c r="B1898" s="263"/>
      <c r="C1898" s="256">
        <v>45944</v>
      </c>
      <c r="D1898" s="282" t="s">
        <v>1370</v>
      </c>
      <c r="E1898" s="282" t="s">
        <v>3806</v>
      </c>
      <c r="G1898" s="282" t="s">
        <v>2040</v>
      </c>
      <c r="H1898" s="261">
        <v>1068298046</v>
      </c>
      <c r="I1898" s="257">
        <v>450000</v>
      </c>
      <c r="J1898" s="261">
        <v>1</v>
      </c>
      <c r="M1898" s="257">
        <v>450000</v>
      </c>
    </row>
    <row r="1899" spans="1:15">
      <c r="A1899" s="263">
        <v>1898</v>
      </c>
      <c r="B1899" s="263"/>
      <c r="C1899" s="256">
        <v>45944</v>
      </c>
      <c r="D1899" s="282" t="s">
        <v>1370</v>
      </c>
      <c r="E1899" s="282" t="s">
        <v>3806</v>
      </c>
      <c r="G1899" s="282" t="s">
        <v>3893</v>
      </c>
      <c r="H1899" s="261">
        <v>1068327224</v>
      </c>
      <c r="I1899" s="257">
        <v>80000</v>
      </c>
      <c r="J1899" s="261">
        <v>1</v>
      </c>
      <c r="M1899" s="257">
        <v>80000</v>
      </c>
    </row>
    <row r="1900" spans="1:15">
      <c r="A1900" s="263">
        <v>1899</v>
      </c>
      <c r="B1900" s="263"/>
      <c r="C1900" s="256">
        <v>45944</v>
      </c>
      <c r="D1900" s="282" t="s">
        <v>1370</v>
      </c>
      <c r="E1900" s="282" t="s">
        <v>3806</v>
      </c>
      <c r="G1900" s="282" t="s">
        <v>2972</v>
      </c>
      <c r="H1900" s="261">
        <v>24137542885</v>
      </c>
      <c r="I1900" s="257">
        <v>20000</v>
      </c>
      <c r="J1900" s="261">
        <v>1</v>
      </c>
      <c r="M1900" s="257">
        <v>20000</v>
      </c>
    </row>
    <row r="1901" spans="1:15">
      <c r="A1901" s="263">
        <v>1900</v>
      </c>
      <c r="B1901" s="263"/>
      <c r="C1901" s="256">
        <v>45944</v>
      </c>
      <c r="D1901" s="282" t="s">
        <v>3853</v>
      </c>
      <c r="E1901" s="282" t="s">
        <v>3805</v>
      </c>
      <c r="G1901" s="282" t="s">
        <v>1182</v>
      </c>
      <c r="H1901" s="261" t="s">
        <v>1710</v>
      </c>
      <c r="I1901" s="257">
        <v>1200000</v>
      </c>
      <c r="J1901" s="261">
        <v>1</v>
      </c>
      <c r="L1901" s="258">
        <v>120000</v>
      </c>
      <c r="M1901" s="257">
        <v>1320000</v>
      </c>
      <c r="O1901" s="257" t="s">
        <v>1711</v>
      </c>
    </row>
    <row r="1902" spans="1:15">
      <c r="A1902" s="263">
        <v>1901</v>
      </c>
      <c r="B1902" s="263"/>
      <c r="C1902" s="256">
        <v>45944</v>
      </c>
      <c r="D1902" s="282" t="s">
        <v>1557</v>
      </c>
      <c r="E1902" s="282" t="s">
        <v>3805</v>
      </c>
      <c r="G1902" s="282" t="s">
        <v>2841</v>
      </c>
      <c r="H1902" s="261">
        <v>24046895</v>
      </c>
      <c r="I1902" s="257">
        <v>130000</v>
      </c>
      <c r="J1902" s="261">
        <v>1</v>
      </c>
      <c r="L1902" s="258">
        <v>13000</v>
      </c>
      <c r="M1902" s="257">
        <v>143000</v>
      </c>
      <c r="O1902" s="257" t="s">
        <v>1711</v>
      </c>
    </row>
    <row r="1903" spans="1:15">
      <c r="A1903" s="263">
        <v>1902</v>
      </c>
      <c r="B1903" s="263"/>
      <c r="C1903" s="256">
        <v>45944</v>
      </c>
      <c r="D1903" s="282" t="s">
        <v>1762</v>
      </c>
      <c r="E1903" s="282" t="s">
        <v>3806</v>
      </c>
      <c r="G1903" s="282" t="s">
        <v>3144</v>
      </c>
      <c r="H1903" s="261" t="s">
        <v>3433</v>
      </c>
      <c r="I1903" s="257">
        <v>1200000</v>
      </c>
      <c r="J1903" s="261">
        <v>1</v>
      </c>
      <c r="L1903" s="258">
        <v>120000</v>
      </c>
      <c r="M1903" s="257">
        <v>1320000</v>
      </c>
    </row>
    <row r="1904" spans="1:15">
      <c r="A1904" s="263">
        <v>1903</v>
      </c>
      <c r="B1904" s="263"/>
      <c r="C1904" s="256">
        <v>45944</v>
      </c>
      <c r="D1904" s="282" t="s">
        <v>1027</v>
      </c>
      <c r="E1904" s="282" t="s">
        <v>3806</v>
      </c>
      <c r="G1904" s="282" t="s">
        <v>1686</v>
      </c>
      <c r="H1904" s="261" t="s">
        <v>1685</v>
      </c>
      <c r="I1904" s="257">
        <v>50000</v>
      </c>
      <c r="J1904" s="261">
        <v>5</v>
      </c>
      <c r="M1904" s="257">
        <v>250000</v>
      </c>
    </row>
    <row r="1905" spans="1:17">
      <c r="A1905" s="263">
        <v>1904</v>
      </c>
      <c r="B1905" s="263"/>
      <c r="C1905" s="256">
        <v>45944</v>
      </c>
      <c r="D1905" s="282" t="s">
        <v>1551</v>
      </c>
      <c r="E1905" s="282" t="s">
        <v>3806</v>
      </c>
      <c r="G1905" s="282" t="s">
        <v>3384</v>
      </c>
      <c r="H1905" s="261" t="s">
        <v>1186</v>
      </c>
      <c r="I1905" s="257">
        <v>526364</v>
      </c>
      <c r="J1905" s="261">
        <v>1</v>
      </c>
      <c r="L1905" s="258">
        <v>52636</v>
      </c>
      <c r="M1905" s="257">
        <v>579000</v>
      </c>
    </row>
    <row r="1906" spans="1:17">
      <c r="A1906" s="263">
        <v>1905</v>
      </c>
      <c r="B1906" s="263"/>
      <c r="C1906" s="256">
        <v>45944</v>
      </c>
      <c r="D1906" s="282" t="s">
        <v>1551</v>
      </c>
      <c r="E1906" s="282" t="s">
        <v>3806</v>
      </c>
      <c r="G1906" s="282" t="s">
        <v>2136</v>
      </c>
      <c r="H1906" s="261" t="s">
        <v>1230</v>
      </c>
      <c r="I1906" s="257">
        <v>130000</v>
      </c>
      <c r="J1906" s="261">
        <v>1</v>
      </c>
      <c r="L1906" s="258">
        <v>13000</v>
      </c>
      <c r="M1906" s="257">
        <v>143000</v>
      </c>
    </row>
    <row r="1907" spans="1:17">
      <c r="A1907" s="263">
        <v>1906</v>
      </c>
      <c r="B1907" s="263"/>
      <c r="C1907" s="256">
        <v>45944</v>
      </c>
      <c r="D1907" s="282" t="s">
        <v>3040</v>
      </c>
      <c r="E1907" s="282" t="s">
        <v>3806</v>
      </c>
      <c r="G1907" s="282" t="s">
        <v>2145</v>
      </c>
      <c r="H1907" s="261" t="s">
        <v>1177</v>
      </c>
      <c r="J1907" s="261">
        <v>1</v>
      </c>
      <c r="M1907" s="257">
        <v>0</v>
      </c>
      <c r="Q1907" s="282" t="s">
        <v>4107</v>
      </c>
    </row>
    <row r="1908" spans="1:17">
      <c r="A1908" s="263">
        <v>1907</v>
      </c>
      <c r="B1908" s="263"/>
      <c r="C1908" s="256">
        <v>45944</v>
      </c>
      <c r="D1908" s="282" t="s">
        <v>2925</v>
      </c>
      <c r="E1908" s="282" t="s">
        <v>3806</v>
      </c>
      <c r="G1908" s="282" t="s">
        <v>1111</v>
      </c>
      <c r="N1908" s="257">
        <v>-1200000</v>
      </c>
    </row>
    <row r="1909" spans="1:17">
      <c r="A1909" s="263">
        <v>1908</v>
      </c>
      <c r="C1909" s="256">
        <v>45945</v>
      </c>
      <c r="D1909" s="282" t="s">
        <v>1370</v>
      </c>
      <c r="E1909" s="282" t="s">
        <v>3806</v>
      </c>
      <c r="G1909" s="282" t="s">
        <v>3894</v>
      </c>
      <c r="H1909" s="261" t="s">
        <v>3895</v>
      </c>
      <c r="I1909" s="257">
        <v>1000000</v>
      </c>
      <c r="J1909" s="261">
        <v>1</v>
      </c>
      <c r="M1909" s="257">
        <v>1000000</v>
      </c>
    </row>
    <row r="1910" spans="1:17">
      <c r="A1910" s="263">
        <v>1909</v>
      </c>
      <c r="C1910" s="256">
        <v>45945</v>
      </c>
      <c r="D1910" s="282" t="s">
        <v>1882</v>
      </c>
      <c r="E1910" s="282" t="s">
        <v>3806</v>
      </c>
      <c r="G1910" s="282" t="s">
        <v>2150</v>
      </c>
      <c r="H1910" s="261" t="s">
        <v>1907</v>
      </c>
      <c r="I1910" s="257">
        <v>1900000</v>
      </c>
      <c r="J1910" s="261">
        <v>1</v>
      </c>
      <c r="M1910" s="257">
        <v>1900000</v>
      </c>
    </row>
    <row r="1911" spans="1:17">
      <c r="A1911" s="263">
        <v>1910</v>
      </c>
      <c r="C1911" s="256">
        <v>45945</v>
      </c>
      <c r="D1911" s="282" t="s">
        <v>1882</v>
      </c>
      <c r="G1911" s="282" t="s">
        <v>2129</v>
      </c>
      <c r="H1911" s="261" t="s">
        <v>1760</v>
      </c>
      <c r="I1911" s="257">
        <v>50000</v>
      </c>
      <c r="J1911" s="261">
        <v>1</v>
      </c>
      <c r="M1911" s="257">
        <v>50000</v>
      </c>
      <c r="Q1911" s="282" t="s">
        <v>4108</v>
      </c>
    </row>
    <row r="1912" spans="1:17">
      <c r="A1912" s="263">
        <v>1911</v>
      </c>
      <c r="C1912" s="256">
        <v>45945</v>
      </c>
      <c r="D1912" s="282" t="s">
        <v>1438</v>
      </c>
      <c r="G1912" s="282" t="s">
        <v>2150</v>
      </c>
      <c r="H1912" s="261" t="s">
        <v>1907</v>
      </c>
      <c r="I1912" s="257">
        <v>1800000</v>
      </c>
      <c r="J1912" s="261">
        <v>1</v>
      </c>
      <c r="L1912" s="258">
        <v>180000</v>
      </c>
      <c r="M1912" s="257">
        <v>1980000</v>
      </c>
    </row>
    <row r="1913" spans="1:17">
      <c r="A1913" s="263">
        <v>1912</v>
      </c>
      <c r="C1913" s="256">
        <v>45945</v>
      </c>
      <c r="D1913" s="282" t="s">
        <v>1438</v>
      </c>
      <c r="E1913" s="282" t="s">
        <v>3806</v>
      </c>
      <c r="G1913" s="282" t="s">
        <v>2129</v>
      </c>
      <c r="H1913" s="261" t="s">
        <v>1760</v>
      </c>
      <c r="I1913" s="257">
        <v>50000</v>
      </c>
      <c r="J1913" s="261">
        <v>1</v>
      </c>
      <c r="L1913" s="258">
        <v>5000</v>
      </c>
      <c r="M1913" s="257">
        <v>55000</v>
      </c>
    </row>
    <row r="1914" spans="1:17">
      <c r="A1914" s="263">
        <v>1913</v>
      </c>
      <c r="C1914" s="256">
        <v>45945</v>
      </c>
      <c r="D1914" s="282" t="s">
        <v>1438</v>
      </c>
      <c r="E1914" s="282" t="s">
        <v>3806</v>
      </c>
      <c r="G1914" s="282" t="s">
        <v>2614</v>
      </c>
      <c r="I1914" s="257">
        <v>200000</v>
      </c>
      <c r="J1914" s="261">
        <v>1</v>
      </c>
      <c r="L1914" s="258">
        <v>20000</v>
      </c>
      <c r="M1914" s="257">
        <v>220000</v>
      </c>
    </row>
    <row r="1915" spans="1:17">
      <c r="A1915" s="263">
        <v>1914</v>
      </c>
      <c r="C1915" s="256">
        <v>45945</v>
      </c>
      <c r="D1915" s="282" t="s">
        <v>1252</v>
      </c>
      <c r="E1915" s="282" t="s">
        <v>3806</v>
      </c>
      <c r="G1915" s="282" t="s">
        <v>2591</v>
      </c>
      <c r="I1915" s="257">
        <v>1100000</v>
      </c>
      <c r="J1915" s="261">
        <v>1</v>
      </c>
      <c r="L1915" s="258" t="s">
        <v>3431</v>
      </c>
      <c r="M1915" s="257">
        <v>1210000</v>
      </c>
    </row>
    <row r="1916" spans="1:17">
      <c r="A1916" s="263">
        <v>1915</v>
      </c>
      <c r="C1916" s="256">
        <v>45945</v>
      </c>
      <c r="D1916" s="282" t="s">
        <v>1252</v>
      </c>
      <c r="E1916" s="282" t="s">
        <v>3806</v>
      </c>
      <c r="G1916" s="282" t="s">
        <v>1902</v>
      </c>
      <c r="H1916" s="261" t="s">
        <v>3896</v>
      </c>
      <c r="I1916" s="257">
        <v>1000000</v>
      </c>
      <c r="J1916" s="261">
        <v>1</v>
      </c>
      <c r="L1916" s="258" t="s">
        <v>4106</v>
      </c>
      <c r="M1916" s="257">
        <v>1100000</v>
      </c>
    </row>
    <row r="1917" spans="1:17">
      <c r="A1917" s="263">
        <v>1916</v>
      </c>
      <c r="C1917" s="256">
        <v>45945</v>
      </c>
      <c r="D1917" s="282" t="s">
        <v>3854</v>
      </c>
      <c r="E1917" s="282" t="s">
        <v>3806</v>
      </c>
      <c r="G1917" s="282" t="s">
        <v>1701</v>
      </c>
      <c r="I1917" s="257">
        <v>650000</v>
      </c>
      <c r="J1917" s="261">
        <v>1</v>
      </c>
      <c r="M1917" s="257">
        <v>650000</v>
      </c>
    </row>
    <row r="1918" spans="1:17">
      <c r="A1918" s="263">
        <v>1917</v>
      </c>
      <c r="C1918" s="256">
        <v>45945</v>
      </c>
      <c r="D1918" s="282" t="s">
        <v>1747</v>
      </c>
      <c r="E1918" s="282" t="s">
        <v>3806</v>
      </c>
      <c r="G1918" s="282" t="s">
        <v>1701</v>
      </c>
      <c r="I1918" s="257">
        <v>650000</v>
      </c>
      <c r="J1918" s="261">
        <v>1</v>
      </c>
      <c r="M1918" s="257">
        <v>650000</v>
      </c>
    </row>
    <row r="1919" spans="1:17">
      <c r="A1919" s="263">
        <v>1918</v>
      </c>
      <c r="C1919" s="256">
        <v>45945</v>
      </c>
      <c r="D1919" s="282" t="s">
        <v>1747</v>
      </c>
      <c r="E1919" s="282" t="s">
        <v>3806</v>
      </c>
      <c r="G1919" s="282" t="s">
        <v>1490</v>
      </c>
      <c r="I1919" s="257">
        <v>30000</v>
      </c>
      <c r="J1919" s="261">
        <v>1</v>
      </c>
      <c r="M1919" s="257">
        <v>30000</v>
      </c>
    </row>
    <row r="1920" spans="1:17">
      <c r="A1920" s="263">
        <v>1919</v>
      </c>
      <c r="C1920" s="256">
        <v>45945</v>
      </c>
      <c r="D1920" s="282" t="s">
        <v>1038</v>
      </c>
      <c r="E1920" s="282" t="s">
        <v>3847</v>
      </c>
      <c r="G1920" s="282" t="s">
        <v>1701</v>
      </c>
      <c r="I1920" s="257">
        <v>1100000</v>
      </c>
      <c r="J1920" s="261">
        <v>1</v>
      </c>
      <c r="M1920" s="257">
        <v>1100000</v>
      </c>
    </row>
    <row r="1921" spans="1:16">
      <c r="A1921" s="263">
        <v>1920</v>
      </c>
      <c r="C1921" s="256">
        <v>45945</v>
      </c>
      <c r="D1921" s="282" t="s">
        <v>1465</v>
      </c>
      <c r="E1921" s="282" t="s">
        <v>3806</v>
      </c>
      <c r="G1921" s="282" t="s">
        <v>1467</v>
      </c>
      <c r="H1921" s="261" t="s">
        <v>2613</v>
      </c>
      <c r="I1921" s="257">
        <v>350000</v>
      </c>
      <c r="J1921" s="261">
        <v>2</v>
      </c>
      <c r="M1921" s="257">
        <v>700000</v>
      </c>
    </row>
    <row r="1922" spans="1:16">
      <c r="A1922" s="263">
        <v>1921</v>
      </c>
      <c r="C1922" s="256">
        <v>45945</v>
      </c>
      <c r="D1922" s="282" t="s">
        <v>1420</v>
      </c>
      <c r="E1922" s="282" t="s">
        <v>3806</v>
      </c>
      <c r="G1922" s="282" t="s">
        <v>3384</v>
      </c>
      <c r="H1922" s="261" t="s">
        <v>1186</v>
      </c>
      <c r="I1922" s="257">
        <v>526364</v>
      </c>
      <c r="J1922" s="261">
        <v>1</v>
      </c>
      <c r="L1922" s="258">
        <v>52636</v>
      </c>
      <c r="M1922" s="257">
        <v>579000</v>
      </c>
    </row>
    <row r="1923" spans="1:16">
      <c r="A1923" s="263">
        <v>1922</v>
      </c>
      <c r="C1923" s="256">
        <v>45945</v>
      </c>
      <c r="D1923" s="282" t="s">
        <v>1420</v>
      </c>
      <c r="E1923" s="282" t="s">
        <v>3806</v>
      </c>
      <c r="G1923" s="282" t="s">
        <v>3897</v>
      </c>
      <c r="I1923" s="257">
        <v>600000</v>
      </c>
      <c r="J1923" s="261">
        <v>1</v>
      </c>
      <c r="L1923" s="258">
        <v>60000</v>
      </c>
      <c r="M1923" s="257">
        <v>660000</v>
      </c>
    </row>
    <row r="1924" spans="1:16">
      <c r="A1924" s="263">
        <v>1923</v>
      </c>
      <c r="C1924" s="256">
        <v>45945</v>
      </c>
      <c r="D1924" s="282" t="s">
        <v>1420</v>
      </c>
      <c r="G1924" s="282" t="s">
        <v>2138</v>
      </c>
      <c r="H1924" s="261">
        <v>50229</v>
      </c>
      <c r="I1924" s="257">
        <v>70000</v>
      </c>
      <c r="J1924" s="261">
        <v>1</v>
      </c>
      <c r="L1924" s="258">
        <v>7000</v>
      </c>
      <c r="M1924" s="257">
        <v>77000</v>
      </c>
    </row>
    <row r="1925" spans="1:16">
      <c r="A1925" s="263">
        <v>1924</v>
      </c>
      <c r="C1925" s="256">
        <v>45945</v>
      </c>
      <c r="D1925" s="282" t="s">
        <v>1420</v>
      </c>
      <c r="G1925" s="282" t="s">
        <v>2140</v>
      </c>
      <c r="H1925" s="261" t="s">
        <v>1778</v>
      </c>
      <c r="I1925" s="257">
        <v>10000</v>
      </c>
      <c r="J1925" s="261">
        <v>2</v>
      </c>
      <c r="L1925" s="258">
        <v>2000</v>
      </c>
      <c r="M1925" s="257">
        <v>22000</v>
      </c>
    </row>
    <row r="1926" spans="1:16">
      <c r="A1926" s="263">
        <v>1925</v>
      </c>
      <c r="C1926" s="256">
        <v>45945</v>
      </c>
      <c r="D1926" s="282" t="s">
        <v>1420</v>
      </c>
      <c r="E1926" s="282" t="s">
        <v>3806</v>
      </c>
      <c r="G1926" s="282" t="s">
        <v>2139</v>
      </c>
      <c r="H1926" s="261" t="s">
        <v>1752</v>
      </c>
      <c r="I1926" s="257">
        <v>35000</v>
      </c>
      <c r="J1926" s="261">
        <v>1</v>
      </c>
      <c r="L1926" s="258">
        <v>3500</v>
      </c>
      <c r="M1926" s="257">
        <v>38500</v>
      </c>
    </row>
    <row r="1927" spans="1:16">
      <c r="A1927" s="263">
        <v>1926</v>
      </c>
      <c r="C1927" s="256">
        <v>45946</v>
      </c>
      <c r="D1927" s="282" t="s">
        <v>1822</v>
      </c>
      <c r="E1927" s="282" t="s">
        <v>3806</v>
      </c>
      <c r="G1927" s="282" t="s">
        <v>3898</v>
      </c>
      <c r="N1927" s="257">
        <v>-1100000</v>
      </c>
    </row>
    <row r="1928" spans="1:16">
      <c r="A1928" s="263">
        <v>1927</v>
      </c>
      <c r="C1928" s="256">
        <v>45944</v>
      </c>
      <c r="D1928" s="282" t="s">
        <v>1882</v>
      </c>
      <c r="E1928" s="282" t="s">
        <v>3806</v>
      </c>
      <c r="G1928" s="282" t="s">
        <v>3899</v>
      </c>
      <c r="N1928" s="257">
        <v>-2500000</v>
      </c>
    </row>
    <row r="1929" spans="1:16">
      <c r="A1929" s="263">
        <v>1928</v>
      </c>
      <c r="C1929" s="256">
        <v>45946</v>
      </c>
      <c r="D1929" s="282" t="s">
        <v>3854</v>
      </c>
      <c r="E1929" s="282" t="s">
        <v>3806</v>
      </c>
      <c r="G1929" s="282" t="s">
        <v>3900</v>
      </c>
      <c r="N1929" s="257">
        <v>-650000</v>
      </c>
    </row>
    <row r="1930" spans="1:16">
      <c r="A1930" s="263">
        <v>1929</v>
      </c>
      <c r="C1930" s="256">
        <v>45946</v>
      </c>
      <c r="D1930" s="282" t="s">
        <v>1444</v>
      </c>
      <c r="E1930" s="282" t="s">
        <v>3806</v>
      </c>
      <c r="G1930" s="282" t="s">
        <v>3384</v>
      </c>
      <c r="H1930" s="261" t="s">
        <v>1186</v>
      </c>
      <c r="I1930" s="257">
        <v>520000</v>
      </c>
      <c r="J1930" s="261">
        <v>2</v>
      </c>
      <c r="M1930" s="257">
        <v>1040000</v>
      </c>
      <c r="P1930" s="282" t="s">
        <v>3839</v>
      </c>
    </row>
    <row r="1931" spans="1:16">
      <c r="A1931" s="263">
        <v>1930</v>
      </c>
      <c r="C1931" s="256">
        <v>45946</v>
      </c>
      <c r="D1931" s="282" t="s">
        <v>1456</v>
      </c>
      <c r="E1931" s="282" t="s">
        <v>3806</v>
      </c>
      <c r="G1931" s="282" t="s">
        <v>1134</v>
      </c>
      <c r="H1931" s="261">
        <v>2830506</v>
      </c>
      <c r="I1931" s="257">
        <v>1750000</v>
      </c>
      <c r="J1931" s="261">
        <v>1</v>
      </c>
      <c r="M1931" s="257">
        <v>1750000</v>
      </c>
      <c r="O1931" s="257" t="s">
        <v>3842</v>
      </c>
      <c r="P1931" s="282" t="s">
        <v>3839</v>
      </c>
    </row>
    <row r="1932" spans="1:16">
      <c r="A1932" s="263">
        <v>1931</v>
      </c>
      <c r="C1932" s="256">
        <v>45946</v>
      </c>
      <c r="D1932" s="282" t="s">
        <v>1569</v>
      </c>
      <c r="E1932" s="282" t="s">
        <v>3805</v>
      </c>
      <c r="G1932" s="282" t="s">
        <v>1182</v>
      </c>
      <c r="H1932" s="261" t="s">
        <v>1710</v>
      </c>
      <c r="I1932" s="257">
        <v>1000000</v>
      </c>
      <c r="J1932" s="261">
        <v>1</v>
      </c>
      <c r="M1932" s="257">
        <v>1000000</v>
      </c>
      <c r="P1932" s="282" t="s">
        <v>3842</v>
      </c>
    </row>
    <row r="1933" spans="1:16">
      <c r="A1933" s="263">
        <v>1932</v>
      </c>
      <c r="C1933" s="256">
        <v>45946</v>
      </c>
      <c r="D1933" s="282" t="s">
        <v>3855</v>
      </c>
      <c r="G1933" s="282" t="s">
        <v>2144</v>
      </c>
      <c r="H1933" s="261">
        <v>2820403</v>
      </c>
      <c r="I1933" s="257">
        <v>1600000</v>
      </c>
      <c r="J1933" s="261">
        <v>1</v>
      </c>
      <c r="M1933" s="257">
        <v>1600000</v>
      </c>
    </row>
    <row r="1934" spans="1:16">
      <c r="A1934" s="263">
        <v>1933</v>
      </c>
      <c r="C1934" s="256">
        <v>45946</v>
      </c>
      <c r="D1934" s="282" t="s">
        <v>3705</v>
      </c>
      <c r="E1934" s="282" t="s">
        <v>3805</v>
      </c>
      <c r="G1934" s="282" t="s">
        <v>1701</v>
      </c>
      <c r="I1934" s="257">
        <v>650000</v>
      </c>
      <c r="J1934" s="261">
        <v>1</v>
      </c>
      <c r="L1934" s="258">
        <v>65000</v>
      </c>
      <c r="M1934" s="257">
        <v>715000</v>
      </c>
      <c r="O1934" s="257" t="s">
        <v>3845</v>
      </c>
      <c r="P1934" s="282" t="s">
        <v>3835</v>
      </c>
    </row>
    <row r="1935" spans="1:16">
      <c r="A1935" s="263">
        <v>1934</v>
      </c>
      <c r="C1935" s="256">
        <v>45946</v>
      </c>
      <c r="D1935" s="282" t="s">
        <v>1747</v>
      </c>
      <c r="E1935" s="282" t="s">
        <v>3805</v>
      </c>
      <c r="G1935" s="282" t="s">
        <v>3901</v>
      </c>
      <c r="I1935" s="257">
        <v>1000000</v>
      </c>
      <c r="J1935" s="261">
        <v>1</v>
      </c>
      <c r="M1935" s="257">
        <v>1000000</v>
      </c>
      <c r="P1935" s="282" t="s">
        <v>3835</v>
      </c>
    </row>
    <row r="1936" spans="1:16">
      <c r="A1936" s="263">
        <v>1935</v>
      </c>
      <c r="C1936" s="256">
        <v>45946</v>
      </c>
      <c r="D1936" s="282" t="s">
        <v>1456</v>
      </c>
      <c r="E1936" s="282" t="s">
        <v>3805</v>
      </c>
      <c r="G1936" s="282" t="s">
        <v>3902</v>
      </c>
      <c r="N1936" s="257">
        <v>-1750000</v>
      </c>
      <c r="O1936" s="257" t="s">
        <v>3849</v>
      </c>
      <c r="P1936" s="282" t="s">
        <v>3835</v>
      </c>
    </row>
    <row r="1937" spans="1:16">
      <c r="A1937" s="263">
        <v>1936</v>
      </c>
      <c r="C1937" s="256">
        <v>45946</v>
      </c>
      <c r="D1937" s="282" t="s">
        <v>1569</v>
      </c>
      <c r="E1937" s="282" t="s">
        <v>3805</v>
      </c>
      <c r="G1937" s="282" t="s">
        <v>3756</v>
      </c>
      <c r="N1937" s="257">
        <v>-1000000</v>
      </c>
      <c r="O1937" s="257" t="s">
        <v>3851</v>
      </c>
      <c r="P1937" s="282" t="s">
        <v>3835</v>
      </c>
    </row>
    <row r="1938" spans="1:16">
      <c r="A1938" s="263">
        <v>1937</v>
      </c>
      <c r="C1938" s="256">
        <v>45946</v>
      </c>
      <c r="D1938" s="282" t="s">
        <v>3705</v>
      </c>
      <c r="G1938" s="282" t="s">
        <v>3903</v>
      </c>
      <c r="N1938" s="257">
        <v>-715000</v>
      </c>
    </row>
    <row r="1939" spans="1:16">
      <c r="A1939" s="263">
        <v>1938</v>
      </c>
      <c r="C1939" s="256">
        <v>45946</v>
      </c>
      <c r="D1939" s="282" t="s">
        <v>3855</v>
      </c>
      <c r="G1939" s="282" t="s">
        <v>3904</v>
      </c>
      <c r="N1939" s="257">
        <v>-1600000</v>
      </c>
    </row>
    <row r="1940" spans="1:16">
      <c r="A1940" s="263">
        <v>1939</v>
      </c>
      <c r="C1940" s="256">
        <v>45946</v>
      </c>
      <c r="D1940" s="282" t="s">
        <v>1882</v>
      </c>
      <c r="E1940" s="282" t="s">
        <v>3791</v>
      </c>
      <c r="G1940" s="282" t="s">
        <v>3899</v>
      </c>
      <c r="N1940" s="257">
        <v>-1950000</v>
      </c>
    </row>
    <row r="1941" spans="1:16">
      <c r="A1941" s="263">
        <v>1940</v>
      </c>
      <c r="C1941" s="256">
        <v>45947</v>
      </c>
      <c r="D1941" s="282" t="s">
        <v>1440</v>
      </c>
      <c r="G1941" s="282" t="s">
        <v>1182</v>
      </c>
      <c r="H1941" s="261" t="s">
        <v>1710</v>
      </c>
      <c r="I1941" s="257">
        <v>1300000</v>
      </c>
      <c r="J1941" s="261">
        <v>1</v>
      </c>
      <c r="M1941" s="257">
        <v>1300000</v>
      </c>
    </row>
    <row r="1942" spans="1:16">
      <c r="A1942" s="263">
        <v>1941</v>
      </c>
      <c r="C1942" s="256">
        <v>45947</v>
      </c>
      <c r="D1942" s="282" t="s">
        <v>1440</v>
      </c>
      <c r="G1942" s="282" t="s">
        <v>3905</v>
      </c>
      <c r="I1942" s="257">
        <v>200000</v>
      </c>
      <c r="J1942" s="261">
        <v>1</v>
      </c>
      <c r="M1942" s="257">
        <v>200000</v>
      </c>
    </row>
    <row r="1943" spans="1:16">
      <c r="A1943" s="263">
        <v>1942</v>
      </c>
      <c r="C1943" s="256">
        <v>45947</v>
      </c>
      <c r="D1943" s="282" t="s">
        <v>1131</v>
      </c>
      <c r="G1943" s="282" t="s">
        <v>2142</v>
      </c>
      <c r="I1943" s="257">
        <v>600000</v>
      </c>
      <c r="J1943" s="261">
        <v>1</v>
      </c>
      <c r="M1943" s="257">
        <v>600000</v>
      </c>
    </row>
    <row r="1944" spans="1:16">
      <c r="A1944" s="263">
        <v>1943</v>
      </c>
      <c r="C1944" s="256">
        <v>45947</v>
      </c>
      <c r="D1944" s="282" t="s">
        <v>1131</v>
      </c>
      <c r="G1944" s="282" t="s">
        <v>2140</v>
      </c>
      <c r="H1944" s="261" t="s">
        <v>1778</v>
      </c>
      <c r="I1944" s="257">
        <v>10000</v>
      </c>
      <c r="J1944" s="261">
        <v>2</v>
      </c>
      <c r="M1944" s="257">
        <v>20000</v>
      </c>
    </row>
    <row r="1945" spans="1:16">
      <c r="A1945" s="263">
        <v>1944</v>
      </c>
      <c r="C1945" s="256">
        <v>45947</v>
      </c>
      <c r="D1945" s="282" t="s">
        <v>1131</v>
      </c>
      <c r="G1945" s="282" t="s">
        <v>3906</v>
      </c>
      <c r="H1945" s="261" t="s">
        <v>1186</v>
      </c>
      <c r="I1945" s="257">
        <v>400000</v>
      </c>
      <c r="J1945" s="261">
        <v>1</v>
      </c>
      <c r="M1945" s="257">
        <v>400000</v>
      </c>
    </row>
    <row r="1946" spans="1:16">
      <c r="A1946" s="263">
        <v>1945</v>
      </c>
      <c r="C1946" s="256">
        <v>45947</v>
      </c>
      <c r="D1946" s="282" t="s">
        <v>1131</v>
      </c>
      <c r="G1946" s="282" t="s">
        <v>1675</v>
      </c>
      <c r="H1946" s="261">
        <v>2800802</v>
      </c>
      <c r="I1946" s="257">
        <v>150000</v>
      </c>
      <c r="J1946" s="261">
        <v>1</v>
      </c>
      <c r="M1946" s="257">
        <v>150000</v>
      </c>
    </row>
    <row r="1947" spans="1:16">
      <c r="A1947" s="263">
        <v>1946</v>
      </c>
      <c r="C1947" s="256">
        <v>45948</v>
      </c>
      <c r="D1947" s="282" t="s">
        <v>1551</v>
      </c>
      <c r="G1947" s="282" t="s">
        <v>3907</v>
      </c>
      <c r="N1947" s="257">
        <v>-1000000</v>
      </c>
    </row>
    <row r="1948" spans="1:16">
      <c r="A1948" s="263">
        <v>1947</v>
      </c>
      <c r="C1948" s="256">
        <v>45948</v>
      </c>
      <c r="D1948" s="282" t="s">
        <v>1747</v>
      </c>
      <c r="G1948" s="282" t="s">
        <v>1785</v>
      </c>
      <c r="H1948" s="261">
        <v>6058008122</v>
      </c>
      <c r="I1948" s="257">
        <v>2500000</v>
      </c>
      <c r="J1948" s="261">
        <v>1</v>
      </c>
      <c r="M1948" s="257">
        <v>2500000</v>
      </c>
    </row>
    <row r="1949" spans="1:16">
      <c r="A1949" s="263">
        <v>1948</v>
      </c>
      <c r="C1949" s="256">
        <v>45948</v>
      </c>
      <c r="D1949" s="282" t="s">
        <v>1928</v>
      </c>
      <c r="G1949" s="282" t="s">
        <v>1182</v>
      </c>
      <c r="H1949" s="261" t="s">
        <v>1710</v>
      </c>
      <c r="I1949" s="257">
        <v>1200000</v>
      </c>
      <c r="J1949" s="261">
        <v>1</v>
      </c>
      <c r="L1949" s="258">
        <v>120000</v>
      </c>
      <c r="M1949" s="257">
        <v>1320000</v>
      </c>
    </row>
    <row r="1950" spans="1:16">
      <c r="A1950" s="263">
        <v>1949</v>
      </c>
      <c r="C1950" s="256">
        <v>45948</v>
      </c>
      <c r="D1950" s="282" t="s">
        <v>1928</v>
      </c>
      <c r="G1950" s="282" t="s">
        <v>1111</v>
      </c>
      <c r="N1950" s="257">
        <v>-1320000</v>
      </c>
    </row>
    <row r="1951" spans="1:16">
      <c r="A1951" s="263">
        <v>1950</v>
      </c>
      <c r="C1951" s="256">
        <v>45950</v>
      </c>
      <c r="D1951" s="282" t="s">
        <v>1825</v>
      </c>
      <c r="G1951" s="282" t="s">
        <v>1867</v>
      </c>
      <c r="H1951" s="261" t="s">
        <v>2004</v>
      </c>
      <c r="I1951" s="257">
        <v>1500000</v>
      </c>
      <c r="J1951" s="261">
        <v>1</v>
      </c>
      <c r="L1951" s="258">
        <v>150000</v>
      </c>
      <c r="M1951" s="257">
        <v>1650000</v>
      </c>
    </row>
    <row r="1952" spans="1:16">
      <c r="A1952" s="263">
        <v>1951</v>
      </c>
      <c r="C1952" s="256">
        <v>45950</v>
      </c>
      <c r="D1952" s="282" t="s">
        <v>3856</v>
      </c>
      <c r="G1952" s="282" t="s">
        <v>1810</v>
      </c>
      <c r="H1952" s="261">
        <v>2800801</v>
      </c>
      <c r="I1952" s="257">
        <v>150000</v>
      </c>
      <c r="J1952" s="261">
        <v>1</v>
      </c>
      <c r="M1952" s="257">
        <v>150000</v>
      </c>
    </row>
    <row r="1953" spans="1:17">
      <c r="A1953" s="263">
        <v>1952</v>
      </c>
      <c r="C1953" s="256">
        <v>45950</v>
      </c>
      <c r="D1953" s="282" t="s">
        <v>3856</v>
      </c>
      <c r="G1953" s="282" t="s">
        <v>1675</v>
      </c>
      <c r="H1953" s="261">
        <v>2800802</v>
      </c>
      <c r="I1953" s="257">
        <v>150000</v>
      </c>
      <c r="J1953" s="261">
        <v>1</v>
      </c>
      <c r="M1953" s="257">
        <v>150000</v>
      </c>
    </row>
    <row r="1954" spans="1:17">
      <c r="A1954" s="263">
        <v>1953</v>
      </c>
      <c r="C1954" s="256">
        <v>45950</v>
      </c>
      <c r="D1954" s="282" t="s">
        <v>1290</v>
      </c>
      <c r="G1954" s="282" t="s">
        <v>1681</v>
      </c>
      <c r="H1954" s="262">
        <v>2800802</v>
      </c>
      <c r="I1954" s="257">
        <v>200000</v>
      </c>
      <c r="J1954" s="261">
        <v>1</v>
      </c>
      <c r="L1954" s="258">
        <v>20000</v>
      </c>
      <c r="M1954" s="257">
        <v>220000</v>
      </c>
    </row>
    <row r="1955" spans="1:17">
      <c r="A1955" s="263">
        <v>1954</v>
      </c>
      <c r="C1955" s="256">
        <v>45950</v>
      </c>
      <c r="D1955" s="282" t="s">
        <v>1551</v>
      </c>
      <c r="G1955" s="282" t="s">
        <v>3908</v>
      </c>
      <c r="H1955" s="261" t="s">
        <v>2681</v>
      </c>
      <c r="I1955" s="257">
        <v>100000</v>
      </c>
      <c r="J1955" s="261">
        <v>1</v>
      </c>
      <c r="L1955" s="258">
        <v>10000</v>
      </c>
      <c r="M1955" s="257">
        <v>110000</v>
      </c>
    </row>
    <row r="1956" spans="1:17">
      <c r="A1956" s="263">
        <v>1955</v>
      </c>
      <c r="C1956" s="256">
        <v>45950</v>
      </c>
      <c r="D1956" s="282" t="s">
        <v>3856</v>
      </c>
      <c r="G1956" s="282" t="s">
        <v>1111</v>
      </c>
      <c r="N1956" s="257">
        <v>-300000</v>
      </c>
    </row>
    <row r="1957" spans="1:17">
      <c r="A1957" s="263">
        <v>1956</v>
      </c>
      <c r="C1957" s="256">
        <v>45950</v>
      </c>
      <c r="D1957" s="282" t="s">
        <v>1825</v>
      </c>
      <c r="G1957" s="282" t="s">
        <v>1111</v>
      </c>
      <c r="N1957" s="257">
        <v>-1650000</v>
      </c>
    </row>
    <row r="1958" spans="1:17">
      <c r="A1958" s="263">
        <v>1957</v>
      </c>
      <c r="C1958" s="256">
        <v>45950</v>
      </c>
      <c r="D1958" s="282" t="s">
        <v>3853</v>
      </c>
      <c r="G1958" s="282" t="s">
        <v>1111</v>
      </c>
      <c r="N1958" s="257">
        <v>-1320000</v>
      </c>
    </row>
    <row r="1959" spans="1:17">
      <c r="A1959" s="263">
        <v>1958</v>
      </c>
      <c r="C1959" s="256">
        <v>45950</v>
      </c>
      <c r="D1959" s="282" t="s">
        <v>2348</v>
      </c>
      <c r="G1959" s="282" t="s">
        <v>2145</v>
      </c>
      <c r="H1959" s="261" t="s">
        <v>1177</v>
      </c>
      <c r="I1959" s="257">
        <v>1100000</v>
      </c>
      <c r="J1959" s="261">
        <v>1</v>
      </c>
      <c r="L1959" s="258">
        <v>110000</v>
      </c>
      <c r="M1959" s="257">
        <v>1210000</v>
      </c>
    </row>
    <row r="1960" spans="1:17">
      <c r="A1960" s="263">
        <v>1959</v>
      </c>
      <c r="C1960" s="256">
        <v>45950</v>
      </c>
      <c r="D1960" s="282" t="s">
        <v>3857</v>
      </c>
      <c r="G1960" s="282" t="s">
        <v>3909</v>
      </c>
      <c r="I1960" s="257">
        <v>835000</v>
      </c>
      <c r="J1960" s="261">
        <v>1</v>
      </c>
      <c r="M1960" s="257">
        <v>835000</v>
      </c>
    </row>
    <row r="1961" spans="1:17">
      <c r="A1961" s="263">
        <v>1960</v>
      </c>
      <c r="C1961" s="256">
        <v>45950</v>
      </c>
      <c r="D1961" s="282" t="s">
        <v>1370</v>
      </c>
      <c r="G1961" s="282" t="s">
        <v>1701</v>
      </c>
      <c r="I1961" s="257">
        <v>450000</v>
      </c>
      <c r="J1961" s="261">
        <v>1</v>
      </c>
      <c r="M1961" s="257">
        <v>450000</v>
      </c>
    </row>
    <row r="1962" spans="1:17">
      <c r="A1962" s="263">
        <v>1961</v>
      </c>
      <c r="C1962" s="256">
        <v>45950</v>
      </c>
      <c r="D1962" s="282" t="s">
        <v>1370</v>
      </c>
      <c r="G1962" s="282" t="s">
        <v>1237</v>
      </c>
      <c r="H1962" s="261" t="s">
        <v>1236</v>
      </c>
      <c r="I1962" s="257">
        <v>50000</v>
      </c>
      <c r="J1962" s="261">
        <v>1</v>
      </c>
      <c r="M1962" s="257">
        <v>50000</v>
      </c>
    </row>
    <row r="1963" spans="1:17">
      <c r="A1963" s="263">
        <v>1962</v>
      </c>
      <c r="C1963" s="256">
        <v>45951</v>
      </c>
      <c r="D1963" s="282" t="s">
        <v>1551</v>
      </c>
      <c r="G1963" s="282" t="s">
        <v>1111</v>
      </c>
      <c r="N1963" s="257">
        <v>-500000</v>
      </c>
    </row>
    <row r="1964" spans="1:17">
      <c r="A1964" s="263">
        <v>1963</v>
      </c>
      <c r="C1964" s="256">
        <v>45951</v>
      </c>
      <c r="D1964" s="282" t="s">
        <v>1465</v>
      </c>
      <c r="G1964" s="282" t="s">
        <v>1111</v>
      </c>
      <c r="N1964" s="257">
        <v>-700000</v>
      </c>
    </row>
    <row r="1965" spans="1:17">
      <c r="A1965" s="263">
        <v>1964</v>
      </c>
      <c r="C1965" s="256">
        <v>45951</v>
      </c>
      <c r="D1965" s="282" t="s">
        <v>1420</v>
      </c>
      <c r="G1965" s="282" t="s">
        <v>3910</v>
      </c>
      <c r="N1965" s="257">
        <v>-1376500</v>
      </c>
    </row>
    <row r="1966" spans="1:17">
      <c r="A1966" s="263">
        <v>1965</v>
      </c>
      <c r="C1966" s="256">
        <v>45951</v>
      </c>
      <c r="D1966" s="282" t="s">
        <v>1444</v>
      </c>
      <c r="G1966" s="282" t="s">
        <v>1814</v>
      </c>
      <c r="H1966" s="261" t="s">
        <v>3563</v>
      </c>
      <c r="I1966" s="257">
        <v>1100000</v>
      </c>
      <c r="J1966" s="261">
        <v>1</v>
      </c>
      <c r="M1966" s="257">
        <v>1100000</v>
      </c>
    </row>
    <row r="1967" spans="1:17">
      <c r="A1967" s="263">
        <v>1966</v>
      </c>
      <c r="C1967" s="256">
        <v>45951</v>
      </c>
      <c r="D1967" s="282" t="s">
        <v>3320</v>
      </c>
      <c r="G1967" s="282" t="s">
        <v>1814</v>
      </c>
      <c r="H1967" s="261" t="s">
        <v>3563</v>
      </c>
      <c r="I1967" s="257">
        <v>1100000</v>
      </c>
      <c r="J1967" s="261">
        <v>1</v>
      </c>
      <c r="M1967" s="257">
        <v>1100000</v>
      </c>
    </row>
    <row r="1968" spans="1:17">
      <c r="A1968" s="263">
        <v>1967</v>
      </c>
      <c r="C1968" s="256">
        <v>45951</v>
      </c>
      <c r="D1968" s="282" t="s">
        <v>981</v>
      </c>
      <c r="G1968" s="282" t="s">
        <v>1978</v>
      </c>
      <c r="H1968" s="261" t="s">
        <v>1193</v>
      </c>
      <c r="I1968" s="257">
        <v>1500000</v>
      </c>
      <c r="J1968" s="261">
        <v>1</v>
      </c>
      <c r="L1968" s="258">
        <v>150000</v>
      </c>
      <c r="M1968" s="257">
        <v>1650000</v>
      </c>
      <c r="Q1968" s="282" t="s">
        <v>4109</v>
      </c>
    </row>
    <row r="1969" spans="1:14">
      <c r="A1969" s="263">
        <v>1968</v>
      </c>
      <c r="C1969" s="256">
        <v>45951</v>
      </c>
      <c r="D1969" s="282" t="s">
        <v>3124</v>
      </c>
      <c r="G1969" s="282" t="s">
        <v>1552</v>
      </c>
      <c r="H1969" s="261" t="s">
        <v>1874</v>
      </c>
      <c r="I1969" s="257">
        <v>1100000</v>
      </c>
      <c r="J1969" s="261">
        <v>1</v>
      </c>
      <c r="M1969" s="257">
        <v>1100000</v>
      </c>
    </row>
    <row r="1970" spans="1:14">
      <c r="A1970" s="263">
        <v>1969</v>
      </c>
      <c r="C1970" s="256">
        <v>45951</v>
      </c>
      <c r="D1970" s="282" t="s">
        <v>1705</v>
      </c>
      <c r="G1970" s="282" t="s">
        <v>3911</v>
      </c>
      <c r="H1970" s="261" t="s">
        <v>3912</v>
      </c>
      <c r="I1970" s="257">
        <v>1800000</v>
      </c>
      <c r="J1970" s="261">
        <v>1</v>
      </c>
      <c r="L1970" s="258">
        <v>180000</v>
      </c>
      <c r="M1970" s="257">
        <v>1980000</v>
      </c>
    </row>
    <row r="1971" spans="1:14">
      <c r="A1971" s="263">
        <v>1970</v>
      </c>
      <c r="C1971" s="256">
        <v>45951</v>
      </c>
      <c r="D1971" s="282" t="s">
        <v>1420</v>
      </c>
      <c r="G1971" s="282" t="s">
        <v>1182</v>
      </c>
      <c r="H1971" s="261" t="s">
        <v>1710</v>
      </c>
      <c r="I1971" s="257">
        <v>1200000</v>
      </c>
      <c r="J1971" s="261">
        <v>1</v>
      </c>
      <c r="L1971" s="258">
        <v>120000</v>
      </c>
      <c r="M1971" s="257">
        <v>1320000</v>
      </c>
    </row>
    <row r="1972" spans="1:14">
      <c r="A1972" s="263">
        <v>1971</v>
      </c>
      <c r="C1972" s="256">
        <v>45951</v>
      </c>
      <c r="D1972" s="282" t="s">
        <v>3854</v>
      </c>
      <c r="G1972" s="282" t="s">
        <v>1182</v>
      </c>
      <c r="H1972" s="261" t="s">
        <v>1710</v>
      </c>
      <c r="I1972" s="257">
        <v>1200000</v>
      </c>
      <c r="J1972" s="261">
        <v>1</v>
      </c>
      <c r="M1972" s="257">
        <v>1200000</v>
      </c>
    </row>
    <row r="1973" spans="1:14">
      <c r="A1973" s="263">
        <v>1972</v>
      </c>
      <c r="C1973" s="256">
        <v>45951</v>
      </c>
      <c r="D1973" s="282" t="s">
        <v>3854</v>
      </c>
      <c r="G1973" s="282" t="s">
        <v>1467</v>
      </c>
      <c r="H1973" s="261" t="s">
        <v>2613</v>
      </c>
      <c r="I1973" s="257">
        <v>350000</v>
      </c>
      <c r="J1973" s="261">
        <v>1</v>
      </c>
      <c r="M1973" s="257">
        <v>350000</v>
      </c>
    </row>
    <row r="1974" spans="1:14">
      <c r="A1974" s="263">
        <v>1973</v>
      </c>
      <c r="C1974" s="256">
        <v>45951</v>
      </c>
      <c r="D1974" s="282" t="s">
        <v>3854</v>
      </c>
      <c r="G1974" s="282" t="s">
        <v>2117</v>
      </c>
      <c r="I1974" s="257">
        <v>20000</v>
      </c>
      <c r="J1974" s="261">
        <v>1</v>
      </c>
      <c r="M1974" s="257">
        <v>20000</v>
      </c>
    </row>
    <row r="1975" spans="1:14">
      <c r="A1975" s="263">
        <v>1974</v>
      </c>
      <c r="C1975" s="256">
        <v>45951</v>
      </c>
      <c r="D1975" s="282" t="s">
        <v>1370</v>
      </c>
      <c r="G1975" s="282" t="s">
        <v>1701</v>
      </c>
      <c r="I1975" s="257">
        <v>1100000</v>
      </c>
      <c r="J1975" s="261">
        <v>1</v>
      </c>
      <c r="M1975" s="257">
        <v>1100000</v>
      </c>
    </row>
    <row r="1976" spans="1:14">
      <c r="A1976" s="263">
        <v>1975</v>
      </c>
      <c r="C1976" s="256">
        <v>45951</v>
      </c>
      <c r="D1976" s="282" t="s">
        <v>1286</v>
      </c>
      <c r="G1976" s="282" t="s">
        <v>1196</v>
      </c>
      <c r="H1976" s="261" t="s">
        <v>2110</v>
      </c>
      <c r="I1976" s="257">
        <v>1200000</v>
      </c>
      <c r="J1976" s="261">
        <v>1</v>
      </c>
      <c r="M1976" s="257">
        <v>1200000</v>
      </c>
    </row>
    <row r="1977" spans="1:14">
      <c r="A1977" s="263">
        <v>1976</v>
      </c>
      <c r="C1977" s="256">
        <v>45951</v>
      </c>
      <c r="D1977" s="282" t="s">
        <v>3857</v>
      </c>
      <c r="G1977" s="282" t="s">
        <v>1111</v>
      </c>
      <c r="N1977" s="257">
        <v>-835000</v>
      </c>
    </row>
    <row r="1978" spans="1:14">
      <c r="A1978" s="263">
        <v>1977</v>
      </c>
      <c r="C1978" s="256">
        <v>45951</v>
      </c>
      <c r="D1978" s="282" t="s">
        <v>1420</v>
      </c>
      <c r="G1978" s="282" t="s">
        <v>1111</v>
      </c>
      <c r="N1978" s="257">
        <v>-1320000</v>
      </c>
    </row>
    <row r="1979" spans="1:14">
      <c r="A1979" s="263">
        <v>1978</v>
      </c>
      <c r="C1979" s="256">
        <v>45951</v>
      </c>
      <c r="D1979" s="282" t="s">
        <v>3858</v>
      </c>
      <c r="G1979" s="282" t="s">
        <v>1701</v>
      </c>
      <c r="I1979" s="257">
        <v>650000</v>
      </c>
      <c r="J1979" s="261">
        <v>1</v>
      </c>
      <c r="M1979" s="257">
        <v>650000</v>
      </c>
    </row>
    <row r="1980" spans="1:14">
      <c r="A1980" s="263">
        <v>1979</v>
      </c>
      <c r="C1980" s="256">
        <v>45952</v>
      </c>
      <c r="D1980" s="282" t="s">
        <v>3859</v>
      </c>
      <c r="G1980" s="282" t="s">
        <v>1978</v>
      </c>
      <c r="H1980" s="261" t="s">
        <v>1193</v>
      </c>
      <c r="I1980" s="257">
        <v>1500000</v>
      </c>
      <c r="J1980" s="261">
        <v>1</v>
      </c>
      <c r="M1980" s="257">
        <v>1500000</v>
      </c>
    </row>
    <row r="1981" spans="1:14">
      <c r="A1981" s="263">
        <v>1980</v>
      </c>
      <c r="C1981" s="256">
        <v>45952</v>
      </c>
      <c r="D1981" s="282" t="s">
        <v>1512</v>
      </c>
      <c r="G1981" s="282" t="s">
        <v>1184</v>
      </c>
      <c r="H1981" s="261" t="s">
        <v>1185</v>
      </c>
      <c r="I1981" s="257">
        <v>1200000</v>
      </c>
      <c r="J1981" s="261">
        <v>1</v>
      </c>
      <c r="M1981" s="257">
        <v>1200000</v>
      </c>
    </row>
    <row r="1982" spans="1:14">
      <c r="A1982" s="263">
        <v>1981</v>
      </c>
      <c r="C1982" s="256">
        <v>45952</v>
      </c>
      <c r="D1982" s="282" t="s">
        <v>2493</v>
      </c>
      <c r="G1982" s="282" t="s">
        <v>2126</v>
      </c>
      <c r="H1982" s="261" t="s">
        <v>1435</v>
      </c>
      <c r="I1982" s="257">
        <v>1500000</v>
      </c>
      <c r="J1982" s="261">
        <v>1</v>
      </c>
      <c r="M1982" s="257">
        <v>1500000</v>
      </c>
    </row>
    <row r="1983" spans="1:14">
      <c r="A1983" s="263">
        <v>1982</v>
      </c>
      <c r="C1983" s="256">
        <v>45952</v>
      </c>
      <c r="D1983" s="282" t="s">
        <v>3074</v>
      </c>
      <c r="G1983" s="282" t="s">
        <v>1182</v>
      </c>
      <c r="H1983" s="261" t="s">
        <v>1710</v>
      </c>
      <c r="I1983" s="257">
        <v>800000</v>
      </c>
      <c r="J1983" s="261">
        <v>1</v>
      </c>
      <c r="M1983" s="257">
        <v>800000</v>
      </c>
    </row>
    <row r="1984" spans="1:14">
      <c r="A1984" s="263">
        <v>1983</v>
      </c>
      <c r="C1984" s="256">
        <v>45952</v>
      </c>
      <c r="D1984" s="282" t="s">
        <v>1680</v>
      </c>
      <c r="G1984" s="282" t="s">
        <v>2126</v>
      </c>
      <c r="H1984" s="261" t="s">
        <v>1435</v>
      </c>
      <c r="I1984" s="257">
        <v>1500000</v>
      </c>
      <c r="J1984" s="261">
        <v>1</v>
      </c>
      <c r="M1984" s="257">
        <v>1500000</v>
      </c>
    </row>
    <row r="1985" spans="1:14">
      <c r="A1985" s="263">
        <v>1984</v>
      </c>
      <c r="C1985" s="256">
        <v>45952</v>
      </c>
      <c r="D1985" s="282" t="s">
        <v>1680</v>
      </c>
      <c r="G1985" s="282" t="s">
        <v>2847</v>
      </c>
      <c r="H1985" s="261">
        <v>415074409</v>
      </c>
      <c r="I1985" s="257">
        <v>350000</v>
      </c>
      <c r="J1985" s="261">
        <v>1</v>
      </c>
      <c r="M1985" s="257">
        <v>350000</v>
      </c>
    </row>
    <row r="1986" spans="1:14">
      <c r="A1986" s="263">
        <v>1985</v>
      </c>
      <c r="C1986" s="256">
        <v>45952</v>
      </c>
      <c r="D1986" s="282" t="s">
        <v>1131</v>
      </c>
      <c r="G1986" s="282" t="s">
        <v>2142</v>
      </c>
      <c r="I1986" s="257">
        <v>600000</v>
      </c>
      <c r="J1986" s="261">
        <v>1</v>
      </c>
      <c r="M1986" s="257">
        <v>600000</v>
      </c>
    </row>
    <row r="1987" spans="1:14">
      <c r="A1987" s="263">
        <v>1986</v>
      </c>
      <c r="C1987" s="256">
        <v>45952</v>
      </c>
      <c r="D1987" s="282" t="s">
        <v>1131</v>
      </c>
      <c r="G1987" s="282" t="s">
        <v>2140</v>
      </c>
      <c r="H1987" s="261" t="s">
        <v>1778</v>
      </c>
      <c r="I1987" s="257">
        <v>10000</v>
      </c>
      <c r="J1987" s="261">
        <v>2</v>
      </c>
      <c r="M1987" s="257">
        <v>20000</v>
      </c>
    </row>
    <row r="1988" spans="1:14">
      <c r="A1988" s="263">
        <v>1987</v>
      </c>
      <c r="C1988" s="256">
        <v>45952</v>
      </c>
      <c r="D1988" s="282" t="s">
        <v>1131</v>
      </c>
      <c r="G1988" s="282" t="s">
        <v>3906</v>
      </c>
      <c r="H1988" s="261" t="s">
        <v>1186</v>
      </c>
      <c r="I1988" s="257">
        <v>400000</v>
      </c>
      <c r="J1988" s="261">
        <v>1</v>
      </c>
      <c r="M1988" s="257">
        <v>400000</v>
      </c>
    </row>
    <row r="1989" spans="1:14">
      <c r="A1989" s="263">
        <v>1988</v>
      </c>
      <c r="C1989" s="256">
        <v>45952</v>
      </c>
      <c r="D1989" s="282" t="s">
        <v>1131</v>
      </c>
      <c r="G1989" s="282" t="s">
        <v>2139</v>
      </c>
      <c r="H1989" s="261" t="s">
        <v>1752</v>
      </c>
      <c r="I1989" s="257">
        <v>35000</v>
      </c>
      <c r="J1989" s="261">
        <v>1</v>
      </c>
      <c r="M1989" s="257">
        <v>35000</v>
      </c>
    </row>
    <row r="1990" spans="1:14">
      <c r="A1990" s="263">
        <v>1989</v>
      </c>
      <c r="C1990" s="256">
        <v>45952</v>
      </c>
      <c r="D1990" s="282" t="s">
        <v>1131</v>
      </c>
      <c r="G1990" s="282" t="s">
        <v>2138</v>
      </c>
      <c r="H1990" s="261">
        <v>50229</v>
      </c>
      <c r="I1990" s="257">
        <v>80000</v>
      </c>
      <c r="J1990" s="261">
        <v>1</v>
      </c>
      <c r="M1990" s="257">
        <v>80000</v>
      </c>
    </row>
    <row r="1991" spans="1:14">
      <c r="A1991" s="263">
        <v>1990</v>
      </c>
      <c r="C1991" s="256">
        <v>45952</v>
      </c>
      <c r="D1991" s="282" t="s">
        <v>1438</v>
      </c>
      <c r="G1991" s="282" t="s">
        <v>3913</v>
      </c>
      <c r="H1991" s="261" t="s">
        <v>3914</v>
      </c>
      <c r="I1991" s="257">
        <v>1300000</v>
      </c>
      <c r="J1991" s="261">
        <v>1</v>
      </c>
      <c r="L1991" s="258">
        <v>130000</v>
      </c>
      <c r="M1991" s="257">
        <v>1430000</v>
      </c>
    </row>
    <row r="1992" spans="1:14">
      <c r="A1992" s="263">
        <v>1991</v>
      </c>
      <c r="C1992" s="256">
        <v>45952</v>
      </c>
      <c r="D1992" s="282" t="s">
        <v>2348</v>
      </c>
      <c r="G1992" s="282" t="s">
        <v>2145</v>
      </c>
      <c r="H1992" s="261" t="s">
        <v>1177</v>
      </c>
      <c r="I1992" s="257">
        <v>1100000</v>
      </c>
      <c r="J1992" s="261">
        <v>1</v>
      </c>
      <c r="L1992" s="258">
        <v>110000</v>
      </c>
      <c r="M1992" s="257">
        <v>1210000</v>
      </c>
    </row>
    <row r="1993" spans="1:14">
      <c r="A1993" s="263">
        <v>1992</v>
      </c>
      <c r="C1993" s="256">
        <v>45952</v>
      </c>
      <c r="D1993" s="282" t="s">
        <v>1548</v>
      </c>
      <c r="G1993" s="282" t="s">
        <v>2968</v>
      </c>
      <c r="H1993" s="261">
        <v>2820403</v>
      </c>
      <c r="I1993" s="257">
        <v>700000</v>
      </c>
      <c r="J1993" s="261">
        <v>1</v>
      </c>
      <c r="L1993" s="258">
        <v>70000</v>
      </c>
      <c r="M1993" s="257">
        <v>770000</v>
      </c>
    </row>
    <row r="1994" spans="1:14">
      <c r="A1994" s="263">
        <v>1993</v>
      </c>
      <c r="C1994" s="256">
        <v>45952</v>
      </c>
      <c r="D1994" s="282" t="s">
        <v>1825</v>
      </c>
      <c r="G1994" s="282" t="s">
        <v>2136</v>
      </c>
      <c r="H1994" s="261" t="s">
        <v>1230</v>
      </c>
      <c r="I1994" s="257">
        <v>130000</v>
      </c>
      <c r="J1994" s="261">
        <v>1</v>
      </c>
      <c r="L1994" s="258">
        <v>13000</v>
      </c>
      <c r="M1994" s="257">
        <v>143000</v>
      </c>
    </row>
    <row r="1995" spans="1:14">
      <c r="A1995" s="263">
        <v>1994</v>
      </c>
      <c r="C1995" s="256">
        <v>45953</v>
      </c>
      <c r="D1995" s="282" t="s">
        <v>1370</v>
      </c>
      <c r="G1995" s="282" t="s">
        <v>3049</v>
      </c>
      <c r="H1995" s="261">
        <v>6058008068</v>
      </c>
      <c r="I1995" s="257">
        <v>2500000</v>
      </c>
      <c r="J1995" s="261">
        <v>1</v>
      </c>
      <c r="M1995" s="257">
        <v>2500000</v>
      </c>
    </row>
    <row r="1996" spans="1:14">
      <c r="A1996" s="263">
        <v>1995</v>
      </c>
      <c r="C1996" s="256">
        <v>45953</v>
      </c>
      <c r="D1996" s="282" t="s">
        <v>1569</v>
      </c>
      <c r="G1996" s="282" t="s">
        <v>1696</v>
      </c>
      <c r="H1996" s="261">
        <v>2830701</v>
      </c>
      <c r="I1996" s="257">
        <v>400000</v>
      </c>
      <c r="J1996" s="261">
        <v>1</v>
      </c>
      <c r="M1996" s="257">
        <v>400000</v>
      </c>
    </row>
    <row r="1997" spans="1:14">
      <c r="A1997" s="263">
        <v>1996</v>
      </c>
      <c r="C1997" s="256">
        <v>45953</v>
      </c>
      <c r="D1997" s="282" t="s">
        <v>1415</v>
      </c>
      <c r="G1997" s="282" t="s">
        <v>1924</v>
      </c>
      <c r="N1997" s="257">
        <v>-300000</v>
      </c>
    </row>
    <row r="1998" spans="1:14">
      <c r="A1998" s="263">
        <v>1997</v>
      </c>
      <c r="C1998" s="256">
        <v>45953</v>
      </c>
      <c r="D1998" s="282" t="s">
        <v>1415</v>
      </c>
      <c r="G1998" s="282" t="s">
        <v>1924</v>
      </c>
      <c r="N1998" s="257">
        <v>-300000</v>
      </c>
    </row>
    <row r="1999" spans="1:14">
      <c r="A1999" s="263">
        <v>1998</v>
      </c>
      <c r="C1999" s="256">
        <v>45953</v>
      </c>
      <c r="D1999" s="282" t="s">
        <v>1415</v>
      </c>
      <c r="G1999" s="282" t="s">
        <v>2106</v>
      </c>
      <c r="I1999" s="257">
        <v>1100000</v>
      </c>
      <c r="J1999" s="261">
        <v>1</v>
      </c>
      <c r="M1999" s="257">
        <v>1100000</v>
      </c>
    </row>
    <row r="2000" spans="1:14">
      <c r="A2000" s="263">
        <v>1999</v>
      </c>
      <c r="C2000" s="256">
        <v>45953</v>
      </c>
      <c r="D2000" s="282" t="s">
        <v>1415</v>
      </c>
      <c r="G2000" s="282" t="s">
        <v>1936</v>
      </c>
      <c r="I2000" s="257">
        <v>150000</v>
      </c>
      <c r="J2000" s="261">
        <v>1</v>
      </c>
      <c r="M2000" s="257">
        <v>150000</v>
      </c>
    </row>
    <row r="2001" spans="1:17">
      <c r="A2001" s="263">
        <v>2000</v>
      </c>
      <c r="C2001" s="256">
        <v>45953</v>
      </c>
      <c r="D2001" s="282" t="s">
        <v>999</v>
      </c>
      <c r="G2001" s="282" t="s">
        <v>2086</v>
      </c>
      <c r="H2001" s="261">
        <v>2830502</v>
      </c>
      <c r="I2001" s="257">
        <v>1150000</v>
      </c>
      <c r="J2001" s="261">
        <v>1</v>
      </c>
      <c r="M2001" s="257">
        <v>1150000</v>
      </c>
      <c r="Q2001" s="282" t="s">
        <v>4110</v>
      </c>
    </row>
    <row r="2002" spans="1:17">
      <c r="A2002" s="263">
        <v>2001</v>
      </c>
      <c r="C2002" s="256">
        <v>45953</v>
      </c>
      <c r="D2002" s="282" t="s">
        <v>1548</v>
      </c>
      <c r="G2002" s="282" t="s">
        <v>1182</v>
      </c>
      <c r="H2002" s="261" t="s">
        <v>1710</v>
      </c>
      <c r="I2002" s="257">
        <v>1200000</v>
      </c>
      <c r="J2002" s="261">
        <v>1</v>
      </c>
      <c r="L2002" s="258">
        <v>120000</v>
      </c>
      <c r="M2002" s="257">
        <v>1320000</v>
      </c>
    </row>
    <row r="2003" spans="1:17">
      <c r="A2003" s="263">
        <v>2002</v>
      </c>
      <c r="C2003" s="256">
        <v>45953</v>
      </c>
      <c r="D2003" s="282" t="s">
        <v>1548</v>
      </c>
      <c r="G2003" s="282" t="s">
        <v>1490</v>
      </c>
      <c r="I2003" s="257">
        <v>20000</v>
      </c>
      <c r="J2003" s="261">
        <v>1</v>
      </c>
      <c r="L2003" s="258">
        <v>2000</v>
      </c>
      <c r="M2003" s="257">
        <v>22000</v>
      </c>
    </row>
    <row r="2004" spans="1:17">
      <c r="A2004" s="263">
        <v>2003</v>
      </c>
      <c r="C2004" s="256">
        <v>45953</v>
      </c>
      <c r="D2004" s="282" t="s">
        <v>2062</v>
      </c>
      <c r="G2004" s="282" t="s">
        <v>1111</v>
      </c>
      <c r="N2004" s="257">
        <v>-2310000</v>
      </c>
    </row>
    <row r="2005" spans="1:17">
      <c r="A2005" s="263">
        <v>2004</v>
      </c>
      <c r="C2005" s="256">
        <v>45953</v>
      </c>
      <c r="D2005" s="282" t="s">
        <v>3124</v>
      </c>
      <c r="G2005" s="282" t="s">
        <v>1111</v>
      </c>
      <c r="N2005" s="257">
        <v>-1100000</v>
      </c>
    </row>
    <row r="2006" spans="1:17">
      <c r="A2006" s="263">
        <v>2005</v>
      </c>
      <c r="C2006" s="256">
        <v>45953</v>
      </c>
      <c r="D2006" s="282" t="s">
        <v>2544</v>
      </c>
      <c r="G2006" s="282" t="s">
        <v>1111</v>
      </c>
      <c r="N2006" s="257">
        <v>-220000</v>
      </c>
    </row>
    <row r="2007" spans="1:17">
      <c r="A2007" s="263">
        <v>2006</v>
      </c>
      <c r="C2007" s="256">
        <v>45953</v>
      </c>
      <c r="D2007" s="282" t="s">
        <v>3858</v>
      </c>
      <c r="G2007" s="282" t="s">
        <v>1111</v>
      </c>
      <c r="N2007" s="257">
        <v>-650000</v>
      </c>
    </row>
    <row r="2008" spans="1:17">
      <c r="A2008" s="263">
        <v>2007</v>
      </c>
      <c r="C2008" s="256">
        <v>45953</v>
      </c>
      <c r="D2008" s="282" t="s">
        <v>2348</v>
      </c>
      <c r="G2008" s="282" t="s">
        <v>1111</v>
      </c>
      <c r="N2008" s="257">
        <v>-2420000</v>
      </c>
    </row>
    <row r="2009" spans="1:17">
      <c r="A2009" s="263">
        <v>2008</v>
      </c>
      <c r="C2009" s="256">
        <v>45953</v>
      </c>
      <c r="D2009" s="282" t="s">
        <v>981</v>
      </c>
      <c r="G2009" s="282" t="s">
        <v>1111</v>
      </c>
      <c r="N2009" s="257">
        <v>-1650000</v>
      </c>
    </row>
    <row r="2010" spans="1:17">
      <c r="A2010" s="263">
        <v>2009</v>
      </c>
      <c r="C2010" s="256">
        <v>45953</v>
      </c>
      <c r="D2010" s="282" t="s">
        <v>3074</v>
      </c>
      <c r="G2010" s="282" t="s">
        <v>1111</v>
      </c>
      <c r="N2010" s="257">
        <v>-800000</v>
      </c>
    </row>
    <row r="2011" spans="1:17">
      <c r="A2011" s="263">
        <v>2010</v>
      </c>
      <c r="C2011" s="256">
        <v>45953</v>
      </c>
      <c r="D2011" s="282" t="s">
        <v>2493</v>
      </c>
      <c r="G2011" s="282" t="s">
        <v>1111</v>
      </c>
      <c r="N2011" s="257">
        <v>-1500000</v>
      </c>
    </row>
    <row r="2012" spans="1:17">
      <c r="A2012" s="263">
        <v>2011</v>
      </c>
      <c r="C2012" s="256">
        <v>45953</v>
      </c>
      <c r="D2012" s="282" t="s">
        <v>3320</v>
      </c>
      <c r="G2012" s="282" t="s">
        <v>1111</v>
      </c>
      <c r="N2012" s="257">
        <v>-1100000</v>
      </c>
    </row>
    <row r="2013" spans="1:17">
      <c r="A2013" s="263">
        <v>2012</v>
      </c>
      <c r="C2013" s="256">
        <v>45953</v>
      </c>
      <c r="D2013" s="282" t="s">
        <v>3859</v>
      </c>
      <c r="G2013" s="282" t="s">
        <v>1111</v>
      </c>
      <c r="N2013" s="257">
        <v>-1500000</v>
      </c>
    </row>
    <row r="2014" spans="1:17">
      <c r="A2014" s="263">
        <v>2013</v>
      </c>
      <c r="C2014" s="256">
        <v>45953</v>
      </c>
      <c r="D2014" s="282" t="s">
        <v>1370</v>
      </c>
      <c r="G2014" s="282" t="s">
        <v>1182</v>
      </c>
      <c r="H2014" s="261" t="s">
        <v>1710</v>
      </c>
      <c r="I2014" s="257">
        <v>1200000</v>
      </c>
      <c r="J2014" s="261">
        <v>1</v>
      </c>
      <c r="M2014" s="257">
        <v>1200000</v>
      </c>
    </row>
    <row r="2015" spans="1:17">
      <c r="A2015" s="263">
        <v>2014</v>
      </c>
      <c r="C2015" s="256">
        <v>45953</v>
      </c>
      <c r="D2015" s="282" t="s">
        <v>1370</v>
      </c>
      <c r="G2015" s="282" t="s">
        <v>2770</v>
      </c>
      <c r="H2015" s="261" t="s">
        <v>2683</v>
      </c>
      <c r="I2015" s="257">
        <v>129000</v>
      </c>
      <c r="J2015" s="261">
        <v>1</v>
      </c>
      <c r="M2015" s="257">
        <v>129000</v>
      </c>
    </row>
    <row r="2016" spans="1:17">
      <c r="A2016" s="263">
        <v>2015</v>
      </c>
      <c r="C2016" s="256">
        <v>45954</v>
      </c>
      <c r="D2016" s="282" t="s">
        <v>1882</v>
      </c>
      <c r="G2016" s="282" t="s">
        <v>1111</v>
      </c>
      <c r="N2016" s="257">
        <v>-1100000</v>
      </c>
    </row>
    <row r="2017" spans="1:14">
      <c r="A2017" s="263">
        <v>2016</v>
      </c>
      <c r="C2017" s="256">
        <v>45954</v>
      </c>
      <c r="D2017" s="282" t="s">
        <v>1569</v>
      </c>
      <c r="G2017" s="282" t="s">
        <v>1111</v>
      </c>
      <c r="N2017" s="257">
        <v>-400000</v>
      </c>
    </row>
    <row r="2018" spans="1:14">
      <c r="A2018" s="263">
        <v>2017</v>
      </c>
      <c r="C2018" s="256">
        <v>45954</v>
      </c>
      <c r="D2018" s="282" t="s">
        <v>999</v>
      </c>
      <c r="G2018" s="282" t="s">
        <v>1111</v>
      </c>
      <c r="N2018" s="257">
        <v>-1150000</v>
      </c>
    </row>
    <row r="2019" spans="1:14">
      <c r="A2019" s="263">
        <v>2018</v>
      </c>
      <c r="C2019" s="256">
        <v>45954</v>
      </c>
      <c r="D2019" s="282" t="s">
        <v>2637</v>
      </c>
      <c r="G2019" s="282" t="s">
        <v>2149</v>
      </c>
      <c r="I2019" s="257">
        <v>100000</v>
      </c>
      <c r="J2019" s="261">
        <v>1</v>
      </c>
      <c r="L2019" s="258">
        <v>10000</v>
      </c>
      <c r="M2019" s="257">
        <v>110000</v>
      </c>
    </row>
    <row r="2020" spans="1:14">
      <c r="A2020" s="263">
        <v>2019</v>
      </c>
      <c r="C2020" s="256">
        <v>45954</v>
      </c>
      <c r="D2020" s="282" t="s">
        <v>1465</v>
      </c>
      <c r="G2020" s="282" t="s">
        <v>3384</v>
      </c>
      <c r="H2020" s="261" t="s">
        <v>1186</v>
      </c>
      <c r="I2020" s="257">
        <v>600000</v>
      </c>
      <c r="J2020" s="261">
        <v>1</v>
      </c>
      <c r="M2020" s="257">
        <v>600000</v>
      </c>
    </row>
    <row r="2021" spans="1:14">
      <c r="A2021" s="263">
        <v>2020</v>
      </c>
      <c r="C2021" s="256">
        <v>45954</v>
      </c>
      <c r="D2021" s="282" t="s">
        <v>2637</v>
      </c>
      <c r="G2021" s="282" t="s">
        <v>1111</v>
      </c>
      <c r="N2021" s="257">
        <v>-110000</v>
      </c>
    </row>
    <row r="2022" spans="1:14">
      <c r="A2022" s="263">
        <v>2021</v>
      </c>
      <c r="C2022" s="256">
        <v>45954</v>
      </c>
      <c r="D2022" s="282" t="s">
        <v>1825</v>
      </c>
      <c r="G2022" s="282" t="s">
        <v>1111</v>
      </c>
      <c r="N2022" s="257">
        <v>-143000</v>
      </c>
    </row>
    <row r="2023" spans="1:14">
      <c r="A2023" s="263">
        <v>2022</v>
      </c>
      <c r="C2023" s="256">
        <v>45954</v>
      </c>
      <c r="D2023" s="282" t="s">
        <v>1370</v>
      </c>
      <c r="G2023" s="282" t="s">
        <v>2128</v>
      </c>
      <c r="H2023" s="261" t="s">
        <v>1180</v>
      </c>
      <c r="I2023" s="257">
        <v>1500000</v>
      </c>
      <c r="J2023" s="261">
        <v>1</v>
      </c>
      <c r="M2023" s="257">
        <v>1500000</v>
      </c>
    </row>
    <row r="2024" spans="1:14">
      <c r="A2024" s="263">
        <v>2023</v>
      </c>
      <c r="C2024" s="256">
        <v>45954</v>
      </c>
      <c r="D2024" s="282" t="s">
        <v>1370</v>
      </c>
      <c r="G2024" s="282" t="s">
        <v>2129</v>
      </c>
      <c r="H2024" s="261" t="s">
        <v>1760</v>
      </c>
      <c r="I2024" s="257">
        <v>50000</v>
      </c>
      <c r="J2024" s="261">
        <v>1</v>
      </c>
      <c r="M2024" s="257">
        <v>50000</v>
      </c>
    </row>
    <row r="2025" spans="1:14">
      <c r="A2025" s="263">
        <v>2024</v>
      </c>
      <c r="C2025" s="256">
        <v>45954</v>
      </c>
      <c r="D2025" s="282" t="s">
        <v>1370</v>
      </c>
      <c r="G2025" s="282" t="s">
        <v>1701</v>
      </c>
      <c r="I2025" s="257">
        <v>650000</v>
      </c>
      <c r="J2025" s="261">
        <v>1</v>
      </c>
      <c r="M2025" s="257">
        <v>650000</v>
      </c>
    </row>
    <row r="2026" spans="1:14">
      <c r="A2026" s="263">
        <v>2025</v>
      </c>
      <c r="C2026" s="256">
        <v>45955</v>
      </c>
      <c r="D2026" s="282" t="s">
        <v>3860</v>
      </c>
      <c r="F2026" s="284" t="s">
        <v>4161</v>
      </c>
      <c r="G2026" s="282" t="s">
        <v>2200</v>
      </c>
      <c r="H2026" s="261" t="s">
        <v>2199</v>
      </c>
      <c r="I2026" s="257">
        <v>1500000</v>
      </c>
      <c r="J2026" s="261">
        <v>1</v>
      </c>
      <c r="M2026" s="257">
        <v>0</v>
      </c>
    </row>
    <row r="2027" spans="1:14">
      <c r="A2027" s="263">
        <v>2026</v>
      </c>
      <c r="C2027" s="256">
        <v>45955</v>
      </c>
      <c r="D2027" s="282" t="s">
        <v>3860</v>
      </c>
      <c r="F2027" s="284" t="s">
        <v>4161</v>
      </c>
      <c r="G2027" s="282" t="s">
        <v>2546</v>
      </c>
      <c r="H2027" s="261" t="s">
        <v>1713</v>
      </c>
      <c r="I2027" s="257">
        <v>50000</v>
      </c>
      <c r="J2027" s="261">
        <v>1</v>
      </c>
      <c r="M2027" s="257">
        <v>0</v>
      </c>
    </row>
    <row r="2028" spans="1:14">
      <c r="A2028" s="263">
        <v>2027</v>
      </c>
      <c r="C2028" s="256">
        <v>45955</v>
      </c>
      <c r="D2028" s="282" t="s">
        <v>2714</v>
      </c>
      <c r="G2028" s="282" t="s">
        <v>2128</v>
      </c>
      <c r="H2028" s="261" t="s">
        <v>1180</v>
      </c>
      <c r="I2028" s="257">
        <v>1500000</v>
      </c>
      <c r="J2028" s="261">
        <v>1</v>
      </c>
      <c r="M2028" s="257">
        <v>1500000</v>
      </c>
    </row>
    <row r="2029" spans="1:14">
      <c r="A2029" s="263">
        <v>2028</v>
      </c>
      <c r="C2029" s="256">
        <v>45955</v>
      </c>
      <c r="D2029" s="282" t="s">
        <v>2714</v>
      </c>
      <c r="G2029" s="282" t="s">
        <v>2129</v>
      </c>
      <c r="H2029" s="261" t="s">
        <v>1760</v>
      </c>
      <c r="I2029" s="257">
        <v>50000</v>
      </c>
      <c r="J2029" s="261">
        <v>1</v>
      </c>
      <c r="M2029" s="257">
        <v>50000</v>
      </c>
    </row>
    <row r="2030" spans="1:14">
      <c r="A2030" s="263">
        <v>2029</v>
      </c>
      <c r="C2030" s="256">
        <v>45955</v>
      </c>
      <c r="D2030" s="282" t="s">
        <v>3533</v>
      </c>
      <c r="G2030" s="282" t="s">
        <v>1196</v>
      </c>
      <c r="H2030" s="261" t="s">
        <v>2110</v>
      </c>
      <c r="I2030" s="257">
        <v>1300000</v>
      </c>
      <c r="J2030" s="261">
        <v>1</v>
      </c>
      <c r="L2030" s="258" t="s">
        <v>3066</v>
      </c>
      <c r="M2030" s="257">
        <v>1430000</v>
      </c>
    </row>
    <row r="2031" spans="1:14">
      <c r="A2031" s="263">
        <v>2030</v>
      </c>
      <c r="C2031" s="256">
        <v>45955</v>
      </c>
      <c r="D2031" s="282" t="s">
        <v>1557</v>
      </c>
      <c r="G2031" s="282" t="s">
        <v>1702</v>
      </c>
      <c r="H2031" s="261">
        <v>2830501</v>
      </c>
      <c r="I2031" s="257">
        <v>1550000</v>
      </c>
      <c r="J2031" s="261">
        <v>1</v>
      </c>
      <c r="L2031" s="258">
        <v>155000</v>
      </c>
      <c r="M2031" s="257">
        <v>1705000</v>
      </c>
    </row>
    <row r="2032" spans="1:14">
      <c r="A2032" s="263">
        <v>2031</v>
      </c>
      <c r="C2032" s="256">
        <v>45955</v>
      </c>
      <c r="D2032" s="282" t="s">
        <v>1512</v>
      </c>
      <c r="G2032" s="282" t="s">
        <v>3915</v>
      </c>
      <c r="H2032" s="261">
        <v>3541050130</v>
      </c>
      <c r="I2032" s="257">
        <v>1550000</v>
      </c>
      <c r="J2032" s="261">
        <v>1</v>
      </c>
      <c r="M2032" s="257">
        <v>1550000</v>
      </c>
    </row>
    <row r="2033" spans="1:14">
      <c r="A2033" s="263">
        <v>2032</v>
      </c>
      <c r="C2033" s="256">
        <v>45955</v>
      </c>
      <c r="D2033" s="282" t="s">
        <v>3854</v>
      </c>
      <c r="G2033" s="282" t="s">
        <v>1111</v>
      </c>
      <c r="N2033" s="257">
        <v>-1570000</v>
      </c>
    </row>
    <row r="2034" spans="1:14">
      <c r="A2034" s="263">
        <v>2033</v>
      </c>
      <c r="C2034" s="256">
        <v>45957</v>
      </c>
      <c r="D2034" s="282" t="s">
        <v>1440</v>
      </c>
      <c r="G2034" s="282" t="s">
        <v>3916</v>
      </c>
      <c r="N2034" s="257">
        <v>-1500000</v>
      </c>
    </row>
    <row r="2035" spans="1:14">
      <c r="A2035" s="263">
        <v>2034</v>
      </c>
      <c r="C2035" s="256">
        <v>45957</v>
      </c>
      <c r="D2035" s="282" t="s">
        <v>1344</v>
      </c>
      <c r="G2035" s="282" t="s">
        <v>3917</v>
      </c>
      <c r="N2035" s="257">
        <v>-1550000</v>
      </c>
    </row>
    <row r="2036" spans="1:14">
      <c r="A2036" s="263">
        <v>2035</v>
      </c>
      <c r="C2036" s="256">
        <v>45957</v>
      </c>
      <c r="D2036" s="282" t="s">
        <v>1548</v>
      </c>
      <c r="G2036" s="282" t="s">
        <v>3918</v>
      </c>
      <c r="H2036" s="261" t="s">
        <v>2813</v>
      </c>
      <c r="I2036" s="257">
        <v>550000</v>
      </c>
      <c r="J2036" s="261">
        <v>1</v>
      </c>
      <c r="L2036" s="258">
        <v>55000</v>
      </c>
      <c r="M2036" s="257">
        <v>605000</v>
      </c>
    </row>
    <row r="2037" spans="1:14">
      <c r="A2037" s="263">
        <v>2036</v>
      </c>
      <c r="C2037" s="256">
        <v>45957</v>
      </c>
      <c r="D2037" s="282" t="s">
        <v>3861</v>
      </c>
      <c r="G2037" s="282" t="s">
        <v>2968</v>
      </c>
      <c r="H2037" s="261">
        <v>2820403</v>
      </c>
      <c r="I2037" s="257">
        <v>750000</v>
      </c>
      <c r="J2037" s="261">
        <v>1</v>
      </c>
      <c r="M2037" s="257">
        <v>750000</v>
      </c>
    </row>
    <row r="2038" spans="1:14">
      <c r="A2038" s="263">
        <v>2037</v>
      </c>
      <c r="C2038" s="256">
        <v>45957</v>
      </c>
      <c r="D2038" s="282" t="s">
        <v>1705</v>
      </c>
      <c r="G2038" s="282" t="s">
        <v>3906</v>
      </c>
      <c r="H2038" s="261" t="s">
        <v>1186</v>
      </c>
      <c r="I2038" s="257">
        <v>430000</v>
      </c>
      <c r="J2038" s="261">
        <v>1</v>
      </c>
      <c r="L2038" s="258">
        <v>43000</v>
      </c>
      <c r="M2038" s="257">
        <v>473000</v>
      </c>
    </row>
    <row r="2039" spans="1:14">
      <c r="A2039" s="263">
        <v>2038</v>
      </c>
      <c r="C2039" s="256">
        <v>45957</v>
      </c>
      <c r="D2039" s="282" t="s">
        <v>1705</v>
      </c>
      <c r="G2039" s="282" t="s">
        <v>2139</v>
      </c>
      <c r="H2039" s="261" t="s">
        <v>1752</v>
      </c>
      <c r="I2039" s="257">
        <v>35000</v>
      </c>
      <c r="J2039" s="261">
        <v>2</v>
      </c>
      <c r="L2039" s="258">
        <v>7000</v>
      </c>
      <c r="M2039" s="257">
        <v>77000</v>
      </c>
    </row>
    <row r="2040" spans="1:14">
      <c r="A2040" s="263">
        <v>2039</v>
      </c>
      <c r="C2040" s="256">
        <v>45957</v>
      </c>
      <c r="D2040" s="282" t="s">
        <v>1705</v>
      </c>
      <c r="G2040" s="282" t="s">
        <v>2138</v>
      </c>
      <c r="H2040" s="261">
        <v>50229</v>
      </c>
      <c r="I2040" s="257">
        <v>70000</v>
      </c>
      <c r="J2040" s="261">
        <v>1</v>
      </c>
      <c r="L2040" s="258">
        <v>7000</v>
      </c>
      <c r="M2040" s="257">
        <v>77000</v>
      </c>
    </row>
    <row r="2041" spans="1:14">
      <c r="A2041" s="263">
        <v>2040</v>
      </c>
      <c r="C2041" s="256">
        <v>45957</v>
      </c>
      <c r="D2041" s="282" t="s">
        <v>3862</v>
      </c>
      <c r="G2041" s="282" t="s">
        <v>2142</v>
      </c>
      <c r="I2041" s="257">
        <v>700000</v>
      </c>
      <c r="J2041" s="261">
        <v>1</v>
      </c>
      <c r="L2041" s="258">
        <v>70000</v>
      </c>
      <c r="M2041" s="257">
        <v>770000</v>
      </c>
    </row>
    <row r="2042" spans="1:14">
      <c r="A2042" s="263">
        <v>2041</v>
      </c>
      <c r="C2042" s="256">
        <v>45957</v>
      </c>
      <c r="D2042" s="282" t="s">
        <v>3862</v>
      </c>
      <c r="G2042" s="282" t="s">
        <v>3384</v>
      </c>
      <c r="H2042" s="261" t="s">
        <v>1186</v>
      </c>
      <c r="I2042" s="257">
        <v>540000</v>
      </c>
      <c r="J2042" s="261">
        <v>1</v>
      </c>
      <c r="L2042" s="258">
        <v>54000</v>
      </c>
      <c r="M2042" s="257">
        <v>594000</v>
      </c>
    </row>
    <row r="2043" spans="1:14">
      <c r="A2043" s="263">
        <v>2042</v>
      </c>
      <c r="C2043" s="256">
        <v>45957</v>
      </c>
      <c r="D2043" s="282" t="s">
        <v>3862</v>
      </c>
      <c r="G2043" s="282" t="s">
        <v>2138</v>
      </c>
      <c r="H2043" s="261">
        <v>50229</v>
      </c>
      <c r="I2043" s="257">
        <v>70000</v>
      </c>
      <c r="J2043" s="261">
        <v>1</v>
      </c>
      <c r="L2043" s="258">
        <v>7000</v>
      </c>
      <c r="M2043" s="257">
        <v>77000</v>
      </c>
    </row>
    <row r="2044" spans="1:14">
      <c r="A2044" s="263">
        <v>2043</v>
      </c>
      <c r="C2044" s="256">
        <v>45957</v>
      </c>
      <c r="D2044" s="282" t="s">
        <v>3862</v>
      </c>
      <c r="G2044" s="282" t="s">
        <v>2139</v>
      </c>
      <c r="H2044" s="261" t="s">
        <v>1752</v>
      </c>
      <c r="I2044" s="257">
        <v>35000</v>
      </c>
      <c r="J2044" s="261">
        <v>1</v>
      </c>
      <c r="L2044" s="258">
        <v>3500</v>
      </c>
      <c r="M2044" s="257">
        <v>38500</v>
      </c>
    </row>
    <row r="2045" spans="1:14">
      <c r="A2045" s="263">
        <v>2044</v>
      </c>
      <c r="C2045" s="256">
        <v>45957</v>
      </c>
      <c r="D2045" s="282" t="s">
        <v>3862</v>
      </c>
      <c r="G2045" s="282" t="s">
        <v>2140</v>
      </c>
      <c r="H2045" s="261" t="s">
        <v>1778</v>
      </c>
      <c r="I2045" s="257">
        <v>10000</v>
      </c>
      <c r="J2045" s="261">
        <v>2</v>
      </c>
      <c r="L2045" s="258">
        <v>2000</v>
      </c>
      <c r="M2045" s="257">
        <v>22000</v>
      </c>
    </row>
    <row r="2046" spans="1:14">
      <c r="A2046" s="263">
        <v>2045</v>
      </c>
      <c r="C2046" s="256">
        <v>45957</v>
      </c>
      <c r="D2046" s="282" t="s">
        <v>1370</v>
      </c>
      <c r="G2046" s="282" t="s">
        <v>1701</v>
      </c>
      <c r="I2046" s="257">
        <v>650000</v>
      </c>
      <c r="J2046" s="261">
        <v>1</v>
      </c>
      <c r="M2046" s="257">
        <v>650000</v>
      </c>
    </row>
    <row r="2047" spans="1:14">
      <c r="A2047" s="263">
        <v>2046</v>
      </c>
      <c r="C2047" s="256">
        <v>45957</v>
      </c>
      <c r="D2047" s="282" t="s">
        <v>1551</v>
      </c>
      <c r="G2047" s="282" t="s">
        <v>1664</v>
      </c>
      <c r="H2047" s="261" t="s">
        <v>1663</v>
      </c>
      <c r="I2047" s="257">
        <v>50000</v>
      </c>
      <c r="J2047" s="261">
        <v>1</v>
      </c>
      <c r="L2047" s="258">
        <v>5000</v>
      </c>
      <c r="M2047" s="257">
        <v>55000</v>
      </c>
    </row>
    <row r="2048" spans="1:14">
      <c r="A2048" s="263">
        <v>2047</v>
      </c>
      <c r="C2048" s="256">
        <v>45957</v>
      </c>
      <c r="D2048" s="282" t="s">
        <v>1525</v>
      </c>
      <c r="G2048" s="282" t="s">
        <v>3919</v>
      </c>
      <c r="N2048" s="257">
        <v>-1800000</v>
      </c>
    </row>
    <row r="2049" spans="1:14">
      <c r="A2049" s="263">
        <v>2048</v>
      </c>
      <c r="C2049" s="256">
        <v>45957</v>
      </c>
      <c r="D2049" s="282" t="s">
        <v>3861</v>
      </c>
      <c r="G2049" s="282" t="s">
        <v>3920</v>
      </c>
      <c r="N2049" s="257">
        <v>-750000</v>
      </c>
    </row>
    <row r="2050" spans="1:14">
      <c r="A2050" s="263">
        <v>2049</v>
      </c>
      <c r="C2050" s="256">
        <v>45957</v>
      </c>
      <c r="D2050" s="282" t="s">
        <v>3862</v>
      </c>
      <c r="G2050" s="282" t="s">
        <v>3921</v>
      </c>
      <c r="N2050" s="257">
        <v>-1501500</v>
      </c>
    </row>
    <row r="2051" spans="1:14">
      <c r="A2051" s="263">
        <v>2050</v>
      </c>
      <c r="C2051" s="256">
        <v>45957</v>
      </c>
      <c r="D2051" s="282" t="s">
        <v>1370</v>
      </c>
      <c r="G2051" s="282" t="s">
        <v>2242</v>
      </c>
      <c r="I2051" s="257">
        <v>650000</v>
      </c>
      <c r="J2051" s="261">
        <v>1</v>
      </c>
      <c r="M2051" s="257">
        <v>650000</v>
      </c>
    </row>
    <row r="2052" spans="1:14">
      <c r="A2052" s="263">
        <v>2051</v>
      </c>
      <c r="C2052" s="256">
        <v>45957</v>
      </c>
      <c r="D2052" s="282" t="s">
        <v>1882</v>
      </c>
      <c r="G2052" s="282" t="s">
        <v>3384</v>
      </c>
      <c r="H2052" s="261" t="s">
        <v>1186</v>
      </c>
      <c r="I2052" s="257">
        <v>600000</v>
      </c>
      <c r="J2052" s="261">
        <v>1</v>
      </c>
      <c r="M2052" s="257">
        <v>600000</v>
      </c>
    </row>
    <row r="2053" spans="1:14">
      <c r="A2053" s="263">
        <v>2052</v>
      </c>
      <c r="C2053" s="256">
        <v>45957</v>
      </c>
      <c r="D2053" s="282" t="s">
        <v>1882</v>
      </c>
      <c r="G2053" s="282" t="s">
        <v>2138</v>
      </c>
      <c r="H2053" s="261">
        <v>50229</v>
      </c>
      <c r="I2053" s="257">
        <v>80000</v>
      </c>
      <c r="J2053" s="261">
        <v>1</v>
      </c>
      <c r="M2053" s="257">
        <v>80000</v>
      </c>
    </row>
    <row r="2054" spans="1:14">
      <c r="A2054" s="263">
        <v>2053</v>
      </c>
      <c r="C2054" s="256">
        <v>45957</v>
      </c>
      <c r="D2054" s="282" t="s">
        <v>1882</v>
      </c>
      <c r="G2054" s="282" t="s">
        <v>2139</v>
      </c>
      <c r="H2054" s="261" t="s">
        <v>1752</v>
      </c>
      <c r="I2054" s="257">
        <v>30000</v>
      </c>
      <c r="J2054" s="261">
        <v>2</v>
      </c>
      <c r="M2054" s="257">
        <v>60000</v>
      </c>
    </row>
    <row r="2055" spans="1:14">
      <c r="A2055" s="263">
        <v>2054</v>
      </c>
      <c r="C2055" s="256">
        <v>45958</v>
      </c>
      <c r="D2055" s="282" t="s">
        <v>2714</v>
      </c>
      <c r="G2055" s="282" t="s">
        <v>3922</v>
      </c>
      <c r="N2055" s="257">
        <v>-1550000</v>
      </c>
    </row>
    <row r="2056" spans="1:14">
      <c r="A2056" s="263">
        <v>2055</v>
      </c>
      <c r="C2056" s="256">
        <v>45958</v>
      </c>
      <c r="D2056" s="282" t="s">
        <v>1408</v>
      </c>
      <c r="G2056" s="282" t="s">
        <v>1111</v>
      </c>
      <c r="N2056" s="257">
        <v>-1430000</v>
      </c>
    </row>
    <row r="2057" spans="1:14">
      <c r="A2057" s="263">
        <v>2056</v>
      </c>
      <c r="C2057" s="256">
        <v>45958</v>
      </c>
      <c r="D2057" s="282" t="s">
        <v>1849</v>
      </c>
      <c r="G2057" s="282" t="s">
        <v>1182</v>
      </c>
      <c r="H2057" s="261" t="s">
        <v>1710</v>
      </c>
      <c r="I2057" s="257">
        <v>1200000</v>
      </c>
      <c r="J2057" s="261">
        <v>1</v>
      </c>
      <c r="M2057" s="257">
        <v>1200000</v>
      </c>
    </row>
    <row r="2058" spans="1:14">
      <c r="A2058" s="263">
        <v>2057</v>
      </c>
      <c r="C2058" s="256">
        <v>45958</v>
      </c>
      <c r="D2058" s="282" t="s">
        <v>1154</v>
      </c>
      <c r="G2058" s="282" t="s">
        <v>1532</v>
      </c>
      <c r="H2058" s="261" t="s">
        <v>2631</v>
      </c>
      <c r="I2058" s="257">
        <v>1600000</v>
      </c>
      <c r="J2058" s="261">
        <v>1</v>
      </c>
      <c r="M2058" s="257">
        <v>1600000</v>
      </c>
    </row>
    <row r="2059" spans="1:14">
      <c r="A2059" s="263">
        <v>2058</v>
      </c>
      <c r="C2059" s="256">
        <v>45958</v>
      </c>
      <c r="D2059" s="282" t="s">
        <v>1010</v>
      </c>
      <c r="G2059" s="282" t="s">
        <v>3893</v>
      </c>
      <c r="H2059" s="261">
        <v>1068327224</v>
      </c>
      <c r="I2059" s="257">
        <v>80000</v>
      </c>
      <c r="J2059" s="261">
        <v>1</v>
      </c>
      <c r="M2059" s="257">
        <v>80000</v>
      </c>
    </row>
    <row r="2060" spans="1:14">
      <c r="A2060" s="263">
        <v>2059</v>
      </c>
      <c r="C2060" s="256">
        <v>45958</v>
      </c>
      <c r="D2060" s="282" t="s">
        <v>1705</v>
      </c>
      <c r="G2060" s="282" t="s">
        <v>3906</v>
      </c>
      <c r="H2060" s="261" t="s">
        <v>1186</v>
      </c>
      <c r="I2060" s="257">
        <v>430000</v>
      </c>
      <c r="J2060" s="261">
        <v>1</v>
      </c>
      <c r="L2060" s="258">
        <v>43000</v>
      </c>
      <c r="M2060" s="257">
        <v>473000</v>
      </c>
    </row>
    <row r="2061" spans="1:14">
      <c r="A2061" s="263">
        <v>2060</v>
      </c>
      <c r="C2061" s="256">
        <v>45958</v>
      </c>
      <c r="D2061" s="282" t="s">
        <v>1705</v>
      </c>
      <c r="G2061" s="282" t="s">
        <v>2136</v>
      </c>
      <c r="H2061" s="261" t="s">
        <v>1230</v>
      </c>
      <c r="I2061" s="257">
        <v>130000</v>
      </c>
      <c r="J2061" s="261">
        <v>1</v>
      </c>
      <c r="L2061" s="258">
        <v>13000</v>
      </c>
      <c r="M2061" s="257">
        <v>143000</v>
      </c>
    </row>
    <row r="2062" spans="1:14">
      <c r="A2062" s="263">
        <v>2061</v>
      </c>
      <c r="C2062" s="256">
        <v>45958</v>
      </c>
      <c r="D2062" s="282" t="s">
        <v>1705</v>
      </c>
      <c r="G2062" s="282" t="s">
        <v>2138</v>
      </c>
      <c r="H2062" s="261">
        <v>50229</v>
      </c>
      <c r="I2062" s="257">
        <v>70000</v>
      </c>
      <c r="J2062" s="261">
        <v>1</v>
      </c>
      <c r="L2062" s="258">
        <v>7000</v>
      </c>
      <c r="M2062" s="257">
        <v>77000</v>
      </c>
    </row>
    <row r="2063" spans="1:14">
      <c r="A2063" s="263">
        <v>2062</v>
      </c>
      <c r="C2063" s="256">
        <v>45958</v>
      </c>
      <c r="D2063" s="282" t="s">
        <v>1370</v>
      </c>
      <c r="G2063" s="282" t="s">
        <v>3906</v>
      </c>
      <c r="H2063" s="261" t="s">
        <v>1186</v>
      </c>
      <c r="I2063" s="257">
        <v>400000</v>
      </c>
      <c r="J2063" s="261">
        <v>1</v>
      </c>
      <c r="M2063" s="257">
        <v>400000</v>
      </c>
    </row>
    <row r="2064" spans="1:14">
      <c r="A2064" s="263">
        <v>2063</v>
      </c>
      <c r="C2064" s="256">
        <v>45958</v>
      </c>
      <c r="D2064" s="282" t="s">
        <v>1370</v>
      </c>
      <c r="G2064" s="282" t="s">
        <v>2139</v>
      </c>
      <c r="H2064" s="261" t="s">
        <v>1752</v>
      </c>
      <c r="I2064" s="257">
        <v>30000</v>
      </c>
      <c r="J2064" s="261">
        <v>2</v>
      </c>
      <c r="M2064" s="257">
        <v>60000</v>
      </c>
    </row>
    <row r="2065" spans="1:14">
      <c r="A2065" s="263">
        <v>2064</v>
      </c>
      <c r="C2065" s="256">
        <v>45958</v>
      </c>
      <c r="D2065" s="282" t="s">
        <v>1370</v>
      </c>
      <c r="G2065" s="282" t="s">
        <v>2140</v>
      </c>
      <c r="H2065" s="261" t="s">
        <v>1778</v>
      </c>
      <c r="I2065" s="257">
        <v>10000</v>
      </c>
      <c r="J2065" s="261">
        <v>1</v>
      </c>
      <c r="M2065" s="257">
        <v>10000</v>
      </c>
    </row>
    <row r="2066" spans="1:14">
      <c r="A2066" s="263">
        <v>2065</v>
      </c>
      <c r="C2066" s="256">
        <v>45958</v>
      </c>
      <c r="D2066" s="282" t="s">
        <v>3863</v>
      </c>
      <c r="G2066" s="282" t="s">
        <v>1184</v>
      </c>
      <c r="H2066" s="261" t="s">
        <v>1183</v>
      </c>
      <c r="I2066" s="257">
        <v>1300000</v>
      </c>
      <c r="J2066" s="261">
        <v>1</v>
      </c>
      <c r="M2066" s="257">
        <v>1300000</v>
      </c>
    </row>
    <row r="2067" spans="1:14">
      <c r="A2067" s="263">
        <v>2066</v>
      </c>
      <c r="C2067" s="256">
        <v>45958</v>
      </c>
      <c r="D2067" s="282" t="s">
        <v>1633</v>
      </c>
      <c r="G2067" s="282" t="s">
        <v>2150</v>
      </c>
      <c r="H2067" s="261" t="s">
        <v>1907</v>
      </c>
      <c r="I2067" s="257">
        <v>1900000</v>
      </c>
      <c r="J2067" s="261">
        <v>1</v>
      </c>
      <c r="L2067" s="258">
        <v>190000</v>
      </c>
      <c r="M2067" s="257">
        <v>2090000</v>
      </c>
    </row>
    <row r="2068" spans="1:14">
      <c r="A2068" s="263">
        <v>2067</v>
      </c>
      <c r="C2068" s="256">
        <v>45958</v>
      </c>
      <c r="D2068" s="282" t="s">
        <v>1633</v>
      </c>
      <c r="G2068" s="282" t="s">
        <v>2129</v>
      </c>
      <c r="H2068" s="261" t="s">
        <v>1760</v>
      </c>
      <c r="I2068" s="257">
        <v>50000</v>
      </c>
      <c r="J2068" s="261">
        <v>1</v>
      </c>
      <c r="L2068" s="258">
        <v>5000</v>
      </c>
      <c r="M2068" s="257">
        <v>55000</v>
      </c>
    </row>
    <row r="2069" spans="1:14">
      <c r="A2069" s="263">
        <v>2068</v>
      </c>
      <c r="C2069" s="256">
        <v>45958</v>
      </c>
      <c r="D2069" s="282" t="s">
        <v>1633</v>
      </c>
      <c r="G2069" s="282" t="s">
        <v>3555</v>
      </c>
      <c r="I2069" s="257">
        <v>150000</v>
      </c>
      <c r="J2069" s="261">
        <v>1</v>
      </c>
      <c r="L2069" s="258">
        <v>15000</v>
      </c>
      <c r="M2069" s="257">
        <v>165000</v>
      </c>
    </row>
    <row r="2070" spans="1:14">
      <c r="A2070" s="263">
        <v>2069</v>
      </c>
      <c r="C2070" s="256">
        <v>45958</v>
      </c>
      <c r="D2070" s="282" t="s">
        <v>1557</v>
      </c>
      <c r="G2070" s="282" t="s">
        <v>1111</v>
      </c>
      <c r="N2070" s="257">
        <v>-1848000</v>
      </c>
    </row>
    <row r="2071" spans="1:14">
      <c r="A2071" s="263">
        <v>2070</v>
      </c>
      <c r="C2071" s="256">
        <v>45958</v>
      </c>
      <c r="D2071" s="282" t="s">
        <v>1415</v>
      </c>
      <c r="G2071" s="282" t="s">
        <v>2006</v>
      </c>
      <c r="N2071" s="257">
        <v>-9000000</v>
      </c>
    </row>
    <row r="2072" spans="1:14">
      <c r="A2072" s="263">
        <v>2071</v>
      </c>
      <c r="C2072" s="256">
        <v>45958</v>
      </c>
      <c r="D2072" s="282" t="s">
        <v>3863</v>
      </c>
      <c r="G2072" s="282" t="s">
        <v>3923</v>
      </c>
      <c r="N2072" s="257">
        <v>-1300000</v>
      </c>
    </row>
    <row r="2073" spans="1:14">
      <c r="A2073" s="263">
        <v>2072</v>
      </c>
      <c r="C2073" s="256">
        <v>45959</v>
      </c>
      <c r="D2073" s="282" t="s">
        <v>1370</v>
      </c>
      <c r="G2073" s="282" t="s">
        <v>2136</v>
      </c>
      <c r="H2073" s="261" t="s">
        <v>1230</v>
      </c>
      <c r="I2073" s="257">
        <v>130000</v>
      </c>
      <c r="J2073" s="261">
        <v>1</v>
      </c>
      <c r="M2073" s="257">
        <v>130000</v>
      </c>
    </row>
    <row r="2074" spans="1:14">
      <c r="A2074" s="263">
        <v>2073</v>
      </c>
      <c r="C2074" s="256">
        <v>45959</v>
      </c>
      <c r="D2074" s="282" t="s">
        <v>3072</v>
      </c>
      <c r="G2074" s="282" t="s">
        <v>3139</v>
      </c>
      <c r="H2074" s="261">
        <v>501223434</v>
      </c>
      <c r="I2074" s="257">
        <v>250000</v>
      </c>
      <c r="J2074" s="261">
        <v>1</v>
      </c>
      <c r="M2074" s="257">
        <v>250000</v>
      </c>
    </row>
    <row r="2075" spans="1:14">
      <c r="A2075" s="263">
        <v>2074</v>
      </c>
      <c r="C2075" s="256">
        <v>45959</v>
      </c>
      <c r="D2075" s="282" t="s">
        <v>3072</v>
      </c>
      <c r="G2075" s="282" t="s">
        <v>2061</v>
      </c>
      <c r="H2075" s="261" t="s">
        <v>2517</v>
      </c>
      <c r="I2075" s="257">
        <v>65000</v>
      </c>
      <c r="J2075" s="261">
        <v>1</v>
      </c>
      <c r="M2075" s="257">
        <v>65000</v>
      </c>
    </row>
    <row r="2076" spans="1:14">
      <c r="A2076" s="263">
        <v>2075</v>
      </c>
      <c r="C2076" s="256">
        <v>45959</v>
      </c>
      <c r="D2076" s="282" t="s">
        <v>3072</v>
      </c>
      <c r="G2076" s="282" t="s">
        <v>2729</v>
      </c>
      <c r="H2076" s="261">
        <v>1094302044</v>
      </c>
      <c r="I2076" s="257">
        <v>330000</v>
      </c>
      <c r="J2076" s="261">
        <v>1</v>
      </c>
      <c r="M2076" s="257">
        <v>330000</v>
      </c>
    </row>
    <row r="2077" spans="1:14">
      <c r="A2077" s="263">
        <v>2076</v>
      </c>
      <c r="C2077" s="256">
        <v>45959</v>
      </c>
      <c r="D2077" s="282" t="s">
        <v>3072</v>
      </c>
      <c r="G2077" s="282" t="s">
        <v>3530</v>
      </c>
      <c r="H2077" s="261" t="s">
        <v>3529</v>
      </c>
      <c r="I2077" s="257">
        <v>30000</v>
      </c>
      <c r="J2077" s="261">
        <v>1</v>
      </c>
      <c r="M2077" s="257">
        <v>30000</v>
      </c>
    </row>
    <row r="2078" spans="1:14">
      <c r="A2078" s="263">
        <v>2077</v>
      </c>
      <c r="C2078" s="256">
        <v>45959</v>
      </c>
      <c r="D2078" s="282" t="s">
        <v>3864</v>
      </c>
      <c r="G2078" s="282" t="s">
        <v>2847</v>
      </c>
      <c r="H2078" s="261">
        <v>415074009</v>
      </c>
      <c r="I2078" s="257">
        <v>396000</v>
      </c>
      <c r="J2078" s="261">
        <v>1</v>
      </c>
      <c r="M2078" s="257">
        <v>396000</v>
      </c>
    </row>
    <row r="2079" spans="1:14">
      <c r="A2079" s="263">
        <v>2078</v>
      </c>
      <c r="C2079" s="256">
        <v>45959</v>
      </c>
      <c r="D2079" s="282" t="s">
        <v>1769</v>
      </c>
      <c r="G2079" s="282" t="s">
        <v>1182</v>
      </c>
      <c r="H2079" s="261" t="s">
        <v>1710</v>
      </c>
      <c r="I2079" s="257">
        <v>1200000</v>
      </c>
      <c r="J2079" s="261">
        <v>1</v>
      </c>
      <c r="L2079" s="258">
        <v>120000</v>
      </c>
      <c r="M2079" s="257">
        <v>1320000</v>
      </c>
    </row>
    <row r="2080" spans="1:14">
      <c r="A2080" s="263">
        <v>2079</v>
      </c>
      <c r="C2080" s="256">
        <v>45959</v>
      </c>
      <c r="D2080" s="282" t="s">
        <v>1769</v>
      </c>
      <c r="G2080" s="282" t="s">
        <v>1467</v>
      </c>
      <c r="H2080" s="261" t="s">
        <v>2613</v>
      </c>
      <c r="I2080" s="257">
        <v>350000</v>
      </c>
      <c r="J2080" s="261">
        <v>1</v>
      </c>
      <c r="L2080" s="258">
        <v>35000</v>
      </c>
      <c r="M2080" s="257">
        <v>385000</v>
      </c>
    </row>
    <row r="2081" spans="1:17">
      <c r="A2081" s="263">
        <v>2080</v>
      </c>
      <c r="C2081" s="256">
        <v>45959</v>
      </c>
      <c r="D2081" s="282" t="s">
        <v>1769</v>
      </c>
      <c r="G2081" s="282" t="s">
        <v>1490</v>
      </c>
      <c r="I2081" s="257">
        <v>30000</v>
      </c>
      <c r="J2081" s="261">
        <v>1</v>
      </c>
      <c r="L2081" s="258">
        <v>3000</v>
      </c>
      <c r="M2081" s="257">
        <v>33000</v>
      </c>
    </row>
    <row r="2082" spans="1:17">
      <c r="A2082" s="263">
        <v>2081</v>
      </c>
      <c r="C2082" s="256">
        <v>45959</v>
      </c>
      <c r="D2082" s="282" t="s">
        <v>3860</v>
      </c>
      <c r="G2082" s="282" t="s">
        <v>2154</v>
      </c>
      <c r="H2082" s="261" t="s">
        <v>3924</v>
      </c>
      <c r="I2082" s="257">
        <v>1100000</v>
      </c>
      <c r="J2082" s="261">
        <v>1</v>
      </c>
      <c r="L2082" s="258" t="s">
        <v>3431</v>
      </c>
      <c r="M2082" s="257">
        <v>1210000</v>
      </c>
    </row>
    <row r="2083" spans="1:17">
      <c r="A2083" s="263">
        <v>2082</v>
      </c>
      <c r="C2083" s="256">
        <v>45959</v>
      </c>
      <c r="D2083" s="282" t="s">
        <v>1705</v>
      </c>
      <c r="G2083" s="282" t="s">
        <v>2134</v>
      </c>
      <c r="H2083" s="261" t="s">
        <v>1179</v>
      </c>
      <c r="I2083" s="257">
        <v>1000000</v>
      </c>
      <c r="J2083" s="261">
        <v>1</v>
      </c>
      <c r="L2083" s="258">
        <v>100000</v>
      </c>
      <c r="M2083" s="257">
        <v>1100000</v>
      </c>
    </row>
    <row r="2084" spans="1:17">
      <c r="A2084" s="263">
        <v>2083</v>
      </c>
      <c r="C2084" s="256">
        <v>45959</v>
      </c>
      <c r="D2084" s="282" t="s">
        <v>1420</v>
      </c>
      <c r="G2084" s="282" t="s">
        <v>3384</v>
      </c>
      <c r="H2084" s="261" t="s">
        <v>1186</v>
      </c>
      <c r="I2084" s="257">
        <v>526364</v>
      </c>
      <c r="J2084" s="261">
        <v>1</v>
      </c>
      <c r="L2084" s="258">
        <v>52636</v>
      </c>
      <c r="M2084" s="257">
        <v>579000</v>
      </c>
    </row>
    <row r="2085" spans="1:17">
      <c r="A2085" s="263">
        <v>2084</v>
      </c>
      <c r="C2085" s="256">
        <v>45959</v>
      </c>
      <c r="D2085" s="282" t="s">
        <v>1420</v>
      </c>
      <c r="G2085" s="282" t="s">
        <v>2138</v>
      </c>
      <c r="H2085" s="261">
        <v>50229</v>
      </c>
      <c r="I2085" s="257">
        <v>70000</v>
      </c>
      <c r="J2085" s="261">
        <v>1</v>
      </c>
      <c r="L2085" s="258">
        <v>7000</v>
      </c>
      <c r="M2085" s="257">
        <v>77000</v>
      </c>
    </row>
    <row r="2086" spans="1:17">
      <c r="A2086" s="263">
        <v>2085</v>
      </c>
      <c r="C2086" s="256">
        <v>45959</v>
      </c>
      <c r="D2086" s="282" t="s">
        <v>1420</v>
      </c>
      <c r="G2086" s="282" t="s">
        <v>2139</v>
      </c>
      <c r="H2086" s="261" t="s">
        <v>1752</v>
      </c>
      <c r="I2086" s="257">
        <v>35000</v>
      </c>
      <c r="J2086" s="261">
        <v>1</v>
      </c>
      <c r="L2086" s="258">
        <v>3500</v>
      </c>
      <c r="M2086" s="257">
        <v>38500</v>
      </c>
    </row>
    <row r="2087" spans="1:17">
      <c r="A2087" s="263">
        <v>2086</v>
      </c>
      <c r="C2087" s="256">
        <v>45959</v>
      </c>
      <c r="D2087" s="282" t="s">
        <v>3864</v>
      </c>
      <c r="G2087" s="282" t="s">
        <v>3925</v>
      </c>
      <c r="N2087" s="257">
        <v>-396000</v>
      </c>
    </row>
    <row r="2088" spans="1:17">
      <c r="A2088" s="263">
        <v>2087</v>
      </c>
      <c r="C2088" s="256">
        <v>45959</v>
      </c>
      <c r="D2088" s="282" t="s">
        <v>1822</v>
      </c>
      <c r="G2088" s="282" t="s">
        <v>3898</v>
      </c>
      <c r="N2088" s="257">
        <v>-1200000</v>
      </c>
    </row>
    <row r="2089" spans="1:17">
      <c r="A2089" s="263">
        <v>2088</v>
      </c>
      <c r="C2089" s="256">
        <v>45960</v>
      </c>
      <c r="D2089" s="282" t="s">
        <v>1444</v>
      </c>
      <c r="G2089" s="282" t="s">
        <v>3926</v>
      </c>
      <c r="N2089" s="257">
        <v>-2140000</v>
      </c>
    </row>
    <row r="2090" spans="1:17">
      <c r="A2090" s="263">
        <v>2089</v>
      </c>
      <c r="C2090" s="256">
        <v>45960</v>
      </c>
      <c r="D2090" s="282" t="s">
        <v>1258</v>
      </c>
      <c r="F2090" s="284" t="s">
        <v>4161</v>
      </c>
      <c r="G2090" s="282" t="s">
        <v>2200</v>
      </c>
      <c r="H2090" s="261" t="s">
        <v>2199</v>
      </c>
      <c r="I2090" s="257">
        <v>1500000</v>
      </c>
      <c r="J2090" s="261">
        <v>1</v>
      </c>
      <c r="L2090" s="258">
        <v>0</v>
      </c>
      <c r="M2090" s="257">
        <v>0</v>
      </c>
    </row>
    <row r="2091" spans="1:17">
      <c r="A2091" s="263">
        <v>2090</v>
      </c>
      <c r="C2091" s="256">
        <v>45960</v>
      </c>
      <c r="D2091" s="282" t="s">
        <v>1551</v>
      </c>
      <c r="G2091" s="282" t="s">
        <v>2129</v>
      </c>
      <c r="H2091" s="261" t="s">
        <v>1760</v>
      </c>
      <c r="I2091" s="257">
        <v>50000</v>
      </c>
      <c r="J2091" s="261">
        <v>1</v>
      </c>
      <c r="L2091" s="258">
        <v>5000</v>
      </c>
      <c r="M2091" s="257">
        <v>55000</v>
      </c>
    </row>
    <row r="2092" spans="1:17">
      <c r="A2092" s="263">
        <v>2091</v>
      </c>
      <c r="C2092" s="256">
        <v>45960</v>
      </c>
      <c r="D2092" s="282" t="s">
        <v>1444</v>
      </c>
      <c r="G2092" s="282" t="s">
        <v>2150</v>
      </c>
      <c r="H2092" s="261" t="s">
        <v>1907</v>
      </c>
      <c r="I2092" s="257">
        <v>1900000</v>
      </c>
      <c r="J2092" s="261">
        <v>1</v>
      </c>
      <c r="M2092" s="257">
        <v>1900000</v>
      </c>
      <c r="Q2092" s="282" t="s">
        <v>4111</v>
      </c>
    </row>
    <row r="2093" spans="1:17">
      <c r="A2093" s="263">
        <v>2092</v>
      </c>
      <c r="C2093" s="256">
        <v>45960</v>
      </c>
      <c r="D2093" s="282" t="s">
        <v>1444</v>
      </c>
      <c r="G2093" s="282" t="s">
        <v>3555</v>
      </c>
      <c r="I2093" s="257">
        <v>150000</v>
      </c>
      <c r="J2093" s="261">
        <v>1</v>
      </c>
      <c r="M2093" s="257">
        <v>150000</v>
      </c>
    </row>
    <row r="2094" spans="1:17">
      <c r="A2094" s="263">
        <v>2093</v>
      </c>
      <c r="C2094" s="256">
        <v>45960</v>
      </c>
      <c r="D2094" s="282" t="s">
        <v>1444</v>
      </c>
      <c r="G2094" s="282" t="s">
        <v>2356</v>
      </c>
      <c r="H2094" s="261" t="s">
        <v>2681</v>
      </c>
      <c r="I2094" s="257">
        <v>1100000</v>
      </c>
      <c r="J2094" s="261">
        <v>1</v>
      </c>
      <c r="M2094" s="257">
        <v>1100000</v>
      </c>
      <c r="Q2094" s="282" t="s">
        <v>4112</v>
      </c>
    </row>
    <row r="2095" spans="1:17">
      <c r="A2095" s="263">
        <v>2094</v>
      </c>
      <c r="C2095" s="256">
        <v>45960</v>
      </c>
      <c r="D2095" s="282" t="s">
        <v>2891</v>
      </c>
      <c r="G2095" s="282" t="s">
        <v>2847</v>
      </c>
      <c r="H2095" s="261">
        <v>415074409</v>
      </c>
      <c r="I2095" s="257">
        <v>360000</v>
      </c>
      <c r="J2095" s="261">
        <v>1</v>
      </c>
      <c r="M2095" s="257">
        <v>360000</v>
      </c>
    </row>
    <row r="2096" spans="1:17">
      <c r="A2096" s="263">
        <v>2095</v>
      </c>
      <c r="C2096" s="256">
        <v>45960</v>
      </c>
      <c r="D2096" s="282" t="s">
        <v>3124</v>
      </c>
      <c r="G2096" s="282" t="s">
        <v>2040</v>
      </c>
      <c r="H2096" s="261">
        <v>1068298044</v>
      </c>
      <c r="I2096" s="257">
        <v>400000</v>
      </c>
      <c r="J2096" s="261">
        <v>1</v>
      </c>
      <c r="M2096" s="257">
        <v>400000</v>
      </c>
    </row>
    <row r="2097" spans="1:14">
      <c r="A2097" s="263">
        <v>2096</v>
      </c>
      <c r="C2097" s="256">
        <v>45960</v>
      </c>
      <c r="D2097" s="282" t="s">
        <v>1705</v>
      </c>
      <c r="G2097" s="282" t="s">
        <v>2134</v>
      </c>
      <c r="H2097" s="261" t="s">
        <v>1179</v>
      </c>
      <c r="I2097" s="257">
        <v>1000000</v>
      </c>
      <c r="J2097" s="261">
        <v>1</v>
      </c>
      <c r="L2097" s="258">
        <v>100000</v>
      </c>
      <c r="M2097" s="257">
        <v>1100000</v>
      </c>
    </row>
    <row r="2098" spans="1:14">
      <c r="A2098" s="263">
        <v>2097</v>
      </c>
      <c r="C2098" s="256">
        <v>45960</v>
      </c>
      <c r="D2098" s="282" t="s">
        <v>1705</v>
      </c>
      <c r="G2098" s="282" t="s">
        <v>1490</v>
      </c>
      <c r="I2098" s="257">
        <v>20000</v>
      </c>
      <c r="J2098" s="261">
        <v>1</v>
      </c>
      <c r="L2098" s="258">
        <v>2000</v>
      </c>
      <c r="M2098" s="257">
        <v>22000</v>
      </c>
    </row>
    <row r="2099" spans="1:14">
      <c r="A2099" s="263">
        <v>2098</v>
      </c>
      <c r="C2099" s="256">
        <v>45960</v>
      </c>
      <c r="D2099" s="282" t="s">
        <v>1548</v>
      </c>
      <c r="G2099" s="282" t="s">
        <v>3927</v>
      </c>
      <c r="I2099" s="257">
        <v>450000</v>
      </c>
      <c r="J2099" s="261">
        <v>1</v>
      </c>
      <c r="L2099" s="258">
        <v>45000</v>
      </c>
      <c r="M2099" s="257">
        <v>495000</v>
      </c>
    </row>
    <row r="2100" spans="1:14">
      <c r="A2100" s="263">
        <v>2099</v>
      </c>
      <c r="C2100" s="256">
        <v>45960</v>
      </c>
      <c r="D2100" s="282" t="s">
        <v>1548</v>
      </c>
      <c r="G2100" s="282" t="s">
        <v>1490</v>
      </c>
      <c r="I2100" s="257">
        <v>20000</v>
      </c>
      <c r="J2100" s="261">
        <v>1</v>
      </c>
      <c r="L2100" s="258">
        <v>2000</v>
      </c>
      <c r="M2100" s="257">
        <v>22000</v>
      </c>
    </row>
    <row r="2101" spans="1:14">
      <c r="A2101" s="263">
        <v>2100</v>
      </c>
      <c r="C2101" s="256">
        <v>45960</v>
      </c>
      <c r="D2101" s="282" t="s">
        <v>1928</v>
      </c>
      <c r="G2101" s="282" t="s">
        <v>3144</v>
      </c>
      <c r="H2101" s="261" t="s">
        <v>3433</v>
      </c>
      <c r="I2101" s="257">
        <v>1000000</v>
      </c>
      <c r="J2101" s="261">
        <v>1</v>
      </c>
      <c r="L2101" s="258">
        <v>100000</v>
      </c>
      <c r="M2101" s="257">
        <v>1100000</v>
      </c>
    </row>
    <row r="2102" spans="1:14">
      <c r="A2102" s="263">
        <v>2101</v>
      </c>
      <c r="C2102" s="256">
        <v>45960</v>
      </c>
      <c r="D2102" s="282" t="s">
        <v>3861</v>
      </c>
      <c r="G2102" s="282" t="s">
        <v>3144</v>
      </c>
      <c r="H2102" s="261" t="s">
        <v>3433</v>
      </c>
      <c r="I2102" s="257">
        <v>1200000</v>
      </c>
      <c r="J2102" s="261">
        <v>1</v>
      </c>
      <c r="M2102" s="257">
        <v>1200000</v>
      </c>
    </row>
    <row r="2103" spans="1:14">
      <c r="A2103" s="263">
        <v>2102</v>
      </c>
      <c r="C2103" s="256">
        <v>45960</v>
      </c>
      <c r="D2103" s="282" t="s">
        <v>3861</v>
      </c>
      <c r="G2103" s="282" t="s">
        <v>1490</v>
      </c>
      <c r="I2103" s="257">
        <v>20000</v>
      </c>
      <c r="J2103" s="261">
        <v>1</v>
      </c>
      <c r="M2103" s="257">
        <v>20000</v>
      </c>
    </row>
    <row r="2104" spans="1:14">
      <c r="A2104" s="263">
        <v>2103</v>
      </c>
      <c r="C2104" s="256">
        <v>45960</v>
      </c>
      <c r="D2104" s="282" t="s">
        <v>1277</v>
      </c>
      <c r="G2104" s="282" t="s">
        <v>2977</v>
      </c>
      <c r="H2104" s="261" t="s">
        <v>1903</v>
      </c>
      <c r="I2104" s="257">
        <v>1000000</v>
      </c>
      <c r="J2104" s="261">
        <v>1</v>
      </c>
      <c r="M2104" s="257">
        <v>1000000</v>
      </c>
    </row>
    <row r="2105" spans="1:14">
      <c r="A2105" s="263">
        <v>2104</v>
      </c>
      <c r="C2105" s="256">
        <v>45960</v>
      </c>
      <c r="D2105" s="282" t="s">
        <v>2637</v>
      </c>
      <c r="G2105" s="282" t="s">
        <v>3928</v>
      </c>
      <c r="H2105" s="261">
        <v>24267576</v>
      </c>
      <c r="I2105" s="257">
        <v>800000</v>
      </c>
      <c r="J2105" s="261">
        <v>1</v>
      </c>
      <c r="L2105" s="258">
        <v>80000</v>
      </c>
      <c r="M2105" s="257">
        <v>880000</v>
      </c>
    </row>
    <row r="2106" spans="1:14">
      <c r="A2106" s="263">
        <v>2105</v>
      </c>
      <c r="C2106" s="256">
        <v>45960</v>
      </c>
      <c r="D2106" s="282" t="s">
        <v>1633</v>
      </c>
      <c r="G2106" s="282" t="s">
        <v>1182</v>
      </c>
      <c r="H2106" s="261" t="s">
        <v>1710</v>
      </c>
      <c r="I2106" s="257">
        <v>1200000</v>
      </c>
      <c r="J2106" s="261">
        <v>1</v>
      </c>
      <c r="L2106" s="258">
        <v>120000</v>
      </c>
      <c r="M2106" s="257">
        <v>1320000</v>
      </c>
    </row>
    <row r="2107" spans="1:14">
      <c r="A2107" s="263">
        <v>2106</v>
      </c>
      <c r="C2107" s="256">
        <v>45960</v>
      </c>
      <c r="D2107" s="282" t="s">
        <v>1633</v>
      </c>
      <c r="G2107" s="282" t="s">
        <v>1467</v>
      </c>
      <c r="H2107" s="261" t="s">
        <v>2613</v>
      </c>
      <c r="I2107" s="257">
        <v>350000</v>
      </c>
      <c r="J2107" s="261">
        <v>1</v>
      </c>
      <c r="L2107" s="258">
        <v>35000</v>
      </c>
      <c r="M2107" s="257">
        <v>385000</v>
      </c>
    </row>
    <row r="2108" spans="1:14">
      <c r="A2108" s="263">
        <v>2107</v>
      </c>
      <c r="C2108" s="256">
        <v>45960</v>
      </c>
      <c r="D2108" s="282" t="s">
        <v>1705</v>
      </c>
      <c r="G2108" s="282" t="s">
        <v>2138</v>
      </c>
      <c r="H2108" s="261">
        <v>50229</v>
      </c>
      <c r="I2108" s="257">
        <v>70000</v>
      </c>
      <c r="J2108" s="261">
        <v>1</v>
      </c>
      <c r="L2108" s="258">
        <v>7000</v>
      </c>
      <c r="M2108" s="257">
        <v>77000</v>
      </c>
    </row>
    <row r="2109" spans="1:14">
      <c r="A2109" s="263">
        <v>2108</v>
      </c>
      <c r="C2109" s="256">
        <v>45960</v>
      </c>
      <c r="D2109" s="282" t="s">
        <v>1705</v>
      </c>
      <c r="G2109" s="282" t="s">
        <v>2136</v>
      </c>
      <c r="H2109" s="261" t="s">
        <v>1230</v>
      </c>
      <c r="I2109" s="257">
        <v>130000</v>
      </c>
      <c r="J2109" s="261">
        <v>1</v>
      </c>
      <c r="L2109" s="258">
        <v>13000</v>
      </c>
      <c r="M2109" s="257">
        <v>143000</v>
      </c>
    </row>
    <row r="2110" spans="1:14">
      <c r="A2110" s="263">
        <v>2109</v>
      </c>
      <c r="C2110" s="256">
        <v>45960</v>
      </c>
      <c r="D2110" s="282" t="s">
        <v>1705</v>
      </c>
      <c r="G2110" s="282" t="s">
        <v>2139</v>
      </c>
      <c r="H2110" s="261" t="s">
        <v>1752</v>
      </c>
      <c r="I2110" s="257">
        <v>35000</v>
      </c>
      <c r="J2110" s="261">
        <v>2</v>
      </c>
      <c r="L2110" s="258">
        <v>7000</v>
      </c>
      <c r="M2110" s="257">
        <v>77000</v>
      </c>
    </row>
    <row r="2111" spans="1:14">
      <c r="A2111" s="263">
        <v>2110</v>
      </c>
      <c r="C2111" s="256">
        <v>45960</v>
      </c>
      <c r="D2111" s="282" t="s">
        <v>1747</v>
      </c>
      <c r="G2111" s="282" t="s">
        <v>3929</v>
      </c>
      <c r="N2111" s="257">
        <v>-3000000</v>
      </c>
    </row>
    <row r="2112" spans="1:14">
      <c r="A2112" s="263">
        <v>2111</v>
      </c>
      <c r="C2112" s="256">
        <v>45960</v>
      </c>
      <c r="D2112" s="282" t="s">
        <v>3865</v>
      </c>
      <c r="G2112" s="282" t="s">
        <v>1111</v>
      </c>
      <c r="N2112" s="257">
        <v>-1210000</v>
      </c>
    </row>
    <row r="2113" spans="1:14">
      <c r="A2113" s="263">
        <v>2112</v>
      </c>
      <c r="C2113" s="256">
        <v>45960</v>
      </c>
      <c r="D2113" s="282" t="s">
        <v>3072</v>
      </c>
      <c r="G2113" s="282" t="s">
        <v>3930</v>
      </c>
      <c r="N2113" s="257">
        <v>-675000</v>
      </c>
    </row>
    <row r="2114" spans="1:14">
      <c r="A2114" s="263">
        <v>2113</v>
      </c>
      <c r="C2114" s="256">
        <v>45960</v>
      </c>
      <c r="D2114" s="282" t="s">
        <v>1928</v>
      </c>
      <c r="G2114" s="282" t="s">
        <v>3931</v>
      </c>
      <c r="N2114" s="257">
        <v>-1100000</v>
      </c>
    </row>
    <row r="2115" spans="1:14">
      <c r="A2115" s="263">
        <v>2114</v>
      </c>
      <c r="C2115" s="256">
        <v>45960</v>
      </c>
      <c r="D2115" s="282" t="s">
        <v>1465</v>
      </c>
      <c r="G2115" s="282" t="s">
        <v>3932</v>
      </c>
      <c r="N2115" s="257">
        <v>-600000</v>
      </c>
    </row>
    <row r="2116" spans="1:14">
      <c r="A2116" s="263">
        <v>2115</v>
      </c>
      <c r="C2116" s="256">
        <v>45960</v>
      </c>
      <c r="D2116" s="282" t="s">
        <v>1762</v>
      </c>
      <c r="G2116" s="282" t="s">
        <v>3636</v>
      </c>
      <c r="N2116" s="257">
        <v>-1320000</v>
      </c>
    </row>
    <row r="2117" spans="1:14">
      <c r="A2117" s="263">
        <v>2116</v>
      </c>
      <c r="C2117" s="256">
        <v>45960</v>
      </c>
      <c r="D2117" s="282" t="s">
        <v>1769</v>
      </c>
      <c r="G2117" s="282" t="s">
        <v>3933</v>
      </c>
      <c r="N2117" s="257">
        <v>-1738000</v>
      </c>
    </row>
    <row r="2118" spans="1:14">
      <c r="A2118" s="263">
        <v>2117</v>
      </c>
      <c r="C2118" s="256">
        <v>45960</v>
      </c>
      <c r="D2118" s="282" t="s">
        <v>2637</v>
      </c>
      <c r="G2118" s="282" t="s">
        <v>3934</v>
      </c>
      <c r="N2118" s="257">
        <v>-880000</v>
      </c>
    </row>
    <row r="2119" spans="1:14">
      <c r="A2119" s="263">
        <v>2118</v>
      </c>
      <c r="C2119" s="256">
        <v>45960</v>
      </c>
      <c r="D2119" s="282" t="s">
        <v>2891</v>
      </c>
      <c r="G2119" s="282" t="s">
        <v>3935</v>
      </c>
      <c r="N2119" s="257">
        <v>-360000</v>
      </c>
    </row>
    <row r="2120" spans="1:14">
      <c r="A2120" s="263">
        <v>2119</v>
      </c>
      <c r="C2120" s="256">
        <v>45960</v>
      </c>
      <c r="D2120" s="282" t="s">
        <v>3861</v>
      </c>
      <c r="G2120" s="282" t="s">
        <v>3936</v>
      </c>
      <c r="N2120" s="257">
        <v>-1220000</v>
      </c>
    </row>
    <row r="2121" spans="1:14">
      <c r="A2121" s="263">
        <v>2120</v>
      </c>
      <c r="C2121" s="256">
        <v>45961</v>
      </c>
      <c r="D2121" s="282" t="s">
        <v>1312</v>
      </c>
      <c r="F2121" s="284" t="s">
        <v>4161</v>
      </c>
      <c r="G2121" s="282" t="s">
        <v>2200</v>
      </c>
      <c r="H2121" s="261" t="s">
        <v>2199</v>
      </c>
      <c r="I2121" s="257">
        <v>1500000</v>
      </c>
      <c r="J2121" s="261">
        <v>1</v>
      </c>
      <c r="M2121" s="257">
        <v>0</v>
      </c>
    </row>
    <row r="2122" spans="1:14">
      <c r="A2122" s="263">
        <v>2121</v>
      </c>
      <c r="C2122" s="256">
        <v>45961</v>
      </c>
      <c r="D2122" s="282" t="s">
        <v>3866</v>
      </c>
      <c r="G2122" s="282" t="s">
        <v>2323</v>
      </c>
      <c r="H2122" s="261" t="s">
        <v>2806</v>
      </c>
      <c r="I2122" s="257">
        <v>700000</v>
      </c>
      <c r="J2122" s="261">
        <v>1</v>
      </c>
      <c r="M2122" s="257">
        <v>700000</v>
      </c>
    </row>
    <row r="2123" spans="1:14">
      <c r="A2123" s="263">
        <v>2122</v>
      </c>
      <c r="C2123" s="256">
        <v>45961</v>
      </c>
      <c r="D2123" s="282" t="s">
        <v>2203</v>
      </c>
      <c r="G2123" s="282" t="s">
        <v>2126</v>
      </c>
      <c r="H2123" s="261" t="s">
        <v>1435</v>
      </c>
      <c r="I2123" s="257">
        <v>2300000</v>
      </c>
      <c r="J2123" s="261">
        <v>1</v>
      </c>
      <c r="M2123" s="257">
        <v>2300000</v>
      </c>
    </row>
    <row r="2124" spans="1:14">
      <c r="A2124" s="263">
        <v>2123</v>
      </c>
      <c r="C2124" s="256">
        <v>45961</v>
      </c>
      <c r="D2124" s="282" t="s">
        <v>1680</v>
      </c>
      <c r="G2124" s="282" t="s">
        <v>3928</v>
      </c>
      <c r="H2124" s="261">
        <v>24267576</v>
      </c>
      <c r="I2124" s="257">
        <v>1550000</v>
      </c>
      <c r="J2124" s="261">
        <v>1</v>
      </c>
      <c r="M2124" s="257">
        <v>1550000</v>
      </c>
    </row>
    <row r="2125" spans="1:14">
      <c r="A2125" s="263">
        <v>2124</v>
      </c>
      <c r="C2125" s="256">
        <v>45961</v>
      </c>
      <c r="D2125" s="282" t="s">
        <v>1705</v>
      </c>
      <c r="G2125" s="282" t="s">
        <v>2242</v>
      </c>
      <c r="I2125" s="257">
        <v>650000</v>
      </c>
      <c r="J2125" s="261">
        <v>1</v>
      </c>
      <c r="L2125" s="258">
        <v>65000</v>
      </c>
      <c r="M2125" s="257">
        <v>715000</v>
      </c>
    </row>
    <row r="2126" spans="1:14">
      <c r="A2126" s="263">
        <v>2125</v>
      </c>
      <c r="C2126" s="256">
        <v>45961</v>
      </c>
      <c r="D2126" s="282" t="s">
        <v>1512</v>
      </c>
      <c r="G2126" s="282" t="s">
        <v>2040</v>
      </c>
      <c r="H2126" s="261">
        <v>1068298046</v>
      </c>
      <c r="I2126" s="257">
        <v>450000</v>
      </c>
      <c r="J2126" s="261">
        <v>1</v>
      </c>
      <c r="M2126" s="257">
        <v>450000</v>
      </c>
    </row>
    <row r="2127" spans="1:14">
      <c r="A2127" s="263">
        <v>2126</v>
      </c>
      <c r="C2127" s="256">
        <v>45961</v>
      </c>
      <c r="D2127" s="282" t="s">
        <v>1512</v>
      </c>
      <c r="G2127" s="282" t="s">
        <v>1520</v>
      </c>
      <c r="H2127" s="261">
        <v>24152333903</v>
      </c>
      <c r="I2127" s="257">
        <v>50000</v>
      </c>
      <c r="J2127" s="261">
        <v>2</v>
      </c>
      <c r="M2127" s="257">
        <v>100000</v>
      </c>
    </row>
    <row r="2128" spans="1:14">
      <c r="A2128" s="263">
        <v>2127</v>
      </c>
      <c r="C2128" s="256">
        <v>45961</v>
      </c>
      <c r="D2128" s="282" t="s">
        <v>1258</v>
      </c>
      <c r="F2128" s="284" t="s">
        <v>4161</v>
      </c>
      <c r="G2128" s="282" t="s">
        <v>3937</v>
      </c>
      <c r="H2128" s="261" t="s">
        <v>2199</v>
      </c>
      <c r="I2128" s="257">
        <v>200000</v>
      </c>
      <c r="J2128" s="261">
        <v>1</v>
      </c>
    </row>
    <row r="2129" spans="1:14">
      <c r="A2129" s="263">
        <v>2128</v>
      </c>
      <c r="C2129" s="256">
        <v>45961</v>
      </c>
      <c r="D2129" s="282" t="s">
        <v>1277</v>
      </c>
      <c r="G2129" s="282" t="s">
        <v>3938</v>
      </c>
      <c r="N2129" s="257">
        <v>-1000000</v>
      </c>
    </row>
    <row r="2130" spans="1:14">
      <c r="A2130" s="263">
        <v>2129</v>
      </c>
      <c r="C2130" s="256">
        <v>45961</v>
      </c>
      <c r="D2130" s="282" t="s">
        <v>1038</v>
      </c>
      <c r="G2130" s="282" t="s">
        <v>1777</v>
      </c>
      <c r="N2130" s="257">
        <v>-1100000</v>
      </c>
    </row>
    <row r="2131" spans="1:14">
      <c r="A2131" s="263">
        <v>2130</v>
      </c>
      <c r="C2131" s="256">
        <v>45961</v>
      </c>
      <c r="D2131" s="282" t="s">
        <v>1420</v>
      </c>
      <c r="G2131" s="282" t="s">
        <v>3939</v>
      </c>
      <c r="N2131" s="257">
        <v>-694500</v>
      </c>
    </row>
    <row r="2132" spans="1:14">
      <c r="A2132" s="263">
        <v>2131</v>
      </c>
      <c r="C2132" s="256">
        <v>45961</v>
      </c>
      <c r="D2132" s="282" t="s">
        <v>1882</v>
      </c>
      <c r="G2132" s="282" t="s">
        <v>3899</v>
      </c>
      <c r="N2132" s="257">
        <v>-740000</v>
      </c>
    </row>
    <row r="2133" spans="1:14">
      <c r="A2133" s="263">
        <v>2132</v>
      </c>
      <c r="C2133" s="256">
        <v>45961</v>
      </c>
      <c r="D2133" s="282" t="s">
        <v>2203</v>
      </c>
      <c r="G2133" s="282" t="s">
        <v>3940</v>
      </c>
      <c r="N2133" s="257">
        <v>-2300000</v>
      </c>
    </row>
    <row r="2134" spans="1:14">
      <c r="A2134" s="263">
        <v>2133</v>
      </c>
      <c r="C2134" s="256">
        <v>45961</v>
      </c>
      <c r="D2134" s="282" t="s">
        <v>3866</v>
      </c>
      <c r="G2134" s="282" t="s">
        <v>3941</v>
      </c>
      <c r="N2134" s="257">
        <v>-700000</v>
      </c>
    </row>
    <row r="2135" spans="1:14">
      <c r="A2135" s="263">
        <v>2134</v>
      </c>
      <c r="C2135" s="256">
        <v>45961</v>
      </c>
      <c r="D2135" s="282" t="s">
        <v>1131</v>
      </c>
      <c r="G2135" s="282" t="s">
        <v>3942</v>
      </c>
      <c r="N2135" s="257">
        <v>-2305000</v>
      </c>
    </row>
    <row r="2136" spans="1:14">
      <c r="A2136" s="263">
        <v>2135</v>
      </c>
      <c r="C2136" s="256">
        <v>45962</v>
      </c>
      <c r="D2136" s="282" t="s">
        <v>1512</v>
      </c>
      <c r="G2136" s="282" t="s">
        <v>3675</v>
      </c>
      <c r="N2136" s="257">
        <v>-3300000</v>
      </c>
    </row>
    <row r="2137" spans="1:14">
      <c r="A2137" s="263">
        <v>2136</v>
      </c>
      <c r="C2137" s="256">
        <v>45962</v>
      </c>
      <c r="D2137" s="282" t="s">
        <v>1370</v>
      </c>
      <c r="G2137" s="282" t="s">
        <v>3673</v>
      </c>
      <c r="N2137" s="257">
        <v>-13579000</v>
      </c>
    </row>
    <row r="2138" spans="1:14">
      <c r="A2138" s="263">
        <v>2137</v>
      </c>
      <c r="C2138" s="256">
        <v>45962</v>
      </c>
      <c r="D2138" s="282" t="s">
        <v>1548</v>
      </c>
      <c r="G2138" s="282" t="s">
        <v>3943</v>
      </c>
      <c r="N2138" s="257">
        <v>-3872000</v>
      </c>
    </row>
    <row r="2139" spans="1:14">
      <c r="A2139" s="263">
        <v>2138</v>
      </c>
      <c r="C2139" s="256">
        <v>45962</v>
      </c>
      <c r="D2139" s="282" t="s">
        <v>1680</v>
      </c>
      <c r="G2139" s="282" t="s">
        <v>1182</v>
      </c>
      <c r="H2139" s="261" t="s">
        <v>1710</v>
      </c>
      <c r="I2139" s="257">
        <v>1200000</v>
      </c>
      <c r="J2139" s="261">
        <v>1</v>
      </c>
      <c r="M2139" s="257">
        <v>1200000</v>
      </c>
    </row>
    <row r="2140" spans="1:14">
      <c r="A2140" s="263">
        <v>2139</v>
      </c>
      <c r="C2140" s="256">
        <v>45964</v>
      </c>
      <c r="D2140" s="282" t="s">
        <v>1320</v>
      </c>
      <c r="F2140" s="284" t="s">
        <v>4161</v>
      </c>
      <c r="G2140" s="282" t="s">
        <v>3892</v>
      </c>
      <c r="H2140" s="261" t="s">
        <v>1676</v>
      </c>
      <c r="I2140" s="257">
        <v>250000</v>
      </c>
      <c r="J2140" s="261">
        <v>1</v>
      </c>
      <c r="L2140" s="258">
        <v>0</v>
      </c>
      <c r="M2140" s="257">
        <v>0</v>
      </c>
    </row>
    <row r="2141" spans="1:14">
      <c r="A2141" s="263">
        <v>2140</v>
      </c>
      <c r="C2141" s="256">
        <v>45964</v>
      </c>
      <c r="D2141" s="282" t="s">
        <v>1762</v>
      </c>
      <c r="G2141" s="282" t="s">
        <v>2129</v>
      </c>
      <c r="H2141" s="261" t="s">
        <v>1760</v>
      </c>
      <c r="I2141" s="257">
        <v>70000</v>
      </c>
      <c r="J2141" s="261">
        <v>1</v>
      </c>
      <c r="L2141" s="258">
        <v>7000</v>
      </c>
      <c r="M2141" s="257">
        <v>77000</v>
      </c>
    </row>
    <row r="2142" spans="1:14">
      <c r="A2142" s="263">
        <v>2141</v>
      </c>
      <c r="C2142" s="256">
        <v>45964</v>
      </c>
      <c r="D2142" s="282" t="s">
        <v>1010</v>
      </c>
      <c r="G2142" s="282" t="s">
        <v>3893</v>
      </c>
      <c r="H2142" s="261">
        <v>1068327224</v>
      </c>
      <c r="I2142" s="257">
        <v>80000</v>
      </c>
      <c r="J2142" s="261">
        <v>1</v>
      </c>
      <c r="M2142" s="257">
        <v>80000</v>
      </c>
    </row>
    <row r="2143" spans="1:14">
      <c r="A2143" s="263">
        <v>2142</v>
      </c>
      <c r="C2143" s="256">
        <v>45964</v>
      </c>
      <c r="D2143" s="282" t="s">
        <v>1010</v>
      </c>
      <c r="G2143" s="282" t="s">
        <v>2040</v>
      </c>
      <c r="H2143" s="261">
        <v>1068298046</v>
      </c>
      <c r="I2143" s="257">
        <v>450000</v>
      </c>
      <c r="J2143" s="261">
        <v>1</v>
      </c>
      <c r="M2143" s="257">
        <v>450000</v>
      </c>
    </row>
    <row r="2144" spans="1:14">
      <c r="A2144" s="263">
        <v>2143</v>
      </c>
      <c r="C2144" s="256">
        <v>45964</v>
      </c>
      <c r="D2144" s="282" t="s">
        <v>1010</v>
      </c>
      <c r="G2144" s="282" t="s">
        <v>1520</v>
      </c>
      <c r="H2144" s="261">
        <v>24152333907</v>
      </c>
      <c r="I2144" s="257">
        <v>50000</v>
      </c>
      <c r="J2144" s="261">
        <v>1</v>
      </c>
      <c r="M2144" s="257">
        <v>50000</v>
      </c>
    </row>
    <row r="2145" spans="1:17">
      <c r="A2145" s="263">
        <v>2144</v>
      </c>
      <c r="C2145" s="256">
        <v>45964</v>
      </c>
      <c r="D2145" s="282" t="s">
        <v>981</v>
      </c>
      <c r="G2145" s="282" t="s">
        <v>2144</v>
      </c>
      <c r="H2145" s="261">
        <v>2820403</v>
      </c>
      <c r="I2145" s="257">
        <v>1600000</v>
      </c>
      <c r="J2145" s="261">
        <v>1</v>
      </c>
      <c r="L2145" s="258">
        <v>160000</v>
      </c>
      <c r="M2145" s="257">
        <v>1760000</v>
      </c>
    </row>
    <row r="2146" spans="1:17">
      <c r="A2146" s="263">
        <v>2145</v>
      </c>
      <c r="C2146" s="256">
        <v>45964</v>
      </c>
      <c r="D2146" s="282" t="s">
        <v>1415</v>
      </c>
      <c r="G2146" s="282" t="s">
        <v>1532</v>
      </c>
      <c r="H2146" s="261" t="s">
        <v>2631</v>
      </c>
      <c r="I2146" s="257">
        <v>1600000</v>
      </c>
      <c r="J2146" s="261">
        <v>1</v>
      </c>
      <c r="M2146" s="257">
        <v>1600000</v>
      </c>
    </row>
    <row r="2147" spans="1:17">
      <c r="A2147" s="263">
        <v>2146</v>
      </c>
      <c r="C2147" s="256">
        <v>45964</v>
      </c>
      <c r="D2147" s="282" t="s">
        <v>1366</v>
      </c>
      <c r="G2147" s="282" t="s">
        <v>1184</v>
      </c>
      <c r="H2147" s="261" t="s">
        <v>1943</v>
      </c>
      <c r="I2147" s="257">
        <v>1900000</v>
      </c>
      <c r="J2147" s="261">
        <v>1</v>
      </c>
      <c r="M2147" s="257">
        <v>1900000</v>
      </c>
    </row>
    <row r="2148" spans="1:17">
      <c r="A2148" s="263">
        <v>2147</v>
      </c>
      <c r="C2148" s="256">
        <v>45964</v>
      </c>
      <c r="D2148" s="282" t="s">
        <v>1370</v>
      </c>
      <c r="G2148" s="282" t="s">
        <v>1988</v>
      </c>
      <c r="H2148" s="261" t="s">
        <v>3563</v>
      </c>
      <c r="I2148" s="257">
        <v>1200000</v>
      </c>
      <c r="J2148" s="261">
        <v>1</v>
      </c>
      <c r="M2148" s="257">
        <v>1200000</v>
      </c>
    </row>
    <row r="2149" spans="1:17">
      <c r="A2149" s="263">
        <v>2148</v>
      </c>
      <c r="C2149" s="256">
        <v>45964</v>
      </c>
      <c r="D2149" s="282" t="s">
        <v>1415</v>
      </c>
      <c r="G2149" s="282" t="s">
        <v>3944</v>
      </c>
      <c r="N2149" s="257">
        <v>-300000</v>
      </c>
    </row>
    <row r="2150" spans="1:17">
      <c r="A2150" s="263">
        <v>2149</v>
      </c>
      <c r="C2150" s="256">
        <v>45964</v>
      </c>
      <c r="D2150" s="282" t="s">
        <v>1366</v>
      </c>
      <c r="G2150" s="282" t="s">
        <v>3945</v>
      </c>
      <c r="N2150" s="257">
        <v>-1900000</v>
      </c>
    </row>
    <row r="2151" spans="1:17">
      <c r="A2151" s="263">
        <v>2150</v>
      </c>
      <c r="C2151" s="256">
        <v>45964</v>
      </c>
      <c r="D2151" s="282" t="s">
        <v>3124</v>
      </c>
      <c r="G2151" s="282" t="s">
        <v>3946</v>
      </c>
      <c r="N2151" s="257">
        <v>-400000</v>
      </c>
    </row>
    <row r="2152" spans="1:17">
      <c r="A2152" s="263">
        <v>2151</v>
      </c>
      <c r="C2152" s="256">
        <v>45964</v>
      </c>
      <c r="D2152" s="282" t="s">
        <v>981</v>
      </c>
      <c r="G2152" s="282" t="s">
        <v>3947</v>
      </c>
      <c r="N2152" s="257">
        <v>-1760000</v>
      </c>
    </row>
    <row r="2153" spans="1:17" ht="33">
      <c r="A2153" s="263">
        <v>2152</v>
      </c>
      <c r="C2153" s="256">
        <v>45965</v>
      </c>
      <c r="D2153" s="282" t="s">
        <v>2203</v>
      </c>
      <c r="F2153" s="284" t="s">
        <v>4162</v>
      </c>
      <c r="G2153" s="282" t="s">
        <v>3948</v>
      </c>
      <c r="H2153" s="261" t="s">
        <v>1435</v>
      </c>
      <c r="I2153" s="257">
        <v>0</v>
      </c>
      <c r="J2153" s="261">
        <v>1</v>
      </c>
      <c r="M2153" s="257">
        <v>0</v>
      </c>
      <c r="Q2153" s="293" t="s">
        <v>4113</v>
      </c>
    </row>
    <row r="2154" spans="1:17">
      <c r="A2154" s="263">
        <v>2153</v>
      </c>
      <c r="C2154" s="256">
        <v>45965</v>
      </c>
      <c r="D2154" s="282" t="s">
        <v>2403</v>
      </c>
      <c r="G2154" s="282" t="s">
        <v>1675</v>
      </c>
      <c r="H2154" s="261">
        <v>2800802</v>
      </c>
      <c r="I2154" s="257">
        <v>200000</v>
      </c>
      <c r="J2154" s="261">
        <v>1</v>
      </c>
      <c r="L2154" s="258">
        <v>20000</v>
      </c>
      <c r="M2154" s="257">
        <v>220000</v>
      </c>
    </row>
    <row r="2155" spans="1:17">
      <c r="A2155" s="263">
        <v>2154</v>
      </c>
      <c r="C2155" s="256">
        <v>45965</v>
      </c>
      <c r="D2155" s="282" t="s">
        <v>1415</v>
      </c>
      <c r="G2155" s="282" t="s">
        <v>2134</v>
      </c>
      <c r="H2155" s="261" t="s">
        <v>1179</v>
      </c>
      <c r="I2155" s="257">
        <v>1400000</v>
      </c>
      <c r="J2155" s="261">
        <v>1</v>
      </c>
      <c r="M2155" s="257">
        <v>1400000</v>
      </c>
    </row>
    <row r="2156" spans="1:17">
      <c r="A2156" s="263">
        <v>2155</v>
      </c>
      <c r="C2156" s="256">
        <v>45965</v>
      </c>
      <c r="D2156" s="282" t="s">
        <v>1415</v>
      </c>
      <c r="G2156" s="282" t="s">
        <v>2770</v>
      </c>
      <c r="H2156" s="261" t="s">
        <v>2683</v>
      </c>
      <c r="I2156" s="257">
        <v>129000</v>
      </c>
      <c r="J2156" s="261">
        <v>2</v>
      </c>
      <c r="M2156" s="257">
        <v>258000</v>
      </c>
    </row>
    <row r="2157" spans="1:17">
      <c r="A2157" s="263">
        <v>2156</v>
      </c>
      <c r="C2157" s="256">
        <v>45965</v>
      </c>
      <c r="D2157" s="282" t="s">
        <v>3857</v>
      </c>
      <c r="G2157" s="282" t="s">
        <v>2261</v>
      </c>
      <c r="I2157" s="257">
        <v>1200000</v>
      </c>
      <c r="J2157" s="261">
        <v>1</v>
      </c>
      <c r="L2157" s="257">
        <v>120000</v>
      </c>
      <c r="M2157" s="257">
        <v>1320000</v>
      </c>
    </row>
    <row r="2158" spans="1:17">
      <c r="A2158" s="263">
        <v>2157</v>
      </c>
      <c r="C2158" s="256">
        <v>45965</v>
      </c>
      <c r="D2158" s="282" t="s">
        <v>3857</v>
      </c>
      <c r="G2158" s="282" t="s">
        <v>1476</v>
      </c>
      <c r="I2158" s="257">
        <v>1100000</v>
      </c>
      <c r="J2158" s="261">
        <v>1</v>
      </c>
      <c r="L2158" s="257">
        <v>110000</v>
      </c>
      <c r="M2158" s="257">
        <v>1210000</v>
      </c>
    </row>
    <row r="2159" spans="1:17">
      <c r="A2159" s="263">
        <v>2158</v>
      </c>
      <c r="C2159" s="256">
        <v>45965</v>
      </c>
      <c r="D2159" s="282" t="s">
        <v>1512</v>
      </c>
      <c r="G2159" s="282" t="s">
        <v>1701</v>
      </c>
      <c r="I2159" s="257">
        <v>1100000</v>
      </c>
      <c r="J2159" s="261">
        <v>1</v>
      </c>
      <c r="M2159" s="257">
        <v>1100000</v>
      </c>
    </row>
    <row r="2160" spans="1:17">
      <c r="A2160" s="263">
        <v>2159</v>
      </c>
      <c r="C2160" s="256">
        <v>45965</v>
      </c>
      <c r="D2160" s="282" t="s">
        <v>2403</v>
      </c>
      <c r="G2160" s="282" t="s">
        <v>1111</v>
      </c>
      <c r="N2160" s="257">
        <v>-220000</v>
      </c>
    </row>
    <row r="2161" spans="1:17">
      <c r="A2161" s="263">
        <v>2160</v>
      </c>
      <c r="C2161" s="256">
        <v>45965</v>
      </c>
      <c r="D2161" s="282" t="s">
        <v>1323</v>
      </c>
      <c r="G2161" s="282" t="s">
        <v>3949</v>
      </c>
      <c r="H2161" s="262">
        <v>6058008060</v>
      </c>
      <c r="I2161" s="257">
        <v>1600000</v>
      </c>
      <c r="J2161" s="261">
        <v>1</v>
      </c>
      <c r="L2161" s="258" t="s">
        <v>2927</v>
      </c>
      <c r="M2161" s="257">
        <v>1760000</v>
      </c>
    </row>
    <row r="2162" spans="1:17">
      <c r="A2162" s="263">
        <v>2161</v>
      </c>
      <c r="C2162" s="256">
        <v>45965</v>
      </c>
      <c r="D2162" s="282" t="s">
        <v>1154</v>
      </c>
      <c r="G2162" s="282" t="s">
        <v>3950</v>
      </c>
      <c r="N2162" s="257">
        <v>-1600000</v>
      </c>
    </row>
    <row r="2163" spans="1:17">
      <c r="A2163" s="263">
        <v>2162</v>
      </c>
      <c r="C2163" s="256">
        <v>45965</v>
      </c>
      <c r="D2163" s="282" t="s">
        <v>3857</v>
      </c>
      <c r="G2163" s="282" t="s">
        <v>3951</v>
      </c>
      <c r="N2163" s="257">
        <v>-2530000</v>
      </c>
    </row>
    <row r="2164" spans="1:17">
      <c r="A2164" s="263">
        <v>2163</v>
      </c>
      <c r="C2164" s="256">
        <v>45966</v>
      </c>
      <c r="D2164" s="282" t="s">
        <v>1349</v>
      </c>
      <c r="G2164" s="282" t="s">
        <v>3952</v>
      </c>
      <c r="N2164" s="257">
        <v>-350000</v>
      </c>
    </row>
    <row r="2165" spans="1:17">
      <c r="A2165" s="263">
        <v>2164</v>
      </c>
      <c r="C2165" s="256">
        <v>45966</v>
      </c>
      <c r="D2165" s="282" t="s">
        <v>3867</v>
      </c>
      <c r="G2165" s="282" t="s">
        <v>2200</v>
      </c>
      <c r="H2165" s="261" t="s">
        <v>2199</v>
      </c>
      <c r="I2165" s="257">
        <v>1500000</v>
      </c>
      <c r="J2165" s="261">
        <v>1</v>
      </c>
      <c r="L2165" s="258" t="s">
        <v>2835</v>
      </c>
      <c r="M2165" s="257">
        <v>1650000</v>
      </c>
    </row>
    <row r="2166" spans="1:17">
      <c r="A2166" s="263">
        <v>2165</v>
      </c>
      <c r="C2166" s="256">
        <v>45966</v>
      </c>
      <c r="D2166" s="282" t="s">
        <v>1551</v>
      </c>
      <c r="G2166" s="282" t="s">
        <v>2128</v>
      </c>
      <c r="H2166" s="261" t="s">
        <v>1180</v>
      </c>
      <c r="I2166" s="257">
        <v>1500000</v>
      </c>
      <c r="J2166" s="261">
        <v>1</v>
      </c>
      <c r="L2166" s="258">
        <v>150000</v>
      </c>
      <c r="M2166" s="257">
        <v>1650000</v>
      </c>
    </row>
    <row r="2167" spans="1:17">
      <c r="A2167" s="263">
        <v>2166</v>
      </c>
      <c r="C2167" s="256">
        <v>45966</v>
      </c>
      <c r="D2167" s="282" t="s">
        <v>1258</v>
      </c>
      <c r="F2167" s="284" t="s">
        <v>4163</v>
      </c>
      <c r="G2167" s="282" t="s">
        <v>2546</v>
      </c>
      <c r="H2167" s="261" t="s">
        <v>1713</v>
      </c>
      <c r="I2167" s="257">
        <v>50000</v>
      </c>
      <c r="J2167" s="261">
        <v>1</v>
      </c>
      <c r="Q2167" s="282" t="s">
        <v>4114</v>
      </c>
    </row>
    <row r="2168" spans="1:17">
      <c r="A2168" s="263">
        <v>2167</v>
      </c>
      <c r="C2168" s="256">
        <v>45966</v>
      </c>
      <c r="D2168" s="282" t="s">
        <v>1277</v>
      </c>
      <c r="G2168" s="282" t="s">
        <v>3953</v>
      </c>
      <c r="H2168" s="261" t="s">
        <v>2337</v>
      </c>
      <c r="I2168" s="257">
        <v>850000</v>
      </c>
      <c r="J2168" s="261">
        <v>1</v>
      </c>
      <c r="M2168" s="257">
        <v>850000</v>
      </c>
    </row>
    <row r="2169" spans="1:17">
      <c r="A2169" s="263">
        <v>2168</v>
      </c>
      <c r="C2169" s="256">
        <v>45966</v>
      </c>
      <c r="D2169" s="282" t="s">
        <v>1680</v>
      </c>
      <c r="G2169" s="282" t="s">
        <v>3953</v>
      </c>
      <c r="H2169" s="261" t="s">
        <v>2337</v>
      </c>
      <c r="I2169" s="257">
        <v>850000</v>
      </c>
      <c r="J2169" s="261">
        <v>1</v>
      </c>
      <c r="M2169" s="257">
        <v>850000</v>
      </c>
    </row>
    <row r="2170" spans="1:17">
      <c r="A2170" s="263">
        <v>2169</v>
      </c>
      <c r="C2170" s="256">
        <v>45966</v>
      </c>
      <c r="D2170" s="282" t="s">
        <v>2836</v>
      </c>
      <c r="G2170" s="282" t="s">
        <v>1196</v>
      </c>
      <c r="H2170" s="261" t="s">
        <v>2110</v>
      </c>
      <c r="I2170" s="257">
        <v>1200000</v>
      </c>
      <c r="J2170" s="261">
        <v>1</v>
      </c>
      <c r="L2170" s="258" t="s">
        <v>2899</v>
      </c>
      <c r="M2170" s="257">
        <v>1320000</v>
      </c>
    </row>
    <row r="2171" spans="1:17">
      <c r="A2171" s="263">
        <v>2170</v>
      </c>
      <c r="C2171" s="256">
        <v>45966</v>
      </c>
      <c r="D2171" s="282" t="s">
        <v>981</v>
      </c>
      <c r="G2171" s="282" t="s">
        <v>2150</v>
      </c>
      <c r="H2171" s="261" t="s">
        <v>1907</v>
      </c>
      <c r="I2171" s="257">
        <v>1950000</v>
      </c>
      <c r="J2171" s="261">
        <v>1</v>
      </c>
      <c r="L2171" s="258">
        <v>195000</v>
      </c>
      <c r="M2171" s="257">
        <v>2145000</v>
      </c>
    </row>
    <row r="2172" spans="1:17">
      <c r="A2172" s="263">
        <v>2171</v>
      </c>
      <c r="C2172" s="256">
        <v>45966</v>
      </c>
      <c r="D2172" s="282" t="s">
        <v>981</v>
      </c>
      <c r="G2172" s="282" t="s">
        <v>2614</v>
      </c>
      <c r="I2172" s="257">
        <v>150000</v>
      </c>
      <c r="J2172" s="261">
        <v>1</v>
      </c>
      <c r="L2172" s="258">
        <v>15000</v>
      </c>
      <c r="M2172" s="257">
        <v>165000</v>
      </c>
    </row>
    <row r="2173" spans="1:17">
      <c r="A2173" s="263">
        <v>2172</v>
      </c>
      <c r="C2173" s="256">
        <v>45966</v>
      </c>
      <c r="D2173" s="282" t="s">
        <v>981</v>
      </c>
      <c r="G2173" s="282" t="s">
        <v>2131</v>
      </c>
      <c r="H2173" s="261" t="s">
        <v>1678</v>
      </c>
      <c r="I2173" s="257">
        <v>60000</v>
      </c>
      <c r="J2173" s="261">
        <v>1</v>
      </c>
      <c r="L2173" s="258">
        <v>6000</v>
      </c>
      <c r="M2173" s="257">
        <v>66000</v>
      </c>
    </row>
    <row r="2174" spans="1:17">
      <c r="A2174" s="263">
        <v>2173</v>
      </c>
      <c r="C2174" s="256">
        <v>45966</v>
      </c>
      <c r="D2174" s="282" t="s">
        <v>1007</v>
      </c>
      <c r="G2174" s="282" t="s">
        <v>2126</v>
      </c>
      <c r="H2174" s="261" t="s">
        <v>1435</v>
      </c>
      <c r="I2174" s="257">
        <v>1500000</v>
      </c>
      <c r="J2174" s="261">
        <v>1</v>
      </c>
      <c r="L2174" s="258">
        <v>150000</v>
      </c>
      <c r="M2174" s="257">
        <v>1650000</v>
      </c>
    </row>
    <row r="2175" spans="1:17">
      <c r="A2175" s="263">
        <v>2174</v>
      </c>
      <c r="C2175" s="256">
        <v>45966</v>
      </c>
      <c r="D2175" s="282" t="s">
        <v>981</v>
      </c>
      <c r="G2175" s="282" t="s">
        <v>3947</v>
      </c>
      <c r="N2175" s="257">
        <v>-2376000</v>
      </c>
    </row>
    <row r="2176" spans="1:17">
      <c r="A2176" s="263">
        <v>2175</v>
      </c>
      <c r="C2176" s="256">
        <v>45966</v>
      </c>
      <c r="D2176" s="282" t="s">
        <v>1849</v>
      </c>
      <c r="G2176" s="282" t="s">
        <v>3954</v>
      </c>
      <c r="N2176" s="257">
        <v>-1200000</v>
      </c>
    </row>
    <row r="2177" spans="1:14">
      <c r="A2177" s="263">
        <v>2176</v>
      </c>
      <c r="C2177" s="256">
        <v>45966</v>
      </c>
      <c r="D2177" s="282" t="s">
        <v>2799</v>
      </c>
      <c r="G2177" s="282" t="s">
        <v>3955</v>
      </c>
      <c r="N2177" s="257">
        <v>-1320000</v>
      </c>
    </row>
    <row r="2178" spans="1:14">
      <c r="A2178" s="263">
        <v>2177</v>
      </c>
      <c r="C2178" s="256">
        <v>45967</v>
      </c>
      <c r="D2178" s="282" t="s">
        <v>1705</v>
      </c>
      <c r="G2178" s="282" t="s">
        <v>3674</v>
      </c>
      <c r="N2178" s="257">
        <v>-7521000</v>
      </c>
    </row>
    <row r="2179" spans="1:14">
      <c r="A2179" s="263">
        <v>2178</v>
      </c>
      <c r="C2179" s="256">
        <v>45967</v>
      </c>
      <c r="D2179" s="282" t="s">
        <v>1007</v>
      </c>
      <c r="G2179" s="282" t="s">
        <v>3707</v>
      </c>
      <c r="N2179" s="257">
        <v>-3300000</v>
      </c>
    </row>
    <row r="2180" spans="1:14">
      <c r="A2180" s="263">
        <v>2179</v>
      </c>
      <c r="C2180" s="256">
        <v>45967</v>
      </c>
      <c r="D2180" s="282" t="s">
        <v>1680</v>
      </c>
      <c r="G2180" s="282" t="s">
        <v>2234</v>
      </c>
      <c r="I2180" s="257">
        <v>1600000</v>
      </c>
      <c r="J2180" s="261">
        <v>1</v>
      </c>
      <c r="M2180" s="257">
        <v>1600000</v>
      </c>
    </row>
    <row r="2181" spans="1:14">
      <c r="A2181" s="263">
        <v>2180</v>
      </c>
      <c r="C2181" s="256">
        <v>45967</v>
      </c>
      <c r="D2181" s="282" t="s">
        <v>1633</v>
      </c>
      <c r="G2181" s="282" t="s">
        <v>1184</v>
      </c>
      <c r="H2181" s="261" t="s">
        <v>1185</v>
      </c>
      <c r="I2181" s="257">
        <v>1200000</v>
      </c>
      <c r="J2181" s="261">
        <v>1</v>
      </c>
      <c r="L2181" s="258">
        <v>120000</v>
      </c>
      <c r="M2181" s="257">
        <v>1340000</v>
      </c>
    </row>
    <row r="2182" spans="1:14">
      <c r="A2182" s="263">
        <v>2181</v>
      </c>
      <c r="C2182" s="256">
        <v>45967</v>
      </c>
      <c r="D2182" s="282" t="s">
        <v>1966</v>
      </c>
      <c r="G2182" s="282" t="s">
        <v>3956</v>
      </c>
      <c r="I2182" s="257">
        <v>450000</v>
      </c>
      <c r="J2182" s="261">
        <v>1</v>
      </c>
      <c r="M2182" s="257">
        <v>450000</v>
      </c>
    </row>
    <row r="2183" spans="1:14">
      <c r="A2183" s="263">
        <v>2182</v>
      </c>
      <c r="C2183" s="256">
        <v>45967</v>
      </c>
      <c r="D2183" s="282" t="s">
        <v>2348</v>
      </c>
      <c r="G2183" s="282" t="s">
        <v>2145</v>
      </c>
      <c r="H2183" s="261" t="s">
        <v>1177</v>
      </c>
      <c r="I2183" s="257">
        <v>1100000</v>
      </c>
      <c r="J2183" s="261">
        <v>1</v>
      </c>
      <c r="L2183" s="258">
        <v>110000</v>
      </c>
      <c r="M2183" s="257">
        <v>1210000</v>
      </c>
    </row>
    <row r="2184" spans="1:14">
      <c r="A2184" s="263">
        <v>2183</v>
      </c>
      <c r="C2184" s="256">
        <v>45967</v>
      </c>
      <c r="D2184" s="282" t="s">
        <v>2537</v>
      </c>
      <c r="G2184" s="282" t="s">
        <v>1675</v>
      </c>
      <c r="H2184" s="261">
        <v>2800802</v>
      </c>
      <c r="I2184" s="257">
        <v>150000</v>
      </c>
      <c r="J2184" s="261">
        <v>2</v>
      </c>
      <c r="M2184" s="257">
        <v>300000</v>
      </c>
    </row>
    <row r="2185" spans="1:14">
      <c r="A2185" s="263">
        <v>2184</v>
      </c>
      <c r="C2185" s="256">
        <v>45967</v>
      </c>
      <c r="D2185" s="282" t="s">
        <v>1966</v>
      </c>
      <c r="G2185" s="282" t="s">
        <v>3957</v>
      </c>
      <c r="N2185" s="257">
        <v>-450000</v>
      </c>
    </row>
    <row r="2186" spans="1:14">
      <c r="A2186" s="263">
        <v>2185</v>
      </c>
      <c r="C2186" s="256">
        <v>45967</v>
      </c>
      <c r="D2186" s="282" t="s">
        <v>1705</v>
      </c>
      <c r="G2186" s="282" t="s">
        <v>3906</v>
      </c>
      <c r="H2186" s="261" t="s">
        <v>1186</v>
      </c>
      <c r="I2186" s="257">
        <v>430000</v>
      </c>
      <c r="J2186" s="261">
        <v>1</v>
      </c>
      <c r="L2186" s="258">
        <v>43000</v>
      </c>
      <c r="M2186" s="257">
        <v>473000</v>
      </c>
    </row>
    <row r="2187" spans="1:14">
      <c r="A2187" s="263">
        <v>2186</v>
      </c>
      <c r="C2187" s="256">
        <v>45967</v>
      </c>
      <c r="D2187" s="282" t="s">
        <v>1705</v>
      </c>
      <c r="G2187" s="282" t="s">
        <v>2136</v>
      </c>
      <c r="H2187" s="261" t="s">
        <v>1230</v>
      </c>
      <c r="I2187" s="257">
        <v>130000</v>
      </c>
      <c r="J2187" s="261">
        <v>1</v>
      </c>
      <c r="L2187" s="258">
        <v>13000</v>
      </c>
      <c r="M2187" s="257">
        <v>143000</v>
      </c>
    </row>
    <row r="2188" spans="1:14">
      <c r="A2188" s="263">
        <v>2187</v>
      </c>
      <c r="C2188" s="256">
        <v>45967</v>
      </c>
      <c r="D2188" s="282" t="s">
        <v>1705</v>
      </c>
      <c r="G2188" s="282" t="s">
        <v>2138</v>
      </c>
      <c r="H2188" s="261">
        <v>50229</v>
      </c>
      <c r="I2188" s="257">
        <v>70000</v>
      </c>
      <c r="J2188" s="261">
        <v>1</v>
      </c>
      <c r="L2188" s="258">
        <v>7000</v>
      </c>
      <c r="M2188" s="257">
        <v>77000</v>
      </c>
    </row>
    <row r="2189" spans="1:14">
      <c r="A2189" s="263">
        <v>2188</v>
      </c>
      <c r="C2189" s="256">
        <v>45967</v>
      </c>
      <c r="D2189" s="282" t="s">
        <v>1762</v>
      </c>
      <c r="G2189" s="282" t="s">
        <v>2140</v>
      </c>
      <c r="H2189" s="261" t="s">
        <v>1778</v>
      </c>
      <c r="I2189" s="257">
        <v>10000</v>
      </c>
      <c r="J2189" s="261">
        <v>3</v>
      </c>
      <c r="L2189" s="258">
        <v>3000</v>
      </c>
      <c r="M2189" s="257">
        <v>33000</v>
      </c>
    </row>
    <row r="2190" spans="1:14">
      <c r="A2190" s="263">
        <v>2189</v>
      </c>
      <c r="C2190" s="256">
        <v>45968</v>
      </c>
      <c r="D2190" s="282" t="s">
        <v>1680</v>
      </c>
      <c r="G2190" s="282" t="s">
        <v>3958</v>
      </c>
      <c r="N2190" s="257">
        <v>-6905000</v>
      </c>
    </row>
    <row r="2191" spans="1:14">
      <c r="A2191" s="263">
        <v>2190</v>
      </c>
      <c r="C2191" s="256">
        <v>45968</v>
      </c>
      <c r="D2191" s="282" t="s">
        <v>1277</v>
      </c>
      <c r="G2191" s="282" t="s">
        <v>3938</v>
      </c>
      <c r="N2191" s="257">
        <v>-850000</v>
      </c>
    </row>
    <row r="2192" spans="1:14">
      <c r="A2192" s="263">
        <v>2191</v>
      </c>
      <c r="C2192" s="256">
        <v>45968</v>
      </c>
      <c r="D2192" s="282" t="s">
        <v>3865</v>
      </c>
      <c r="G2192" s="282" t="s">
        <v>3959</v>
      </c>
      <c r="I2192" s="257">
        <v>150000</v>
      </c>
      <c r="J2192" s="261">
        <v>1</v>
      </c>
      <c r="L2192" s="258">
        <v>15000</v>
      </c>
      <c r="M2192" s="257">
        <v>165000</v>
      </c>
    </row>
    <row r="2193" spans="1:17">
      <c r="A2193" s="263">
        <v>2192</v>
      </c>
      <c r="C2193" s="256">
        <v>45968</v>
      </c>
      <c r="D2193" s="282" t="s">
        <v>1975</v>
      </c>
      <c r="G2193" s="282" t="s">
        <v>2234</v>
      </c>
      <c r="I2193" s="257">
        <v>1750000</v>
      </c>
      <c r="J2193" s="261">
        <v>1</v>
      </c>
      <c r="M2193" s="257">
        <v>1750000</v>
      </c>
    </row>
    <row r="2194" spans="1:17">
      <c r="A2194" s="263">
        <v>2193</v>
      </c>
      <c r="C2194" s="256">
        <v>45968</v>
      </c>
      <c r="D2194" s="282" t="s">
        <v>3865</v>
      </c>
      <c r="G2194" s="282" t="s">
        <v>1757</v>
      </c>
      <c r="N2194" s="257">
        <v>-165000</v>
      </c>
    </row>
    <row r="2195" spans="1:17">
      <c r="A2195" s="263">
        <v>2194</v>
      </c>
      <c r="C2195" s="256">
        <v>45968</v>
      </c>
      <c r="D2195" s="282" t="s">
        <v>1975</v>
      </c>
      <c r="G2195" s="282" t="s">
        <v>1757</v>
      </c>
      <c r="N2195" s="257">
        <v>-1750000</v>
      </c>
    </row>
    <row r="2196" spans="1:17">
      <c r="A2196" s="263">
        <v>2195</v>
      </c>
      <c r="C2196" s="256">
        <v>45968</v>
      </c>
      <c r="D2196" s="282" t="s">
        <v>1633</v>
      </c>
      <c r="G2196" s="282" t="s">
        <v>1757</v>
      </c>
      <c r="N2196" s="257">
        <v>-5355000</v>
      </c>
    </row>
    <row r="2197" spans="1:17">
      <c r="A2197" s="263">
        <v>2196</v>
      </c>
      <c r="C2197" s="256">
        <v>45968</v>
      </c>
      <c r="D2197" s="282" t="s">
        <v>1551</v>
      </c>
      <c r="G2197" s="282" t="s">
        <v>1182</v>
      </c>
      <c r="H2197" s="261" t="s">
        <v>1710</v>
      </c>
      <c r="I2197" s="257">
        <v>1200000</v>
      </c>
      <c r="J2197" s="261">
        <v>1</v>
      </c>
      <c r="L2197" s="258">
        <v>120000</v>
      </c>
      <c r="M2197" s="257">
        <v>1320000</v>
      </c>
    </row>
    <row r="2198" spans="1:17">
      <c r="A2198" s="263">
        <v>2197</v>
      </c>
      <c r="C2198" s="256">
        <v>45968</v>
      </c>
      <c r="D2198" s="282" t="s">
        <v>1551</v>
      </c>
      <c r="G2198" s="282" t="s">
        <v>1664</v>
      </c>
      <c r="H2198" s="261" t="s">
        <v>1663</v>
      </c>
      <c r="I2198" s="257">
        <v>50000</v>
      </c>
      <c r="J2198" s="261">
        <v>1</v>
      </c>
      <c r="L2198" s="258">
        <v>5000</v>
      </c>
      <c r="M2198" s="257">
        <v>55000</v>
      </c>
    </row>
    <row r="2199" spans="1:17">
      <c r="A2199" s="263">
        <v>2198</v>
      </c>
      <c r="C2199" s="256">
        <v>45968</v>
      </c>
      <c r="D2199" s="282" t="s">
        <v>1328</v>
      </c>
      <c r="G2199" s="282" t="s">
        <v>1609</v>
      </c>
      <c r="H2199" s="261" t="s">
        <v>2290</v>
      </c>
      <c r="I2199" s="257">
        <v>1500000</v>
      </c>
      <c r="J2199" s="261">
        <v>1</v>
      </c>
      <c r="M2199" s="257">
        <v>1500000</v>
      </c>
    </row>
    <row r="2200" spans="1:17">
      <c r="A2200" s="263">
        <v>2199</v>
      </c>
      <c r="C2200" s="256">
        <v>45969</v>
      </c>
      <c r="D2200" s="282" t="s">
        <v>2236</v>
      </c>
      <c r="G2200" s="282" t="s">
        <v>3960</v>
      </c>
      <c r="N2200" s="257">
        <v>-1500000</v>
      </c>
    </row>
    <row r="2201" spans="1:17">
      <c r="A2201" s="263">
        <v>2200</v>
      </c>
      <c r="C2201" s="256">
        <v>45969</v>
      </c>
      <c r="D2201" s="282" t="s">
        <v>1747</v>
      </c>
      <c r="G2201" s="282" t="s">
        <v>3929</v>
      </c>
      <c r="N2201" s="257">
        <v>-2400000</v>
      </c>
    </row>
    <row r="2202" spans="1:17">
      <c r="A2202" s="263">
        <v>2201</v>
      </c>
      <c r="C2202" s="256">
        <v>45969</v>
      </c>
      <c r="D2202" s="282" t="s">
        <v>1512</v>
      </c>
      <c r="G2202" s="282" t="s">
        <v>1182</v>
      </c>
      <c r="H2202" s="261" t="s">
        <v>1710</v>
      </c>
      <c r="I2202" s="257">
        <v>1200000</v>
      </c>
      <c r="J2202" s="261">
        <v>1</v>
      </c>
      <c r="M2202" s="257">
        <v>1200000</v>
      </c>
    </row>
    <row r="2203" spans="1:17">
      <c r="A2203" s="263">
        <v>2202</v>
      </c>
      <c r="C2203" s="256">
        <v>45970</v>
      </c>
      <c r="D2203" s="282" t="s">
        <v>2431</v>
      </c>
      <c r="G2203" s="282" t="s">
        <v>1870</v>
      </c>
      <c r="I2203" s="257">
        <v>2500000</v>
      </c>
      <c r="J2203" s="261">
        <v>1</v>
      </c>
      <c r="M2203" s="257">
        <v>2500000</v>
      </c>
      <c r="Q2203" s="282" t="s">
        <v>4115</v>
      </c>
    </row>
    <row r="2204" spans="1:17">
      <c r="A2204" s="263">
        <v>2203</v>
      </c>
      <c r="C2204" s="256">
        <v>45971</v>
      </c>
      <c r="D2204" s="282" t="s">
        <v>1010</v>
      </c>
      <c r="G2204" s="282" t="s">
        <v>2234</v>
      </c>
      <c r="I2204" s="257">
        <v>1600000</v>
      </c>
      <c r="J2204" s="261">
        <v>1</v>
      </c>
      <c r="M2204" s="257">
        <v>1600000</v>
      </c>
    </row>
    <row r="2205" spans="1:17">
      <c r="A2205" s="263">
        <v>2204</v>
      </c>
      <c r="C2205" s="256">
        <v>45971</v>
      </c>
      <c r="D2205" s="282" t="s">
        <v>1010</v>
      </c>
      <c r="G2205" s="282" t="s">
        <v>3961</v>
      </c>
      <c r="H2205" s="261">
        <v>60200700</v>
      </c>
      <c r="I2205" s="257">
        <v>374000</v>
      </c>
      <c r="J2205" s="261">
        <v>1</v>
      </c>
      <c r="M2205" s="257">
        <v>374000</v>
      </c>
    </row>
    <row r="2206" spans="1:17">
      <c r="A2206" s="263">
        <v>2205</v>
      </c>
      <c r="C2206" s="256">
        <v>45971</v>
      </c>
      <c r="D2206" s="282" t="s">
        <v>1415</v>
      </c>
      <c r="G2206" s="282" t="s">
        <v>3384</v>
      </c>
      <c r="H2206" s="261" t="s">
        <v>1186</v>
      </c>
      <c r="I2206" s="257">
        <v>520000</v>
      </c>
      <c r="J2206" s="261">
        <v>2</v>
      </c>
      <c r="M2206" s="257">
        <v>1040000</v>
      </c>
    </row>
    <row r="2207" spans="1:17">
      <c r="A2207" s="263">
        <v>2206</v>
      </c>
      <c r="C2207" s="256">
        <v>45971</v>
      </c>
      <c r="D2207" s="282" t="s">
        <v>1415</v>
      </c>
      <c r="G2207" s="282" t="s">
        <v>2138</v>
      </c>
      <c r="H2207" s="261">
        <v>50229</v>
      </c>
      <c r="I2207" s="257">
        <v>70000</v>
      </c>
      <c r="J2207" s="261">
        <v>2</v>
      </c>
      <c r="M2207" s="257">
        <v>140000</v>
      </c>
    </row>
    <row r="2208" spans="1:17">
      <c r="A2208" s="263">
        <v>2207</v>
      </c>
      <c r="C2208" s="256">
        <v>45971</v>
      </c>
      <c r="D2208" s="282" t="s">
        <v>1680</v>
      </c>
      <c r="G2208" s="282" t="s">
        <v>1520</v>
      </c>
      <c r="H2208" s="261">
        <v>24152333903</v>
      </c>
      <c r="I2208" s="257">
        <v>50000</v>
      </c>
      <c r="J2208" s="261">
        <v>2</v>
      </c>
      <c r="M2208" s="257">
        <v>100000</v>
      </c>
    </row>
    <row r="2209" spans="1:14">
      <c r="A2209" s="263">
        <v>2208</v>
      </c>
      <c r="C2209" s="256">
        <v>45971</v>
      </c>
      <c r="D2209" s="282" t="s">
        <v>2304</v>
      </c>
      <c r="G2209" s="282" t="s">
        <v>3962</v>
      </c>
      <c r="I2209" s="257">
        <v>1000000</v>
      </c>
      <c r="J2209" s="261">
        <v>1</v>
      </c>
      <c r="M2209" s="257">
        <v>1000000</v>
      </c>
    </row>
    <row r="2210" spans="1:14">
      <c r="A2210" s="263">
        <v>2209</v>
      </c>
      <c r="C2210" s="256">
        <v>45971</v>
      </c>
      <c r="D2210" s="282" t="s">
        <v>2304</v>
      </c>
      <c r="G2210" s="282" t="s">
        <v>3963</v>
      </c>
      <c r="I2210" s="257">
        <v>200000</v>
      </c>
      <c r="J2210" s="261">
        <v>1</v>
      </c>
      <c r="M2210" s="257">
        <v>200000</v>
      </c>
    </row>
    <row r="2211" spans="1:14">
      <c r="A2211" s="263">
        <v>2210</v>
      </c>
      <c r="C2211" s="256">
        <v>45971</v>
      </c>
      <c r="D2211" s="282" t="s">
        <v>1010</v>
      </c>
      <c r="G2211" s="282" t="s">
        <v>3784</v>
      </c>
      <c r="N2211" s="257">
        <v>-80000</v>
      </c>
    </row>
    <row r="2212" spans="1:14">
      <c r="A2212" s="263">
        <v>2211</v>
      </c>
      <c r="C2212" s="256">
        <v>45971</v>
      </c>
      <c r="D2212" s="282" t="s">
        <v>1882</v>
      </c>
      <c r="G2212" s="282" t="s">
        <v>3964</v>
      </c>
      <c r="I2212" s="257">
        <v>734000</v>
      </c>
      <c r="J2212" s="261">
        <v>1</v>
      </c>
      <c r="M2212" s="257">
        <v>734000</v>
      </c>
    </row>
    <row r="2213" spans="1:14">
      <c r="A2213" s="263">
        <v>2212</v>
      </c>
      <c r="C2213" s="256">
        <v>45971</v>
      </c>
      <c r="D2213" s="282" t="s">
        <v>1882</v>
      </c>
      <c r="G2213" s="282" t="s">
        <v>3965</v>
      </c>
      <c r="N2213" s="257">
        <v>-734000</v>
      </c>
    </row>
    <row r="2214" spans="1:14">
      <c r="A2214" s="263">
        <v>2213</v>
      </c>
      <c r="C2214" s="256">
        <v>45971</v>
      </c>
      <c r="D2214" s="282" t="s">
        <v>1825</v>
      </c>
      <c r="G2214" s="282" t="s">
        <v>2242</v>
      </c>
      <c r="I2214" s="257">
        <v>650000</v>
      </c>
      <c r="J2214" s="261">
        <v>1</v>
      </c>
      <c r="L2214" s="258">
        <v>65000</v>
      </c>
      <c r="M2214" s="257">
        <v>715000</v>
      </c>
    </row>
    <row r="2215" spans="1:14">
      <c r="A2215" s="263">
        <v>2214</v>
      </c>
      <c r="C2215" s="256">
        <v>45971</v>
      </c>
      <c r="D2215" s="282" t="s">
        <v>1825</v>
      </c>
      <c r="G2215" s="282" t="s">
        <v>3951</v>
      </c>
      <c r="N2215" s="257">
        <v>-715000</v>
      </c>
    </row>
    <row r="2216" spans="1:14">
      <c r="A2216" s="263">
        <v>2215</v>
      </c>
      <c r="C2216" s="256">
        <v>45972</v>
      </c>
      <c r="D2216" s="282" t="s">
        <v>2348</v>
      </c>
      <c r="G2216" s="282" t="s">
        <v>1757</v>
      </c>
      <c r="N2216" s="257">
        <v>-1210000</v>
      </c>
    </row>
    <row r="2217" spans="1:14">
      <c r="A2217" s="263">
        <v>2216</v>
      </c>
      <c r="C2217" s="256">
        <v>45972</v>
      </c>
      <c r="D2217" s="282" t="s">
        <v>3124</v>
      </c>
      <c r="G2217" s="282" t="s">
        <v>2234</v>
      </c>
      <c r="I2217" s="257">
        <v>1700000</v>
      </c>
      <c r="J2217" s="261">
        <v>1</v>
      </c>
      <c r="M2217" s="257">
        <v>1700000</v>
      </c>
    </row>
    <row r="2218" spans="1:14">
      <c r="A2218" s="263">
        <v>2217</v>
      </c>
      <c r="C2218" s="256">
        <v>45972</v>
      </c>
      <c r="D2218" s="282" t="s">
        <v>3868</v>
      </c>
      <c r="G2218" s="282" t="s">
        <v>1397</v>
      </c>
      <c r="H2218" s="261" t="s">
        <v>3966</v>
      </c>
      <c r="I2218" s="257">
        <v>1200000</v>
      </c>
      <c r="J2218" s="261">
        <v>1</v>
      </c>
      <c r="L2218" s="258" t="s">
        <v>2899</v>
      </c>
      <c r="M2218" s="257">
        <v>1320000</v>
      </c>
    </row>
    <row r="2219" spans="1:14">
      <c r="A2219" s="263">
        <v>2218</v>
      </c>
      <c r="C2219" s="256">
        <v>45972</v>
      </c>
      <c r="D2219" s="282" t="s">
        <v>1802</v>
      </c>
      <c r="G2219" s="282" t="s">
        <v>2729</v>
      </c>
      <c r="H2219" s="261">
        <v>1094302044</v>
      </c>
      <c r="I2219" s="257">
        <v>330000</v>
      </c>
      <c r="J2219" s="261">
        <v>1</v>
      </c>
      <c r="M2219" s="257">
        <v>330000</v>
      </c>
    </row>
    <row r="2220" spans="1:14">
      <c r="A2220" s="263">
        <v>2219</v>
      </c>
      <c r="C2220" s="256">
        <v>45972</v>
      </c>
      <c r="D2220" s="282" t="s">
        <v>972</v>
      </c>
      <c r="G2220" s="282" t="s">
        <v>1182</v>
      </c>
      <c r="H2220" s="261" t="s">
        <v>1710</v>
      </c>
      <c r="I2220" s="257">
        <v>1250000</v>
      </c>
      <c r="J2220" s="261">
        <v>2</v>
      </c>
      <c r="L2220" s="258">
        <v>250000</v>
      </c>
      <c r="M2220" s="257">
        <v>2750000</v>
      </c>
    </row>
    <row r="2221" spans="1:14">
      <c r="A2221" s="263">
        <v>2220</v>
      </c>
      <c r="C2221" s="256">
        <v>45972</v>
      </c>
      <c r="D2221" s="282" t="s">
        <v>972</v>
      </c>
      <c r="G2221" s="282" t="s">
        <v>3967</v>
      </c>
      <c r="N2221" s="257">
        <v>-2750000</v>
      </c>
    </row>
    <row r="2222" spans="1:14">
      <c r="A2222" s="263">
        <v>2221</v>
      </c>
      <c r="C2222" s="256">
        <v>45972</v>
      </c>
      <c r="D2222" s="282" t="s">
        <v>1209</v>
      </c>
      <c r="G2222" s="282" t="s">
        <v>3968</v>
      </c>
      <c r="N2222" s="257">
        <v>-1320000</v>
      </c>
    </row>
    <row r="2223" spans="1:14">
      <c r="A2223" s="263">
        <v>2222</v>
      </c>
      <c r="C2223" s="256">
        <v>45973</v>
      </c>
      <c r="D2223" s="282" t="s">
        <v>2431</v>
      </c>
      <c r="G2223" s="282" t="s">
        <v>3969</v>
      </c>
      <c r="N2223" s="257">
        <v>-2500000</v>
      </c>
    </row>
    <row r="2224" spans="1:14">
      <c r="A2224" s="263">
        <v>2223</v>
      </c>
      <c r="C2224" s="256">
        <v>45973</v>
      </c>
      <c r="D2224" s="282" t="s">
        <v>1747</v>
      </c>
      <c r="G2224" s="282" t="s">
        <v>3906</v>
      </c>
      <c r="H2224" s="261" t="s">
        <v>1186</v>
      </c>
      <c r="I2224" s="257">
        <v>400000</v>
      </c>
      <c r="J2224" s="261">
        <v>1</v>
      </c>
      <c r="M2224" s="257">
        <v>400000</v>
      </c>
    </row>
    <row r="2225" spans="1:17">
      <c r="A2225" s="263">
        <v>2224</v>
      </c>
      <c r="C2225" s="256">
        <v>45973</v>
      </c>
      <c r="D2225" s="282" t="s">
        <v>1680</v>
      </c>
      <c r="G2225" s="282" t="s">
        <v>1237</v>
      </c>
      <c r="H2225" s="261" t="s">
        <v>1236</v>
      </c>
      <c r="I2225" s="257">
        <v>50000</v>
      </c>
      <c r="J2225" s="261">
        <v>5</v>
      </c>
      <c r="M2225" s="257">
        <v>250000</v>
      </c>
    </row>
    <row r="2226" spans="1:17">
      <c r="A2226" s="263">
        <v>2225</v>
      </c>
      <c r="C2226" s="256">
        <v>45973</v>
      </c>
      <c r="D2226" s="282" t="s">
        <v>1204</v>
      </c>
      <c r="G2226" s="282" t="s">
        <v>2128</v>
      </c>
      <c r="H2226" s="261" t="s">
        <v>1180</v>
      </c>
      <c r="I2226" s="257">
        <v>1500000</v>
      </c>
      <c r="J2226" s="261">
        <v>1</v>
      </c>
      <c r="L2226" s="258">
        <v>150000</v>
      </c>
      <c r="M2226" s="257">
        <v>1650000</v>
      </c>
      <c r="Q2226" s="282" t="s">
        <v>4116</v>
      </c>
    </row>
    <row r="2227" spans="1:17">
      <c r="A2227" s="263">
        <v>2226</v>
      </c>
      <c r="C2227" s="256">
        <v>45973</v>
      </c>
      <c r="D2227" s="282" t="s">
        <v>3213</v>
      </c>
      <c r="G2227" s="282" t="s">
        <v>2128</v>
      </c>
      <c r="H2227" s="261" t="s">
        <v>1180</v>
      </c>
      <c r="I2227" s="257">
        <v>1500000</v>
      </c>
      <c r="J2227" s="261">
        <v>2</v>
      </c>
      <c r="M2227" s="257">
        <v>3000000</v>
      </c>
      <c r="Q2227" s="282" t="s">
        <v>4117</v>
      </c>
    </row>
    <row r="2228" spans="1:17">
      <c r="A2228" s="263">
        <v>2227</v>
      </c>
      <c r="C2228" s="256">
        <v>45973</v>
      </c>
      <c r="D2228" s="282" t="s">
        <v>981</v>
      </c>
      <c r="G2228" s="282" t="s">
        <v>3501</v>
      </c>
      <c r="H2228" s="261" t="s">
        <v>3500</v>
      </c>
      <c r="I2228" s="257">
        <v>300000</v>
      </c>
      <c r="J2228" s="261">
        <v>1</v>
      </c>
      <c r="L2228" s="258">
        <v>30000</v>
      </c>
      <c r="M2228" s="257">
        <v>330000</v>
      </c>
    </row>
    <row r="2229" spans="1:17">
      <c r="A2229" s="263">
        <v>2228</v>
      </c>
      <c r="C2229" s="256">
        <v>45973</v>
      </c>
      <c r="D2229" s="282" t="s">
        <v>2544</v>
      </c>
      <c r="G2229" s="282" t="s">
        <v>1664</v>
      </c>
      <c r="H2229" s="261" t="s">
        <v>1663</v>
      </c>
      <c r="I2229" s="257">
        <v>50000</v>
      </c>
      <c r="J2229" s="261">
        <v>10</v>
      </c>
      <c r="L2229" s="258">
        <v>50000</v>
      </c>
      <c r="M2229" s="257">
        <v>550000</v>
      </c>
    </row>
    <row r="2230" spans="1:17">
      <c r="A2230" s="263">
        <v>2229</v>
      </c>
      <c r="C2230" s="256">
        <v>45973</v>
      </c>
      <c r="D2230" s="282" t="s">
        <v>2703</v>
      </c>
      <c r="G2230" s="282" t="s">
        <v>1701</v>
      </c>
      <c r="I2230" s="257">
        <v>650000</v>
      </c>
      <c r="J2230" s="261">
        <v>1</v>
      </c>
      <c r="L2230" s="258">
        <v>65000</v>
      </c>
      <c r="M2230" s="257">
        <v>715000</v>
      </c>
    </row>
    <row r="2231" spans="1:17">
      <c r="A2231" s="263">
        <v>2230</v>
      </c>
      <c r="C2231" s="256">
        <v>45973</v>
      </c>
      <c r="D2231" s="282" t="s">
        <v>1362</v>
      </c>
      <c r="G2231" s="282" t="s">
        <v>2144</v>
      </c>
      <c r="H2231" s="261">
        <v>2820403</v>
      </c>
      <c r="I2231" s="257">
        <v>1600000</v>
      </c>
      <c r="J2231" s="261">
        <v>1</v>
      </c>
      <c r="M2231" s="257">
        <v>1600000</v>
      </c>
    </row>
    <row r="2232" spans="1:17">
      <c r="A2232" s="263">
        <v>2231</v>
      </c>
      <c r="C2232" s="256">
        <v>45973</v>
      </c>
      <c r="D2232" s="282" t="s">
        <v>2544</v>
      </c>
      <c r="G2232" s="282" t="s">
        <v>3970</v>
      </c>
      <c r="N2232" s="257">
        <v>-550000</v>
      </c>
    </row>
    <row r="2233" spans="1:17">
      <c r="A2233" s="263">
        <v>2232</v>
      </c>
      <c r="C2233" s="256">
        <v>45973</v>
      </c>
      <c r="D2233" s="282" t="s">
        <v>2703</v>
      </c>
      <c r="G2233" s="282" t="s">
        <v>3971</v>
      </c>
      <c r="N2233" s="257">
        <v>-715000</v>
      </c>
    </row>
    <row r="2234" spans="1:17">
      <c r="A2234" s="263">
        <v>2233</v>
      </c>
      <c r="C2234" s="256">
        <v>45973</v>
      </c>
      <c r="D2234" s="282" t="s">
        <v>3213</v>
      </c>
      <c r="G2234" s="282" t="s">
        <v>3972</v>
      </c>
      <c r="N2234" s="257">
        <v>-3000000</v>
      </c>
    </row>
    <row r="2235" spans="1:17">
      <c r="A2235" s="263">
        <v>2234</v>
      </c>
      <c r="C2235" s="256">
        <v>45973</v>
      </c>
      <c r="D2235" s="282" t="s">
        <v>1204</v>
      </c>
      <c r="G2235" s="282" t="s">
        <v>3973</v>
      </c>
      <c r="N2235" s="257">
        <v>-1650000</v>
      </c>
    </row>
    <row r="2236" spans="1:17">
      <c r="A2236" s="263">
        <v>2235</v>
      </c>
      <c r="C2236" s="256">
        <v>45973</v>
      </c>
      <c r="D2236" s="282" t="s">
        <v>981</v>
      </c>
      <c r="G2236" s="282" t="s">
        <v>3947</v>
      </c>
      <c r="N2236" s="257">
        <v>-330000</v>
      </c>
    </row>
    <row r="2237" spans="1:17">
      <c r="A2237" s="263">
        <v>2236</v>
      </c>
      <c r="C2237" s="256">
        <v>45972</v>
      </c>
      <c r="D2237" s="282" t="s">
        <v>2304</v>
      </c>
      <c r="G2237" s="282" t="s">
        <v>3974</v>
      </c>
      <c r="N2237" s="257">
        <v>-1200000</v>
      </c>
    </row>
    <row r="2238" spans="1:17">
      <c r="A2238" s="263">
        <v>2237</v>
      </c>
      <c r="C2238" s="256">
        <v>45974</v>
      </c>
      <c r="D2238" s="282" t="s">
        <v>2844</v>
      </c>
      <c r="G2238" s="282" t="s">
        <v>2086</v>
      </c>
      <c r="H2238" s="261">
        <v>2830502</v>
      </c>
      <c r="I2238" s="257">
        <v>1600000</v>
      </c>
      <c r="J2238" s="261">
        <v>1</v>
      </c>
      <c r="M2238" s="257">
        <v>1600000</v>
      </c>
    </row>
    <row r="2239" spans="1:17">
      <c r="A2239" s="263">
        <v>2238</v>
      </c>
      <c r="C2239" s="256">
        <v>45974</v>
      </c>
      <c r="D2239" s="282" t="s">
        <v>2206</v>
      </c>
      <c r="G2239" s="282" t="s">
        <v>2040</v>
      </c>
      <c r="H2239" s="261">
        <v>1068298046</v>
      </c>
      <c r="I2239" s="257">
        <v>500000</v>
      </c>
      <c r="J2239" s="261">
        <v>1</v>
      </c>
      <c r="M2239" s="257">
        <v>500000</v>
      </c>
    </row>
    <row r="2240" spans="1:17">
      <c r="A2240" s="263">
        <v>2239</v>
      </c>
      <c r="C2240" s="256">
        <v>45974</v>
      </c>
      <c r="D2240" s="282" t="s">
        <v>1010</v>
      </c>
      <c r="G2240" s="282" t="s">
        <v>3384</v>
      </c>
      <c r="H2240" s="261" t="s">
        <v>1186</v>
      </c>
      <c r="I2240" s="257">
        <v>530000</v>
      </c>
      <c r="J2240" s="261">
        <v>1</v>
      </c>
      <c r="M2240" s="257">
        <v>530000</v>
      </c>
    </row>
    <row r="2241" spans="1:14">
      <c r="A2241" s="263">
        <v>2240</v>
      </c>
      <c r="C2241" s="256">
        <v>45974</v>
      </c>
      <c r="D2241" s="282" t="s">
        <v>1010</v>
      </c>
      <c r="G2241" s="282" t="s">
        <v>2136</v>
      </c>
      <c r="H2241" s="261" t="s">
        <v>1230</v>
      </c>
      <c r="I2241" s="257">
        <v>130000</v>
      </c>
      <c r="J2241" s="261">
        <v>1</v>
      </c>
      <c r="M2241" s="257">
        <v>130000</v>
      </c>
    </row>
    <row r="2242" spans="1:14">
      <c r="A2242" s="263">
        <v>2241</v>
      </c>
      <c r="C2242" s="256">
        <v>45974</v>
      </c>
      <c r="D2242" s="282" t="s">
        <v>1010</v>
      </c>
      <c r="G2242" s="282" t="s">
        <v>2140</v>
      </c>
      <c r="H2242" s="261" t="s">
        <v>1778</v>
      </c>
      <c r="I2242" s="257">
        <v>10000</v>
      </c>
      <c r="J2242" s="261">
        <v>2</v>
      </c>
      <c r="M2242" s="257">
        <v>20000</v>
      </c>
    </row>
    <row r="2243" spans="1:14">
      <c r="A2243" s="263">
        <v>2242</v>
      </c>
      <c r="C2243" s="256">
        <v>45974</v>
      </c>
      <c r="D2243" s="282" t="s">
        <v>1010</v>
      </c>
      <c r="G2243" s="282" t="s">
        <v>2139</v>
      </c>
      <c r="H2243" s="261" t="s">
        <v>1752</v>
      </c>
      <c r="I2243" s="257">
        <v>35000</v>
      </c>
      <c r="J2243" s="261">
        <v>1</v>
      </c>
      <c r="M2243" s="257">
        <v>35000</v>
      </c>
    </row>
    <row r="2244" spans="1:14">
      <c r="A2244" s="263">
        <v>2243</v>
      </c>
      <c r="C2244" s="256">
        <v>45974</v>
      </c>
      <c r="D2244" s="282" t="s">
        <v>1010</v>
      </c>
      <c r="G2244" s="282" t="s">
        <v>2138</v>
      </c>
      <c r="H2244" s="261">
        <v>50229</v>
      </c>
      <c r="I2244" s="257">
        <v>70000</v>
      </c>
      <c r="J2244" s="261">
        <v>1</v>
      </c>
      <c r="M2244" s="257">
        <v>70000</v>
      </c>
    </row>
    <row r="2245" spans="1:14">
      <c r="A2245" s="263">
        <v>2244</v>
      </c>
      <c r="C2245" s="256">
        <v>45974</v>
      </c>
      <c r="D2245" s="282" t="s">
        <v>3869</v>
      </c>
      <c r="G2245" s="282" t="s">
        <v>1196</v>
      </c>
      <c r="H2245" s="261" t="s">
        <v>2110</v>
      </c>
      <c r="I2245" s="257">
        <v>1300000</v>
      </c>
      <c r="J2245" s="261">
        <v>1</v>
      </c>
      <c r="L2245" s="258">
        <v>130000</v>
      </c>
      <c r="M2245" s="257">
        <v>1430000</v>
      </c>
    </row>
    <row r="2246" spans="1:14">
      <c r="A2246" s="263">
        <v>2245</v>
      </c>
      <c r="C2246" s="256">
        <v>45974</v>
      </c>
      <c r="D2246" s="282" t="s">
        <v>3869</v>
      </c>
      <c r="G2246" s="282" t="s">
        <v>1229</v>
      </c>
      <c r="H2246" s="261" t="s">
        <v>1228</v>
      </c>
      <c r="I2246" s="257">
        <v>700000</v>
      </c>
      <c r="J2246" s="261">
        <v>1</v>
      </c>
      <c r="L2246" s="258">
        <v>70000</v>
      </c>
      <c r="M2246" s="257">
        <v>770000</v>
      </c>
    </row>
    <row r="2247" spans="1:14">
      <c r="A2247" s="263">
        <v>2246</v>
      </c>
      <c r="C2247" s="256">
        <v>45974</v>
      </c>
      <c r="D2247" s="282" t="s">
        <v>1007</v>
      </c>
      <c r="G2247" s="282" t="s">
        <v>3975</v>
      </c>
      <c r="I2247" s="257">
        <v>1090910</v>
      </c>
      <c r="J2247" s="261">
        <v>1</v>
      </c>
      <c r="L2247" s="258">
        <v>109091</v>
      </c>
      <c r="M2247" s="257">
        <v>1200001</v>
      </c>
    </row>
    <row r="2248" spans="1:14">
      <c r="A2248" s="263">
        <v>2247</v>
      </c>
      <c r="C2248" s="256">
        <v>45974</v>
      </c>
      <c r="D2248" s="282" t="s">
        <v>1007</v>
      </c>
      <c r="G2248" s="282">
        <v>-1</v>
      </c>
      <c r="I2248" s="257">
        <v>-1</v>
      </c>
      <c r="J2248" s="261">
        <v>1</v>
      </c>
      <c r="M2248" s="257">
        <v>-1</v>
      </c>
    </row>
    <row r="2249" spans="1:14">
      <c r="A2249" s="263">
        <v>2248</v>
      </c>
      <c r="C2249" s="256">
        <v>45974</v>
      </c>
      <c r="D2249" s="282" t="s">
        <v>1045</v>
      </c>
      <c r="G2249" s="282" t="s">
        <v>1184</v>
      </c>
      <c r="H2249" s="261" t="s">
        <v>1943</v>
      </c>
      <c r="I2249" s="257">
        <v>1900000</v>
      </c>
      <c r="J2249" s="261">
        <v>1</v>
      </c>
      <c r="M2249" s="257">
        <v>1900000</v>
      </c>
    </row>
    <row r="2250" spans="1:14">
      <c r="A2250" s="263">
        <v>2249</v>
      </c>
      <c r="C2250" s="256">
        <v>45974</v>
      </c>
      <c r="D2250" s="282" t="s">
        <v>1882</v>
      </c>
      <c r="G2250" s="282" t="s">
        <v>3899</v>
      </c>
      <c r="N2250" s="257">
        <v>-1760000</v>
      </c>
    </row>
    <row r="2251" spans="1:14">
      <c r="A2251" s="263">
        <v>2250</v>
      </c>
      <c r="C2251" s="256">
        <v>45974</v>
      </c>
      <c r="D2251" s="282" t="s">
        <v>1438</v>
      </c>
      <c r="G2251" s="282" t="s">
        <v>3976</v>
      </c>
      <c r="N2251" s="257">
        <v>-4075000</v>
      </c>
    </row>
    <row r="2252" spans="1:14">
      <c r="A2252" s="263">
        <v>2251</v>
      </c>
      <c r="C2252" s="256">
        <v>45974</v>
      </c>
      <c r="D2252" s="282" t="s">
        <v>3124</v>
      </c>
      <c r="G2252" s="282" t="s">
        <v>3946</v>
      </c>
      <c r="N2252" s="257">
        <v>-1700000</v>
      </c>
    </row>
    <row r="2253" spans="1:14">
      <c r="A2253" s="263">
        <v>2252</v>
      </c>
      <c r="C2253" s="256">
        <v>45974</v>
      </c>
      <c r="D2253" s="282" t="s">
        <v>1362</v>
      </c>
      <c r="G2253" s="282" t="s">
        <v>3977</v>
      </c>
      <c r="N2253" s="257">
        <v>-1600000</v>
      </c>
    </row>
    <row r="2254" spans="1:14">
      <c r="A2254" s="263">
        <v>2253</v>
      </c>
      <c r="C2254" s="256">
        <v>45974</v>
      </c>
      <c r="D2254" s="282" t="s">
        <v>2844</v>
      </c>
      <c r="G2254" s="282" t="s">
        <v>3978</v>
      </c>
      <c r="N2254" s="257">
        <v>-1600000</v>
      </c>
    </row>
    <row r="2255" spans="1:14">
      <c r="A2255" s="263">
        <v>2254</v>
      </c>
      <c r="C2255" s="256">
        <v>45974</v>
      </c>
      <c r="D2255" s="282" t="s">
        <v>3870</v>
      </c>
      <c r="G2255" s="282" t="s">
        <v>3979</v>
      </c>
      <c r="N2255" s="257">
        <v>-1650000</v>
      </c>
    </row>
    <row r="2256" spans="1:14">
      <c r="A2256" s="263">
        <v>2255</v>
      </c>
      <c r="C2256" s="256">
        <v>45974</v>
      </c>
      <c r="D2256" s="282" t="s">
        <v>2206</v>
      </c>
      <c r="G2256" s="282" t="s">
        <v>3980</v>
      </c>
      <c r="N2256" s="257">
        <v>-500000</v>
      </c>
    </row>
    <row r="2257" spans="1:17">
      <c r="A2257" s="263">
        <v>2256</v>
      </c>
      <c r="C2257" s="256">
        <v>45974</v>
      </c>
      <c r="D2257" s="282" t="s">
        <v>1440</v>
      </c>
      <c r="G2257" s="282" t="s">
        <v>3981</v>
      </c>
      <c r="I2257" s="257">
        <v>150000</v>
      </c>
      <c r="J2257" s="261">
        <v>1</v>
      </c>
      <c r="M2257" s="257">
        <v>150000</v>
      </c>
    </row>
    <row r="2258" spans="1:17">
      <c r="A2258" s="263">
        <v>2257</v>
      </c>
      <c r="C2258" s="256">
        <v>45975</v>
      </c>
      <c r="D2258" s="282" t="s">
        <v>1551</v>
      </c>
      <c r="G2258" s="282" t="s">
        <v>1237</v>
      </c>
      <c r="H2258" s="261" t="s">
        <v>1236</v>
      </c>
      <c r="I2258" s="257">
        <v>50000</v>
      </c>
      <c r="J2258" s="261">
        <v>1</v>
      </c>
      <c r="L2258" s="258">
        <v>5000</v>
      </c>
      <c r="M2258" s="257">
        <v>55000</v>
      </c>
    </row>
    <row r="2259" spans="1:17">
      <c r="A2259" s="263">
        <v>2258</v>
      </c>
      <c r="C2259" s="256">
        <v>45975</v>
      </c>
      <c r="D2259" s="282" t="s">
        <v>1680</v>
      </c>
      <c r="G2259" s="282" t="s">
        <v>2128</v>
      </c>
      <c r="H2259" s="261" t="s">
        <v>1180</v>
      </c>
      <c r="I2259" s="257">
        <v>1500000</v>
      </c>
      <c r="J2259" s="261">
        <v>1</v>
      </c>
      <c r="M2259" s="257">
        <v>1500000</v>
      </c>
      <c r="Q2259" s="282" t="s">
        <v>4118</v>
      </c>
    </row>
    <row r="2260" spans="1:17">
      <c r="A2260" s="263">
        <v>2259</v>
      </c>
      <c r="C2260" s="256">
        <v>45975</v>
      </c>
      <c r="D2260" s="282" t="s">
        <v>1567</v>
      </c>
      <c r="G2260" s="282" t="s">
        <v>3384</v>
      </c>
      <c r="H2260" s="261" t="s">
        <v>1186</v>
      </c>
      <c r="I2260" s="257">
        <v>550000</v>
      </c>
      <c r="J2260" s="261">
        <v>1</v>
      </c>
      <c r="M2260" s="257">
        <v>550000</v>
      </c>
    </row>
    <row r="2261" spans="1:17">
      <c r="A2261" s="263">
        <v>2260</v>
      </c>
      <c r="C2261" s="256">
        <v>45975</v>
      </c>
      <c r="D2261" s="282" t="s">
        <v>1567</v>
      </c>
      <c r="G2261" s="282" t="s">
        <v>2138</v>
      </c>
      <c r="H2261" s="261">
        <v>50229</v>
      </c>
      <c r="I2261" s="257">
        <v>75000</v>
      </c>
      <c r="J2261" s="261">
        <v>1</v>
      </c>
      <c r="M2261" s="257">
        <v>75000</v>
      </c>
    </row>
    <row r="2262" spans="1:17">
      <c r="A2262" s="263">
        <v>2261</v>
      </c>
      <c r="C2262" s="256">
        <v>45975</v>
      </c>
      <c r="D2262" s="282" t="s">
        <v>1567</v>
      </c>
      <c r="G2262" s="282" t="s">
        <v>2139</v>
      </c>
      <c r="H2262" s="261" t="s">
        <v>1752</v>
      </c>
      <c r="I2262" s="257">
        <v>35000</v>
      </c>
      <c r="J2262" s="261">
        <v>1</v>
      </c>
      <c r="M2262" s="257">
        <v>35000</v>
      </c>
    </row>
    <row r="2263" spans="1:17">
      <c r="A2263" s="263">
        <v>2262</v>
      </c>
      <c r="C2263" s="256">
        <v>45975</v>
      </c>
      <c r="D2263" s="282" t="s">
        <v>3213</v>
      </c>
      <c r="G2263" s="282" t="s">
        <v>2149</v>
      </c>
      <c r="I2263" s="257">
        <v>200000</v>
      </c>
      <c r="J2263" s="261">
        <v>1</v>
      </c>
      <c r="M2263" s="257">
        <v>200000</v>
      </c>
    </row>
    <row r="2264" spans="1:17">
      <c r="A2264" s="263">
        <v>2263</v>
      </c>
      <c r="C2264" s="256">
        <v>45975</v>
      </c>
      <c r="D2264" s="282" t="s">
        <v>1425</v>
      </c>
      <c r="G2264" s="282" t="s">
        <v>1467</v>
      </c>
      <c r="H2264" s="261" t="s">
        <v>2613</v>
      </c>
      <c r="I2264" s="257">
        <v>200000</v>
      </c>
      <c r="J2264" s="261">
        <v>1</v>
      </c>
      <c r="M2264" s="257">
        <v>200000</v>
      </c>
      <c r="Q2264" s="282" t="s">
        <v>4119</v>
      </c>
    </row>
    <row r="2265" spans="1:17">
      <c r="A2265" s="263">
        <v>2264</v>
      </c>
      <c r="C2265" s="256">
        <v>45975</v>
      </c>
      <c r="D2265" s="282" t="s">
        <v>1010</v>
      </c>
      <c r="G2265" s="282" t="s">
        <v>3961</v>
      </c>
      <c r="H2265" s="261">
        <v>60200700</v>
      </c>
      <c r="I2265" s="257">
        <v>374000</v>
      </c>
      <c r="J2265" s="261">
        <v>1</v>
      </c>
      <c r="M2265" s="257">
        <v>374000</v>
      </c>
      <c r="Q2265" s="282" t="s">
        <v>4120</v>
      </c>
    </row>
    <row r="2266" spans="1:17">
      <c r="A2266" s="263">
        <v>2265</v>
      </c>
      <c r="C2266" s="256">
        <v>45975</v>
      </c>
      <c r="D2266" s="282" t="s">
        <v>1277</v>
      </c>
      <c r="G2266" s="282" t="s">
        <v>2847</v>
      </c>
      <c r="H2266" s="261">
        <v>415089709</v>
      </c>
      <c r="I2266" s="257">
        <v>550000</v>
      </c>
      <c r="J2266" s="261">
        <v>1</v>
      </c>
      <c r="M2266" s="257">
        <v>550000</v>
      </c>
    </row>
    <row r="2267" spans="1:17">
      <c r="A2267" s="263">
        <v>2266</v>
      </c>
      <c r="C2267" s="256">
        <v>45975</v>
      </c>
      <c r="D2267" s="282" t="s">
        <v>3124</v>
      </c>
      <c r="G2267" s="282" t="s">
        <v>2040</v>
      </c>
      <c r="H2267" s="261">
        <v>1068298044</v>
      </c>
      <c r="I2267" s="257">
        <v>400000</v>
      </c>
      <c r="J2267" s="261">
        <v>1</v>
      </c>
      <c r="M2267" s="257">
        <v>400000</v>
      </c>
    </row>
    <row r="2268" spans="1:17">
      <c r="A2268" s="263">
        <v>2267</v>
      </c>
      <c r="C2268" s="256">
        <v>45975</v>
      </c>
      <c r="D2268" s="282" t="s">
        <v>1825</v>
      </c>
      <c r="G2268" s="282" t="s">
        <v>2735</v>
      </c>
      <c r="H2268" s="261" t="s">
        <v>2734</v>
      </c>
      <c r="I2268" s="257">
        <v>400000</v>
      </c>
      <c r="J2268" s="261">
        <v>1</v>
      </c>
      <c r="L2268" s="258">
        <v>40000</v>
      </c>
      <c r="M2268" s="257">
        <v>440000</v>
      </c>
    </row>
    <row r="2269" spans="1:17">
      <c r="A2269" s="263">
        <v>2268</v>
      </c>
      <c r="C2269" s="256">
        <v>45975</v>
      </c>
      <c r="D2269" s="282" t="s">
        <v>1825</v>
      </c>
      <c r="G2269" s="282" t="s">
        <v>2129</v>
      </c>
      <c r="H2269" s="261" t="s">
        <v>1760</v>
      </c>
      <c r="I2269" s="257">
        <v>70000</v>
      </c>
      <c r="J2269" s="261">
        <v>1</v>
      </c>
      <c r="L2269" s="258">
        <v>7000</v>
      </c>
      <c r="M2269" s="257">
        <v>77000</v>
      </c>
    </row>
    <row r="2270" spans="1:17">
      <c r="A2270" s="263">
        <v>2269</v>
      </c>
      <c r="C2270" s="256">
        <v>45975</v>
      </c>
      <c r="D2270" s="282" t="s">
        <v>1438</v>
      </c>
      <c r="G2270" s="282" t="s">
        <v>2145</v>
      </c>
      <c r="H2270" s="261" t="s">
        <v>1177</v>
      </c>
      <c r="I2270" s="257">
        <v>1000000</v>
      </c>
      <c r="J2270" s="261">
        <v>1</v>
      </c>
      <c r="L2270" s="258">
        <v>100000</v>
      </c>
      <c r="M2270" s="257">
        <v>1100000</v>
      </c>
    </row>
    <row r="2271" spans="1:17">
      <c r="A2271" s="263">
        <v>2270</v>
      </c>
      <c r="C2271" s="256">
        <v>45975</v>
      </c>
      <c r="D2271" s="282" t="s">
        <v>1825</v>
      </c>
      <c r="G2271" s="282" t="s">
        <v>3725</v>
      </c>
      <c r="N2271" s="257">
        <v>-517000</v>
      </c>
    </row>
    <row r="2272" spans="1:17">
      <c r="A2272" s="263">
        <v>2271</v>
      </c>
      <c r="C2272" s="256">
        <v>45975</v>
      </c>
      <c r="D2272" s="282" t="s">
        <v>3213</v>
      </c>
      <c r="G2272" s="282" t="s">
        <v>3982</v>
      </c>
      <c r="N2272" s="257">
        <v>-200000</v>
      </c>
    </row>
    <row r="2273" spans="1:14">
      <c r="A2273" s="263">
        <v>2272</v>
      </c>
      <c r="C2273" s="256">
        <v>45975</v>
      </c>
      <c r="D2273" s="282" t="s">
        <v>1425</v>
      </c>
      <c r="G2273" s="282" t="s">
        <v>3983</v>
      </c>
      <c r="N2273" s="257">
        <v>-200000</v>
      </c>
    </row>
    <row r="2274" spans="1:14">
      <c r="A2274" s="263">
        <v>2273</v>
      </c>
      <c r="C2274" s="256">
        <v>45975</v>
      </c>
      <c r="D2274" s="282" t="s">
        <v>2537</v>
      </c>
      <c r="G2274" s="282" t="s">
        <v>3984</v>
      </c>
      <c r="N2274" s="257">
        <v>-300000</v>
      </c>
    </row>
    <row r="2275" spans="1:14">
      <c r="A2275" s="263">
        <v>2274</v>
      </c>
      <c r="C2275" s="256">
        <v>45975</v>
      </c>
      <c r="D2275" s="282" t="s">
        <v>1277</v>
      </c>
      <c r="G2275" s="282" t="s">
        <v>3985</v>
      </c>
      <c r="N2275" s="257">
        <v>-550000</v>
      </c>
    </row>
    <row r="2276" spans="1:14">
      <c r="A2276" s="263">
        <v>2275</v>
      </c>
      <c r="C2276" s="256">
        <v>45978</v>
      </c>
      <c r="D2276" s="282" t="s">
        <v>1802</v>
      </c>
      <c r="G2276" s="282" t="s">
        <v>3384</v>
      </c>
      <c r="H2276" s="261" t="s">
        <v>1186</v>
      </c>
      <c r="I2276" s="257">
        <v>540000</v>
      </c>
      <c r="J2276" s="261">
        <v>1</v>
      </c>
      <c r="M2276" s="257">
        <v>540000</v>
      </c>
    </row>
    <row r="2277" spans="1:14">
      <c r="A2277" s="263">
        <v>2276</v>
      </c>
      <c r="C2277" s="256">
        <v>45978</v>
      </c>
      <c r="D2277" s="282" t="s">
        <v>1802</v>
      </c>
      <c r="G2277" s="282" t="s">
        <v>2136</v>
      </c>
      <c r="H2277" s="261" t="s">
        <v>1230</v>
      </c>
      <c r="I2277" s="257">
        <v>130000</v>
      </c>
      <c r="J2277" s="261">
        <v>1</v>
      </c>
      <c r="M2277" s="257">
        <v>130000</v>
      </c>
    </row>
    <row r="2278" spans="1:14">
      <c r="A2278" s="263">
        <v>2277</v>
      </c>
      <c r="C2278" s="256">
        <v>45978</v>
      </c>
      <c r="D2278" s="282" t="s">
        <v>1802</v>
      </c>
      <c r="G2278" s="282" t="s">
        <v>2139</v>
      </c>
      <c r="H2278" s="261" t="s">
        <v>1752</v>
      </c>
      <c r="I2278" s="257">
        <v>35000</v>
      </c>
      <c r="J2278" s="261">
        <v>1</v>
      </c>
      <c r="M2278" s="257">
        <v>35000</v>
      </c>
    </row>
    <row r="2279" spans="1:14">
      <c r="A2279" s="263">
        <v>2278</v>
      </c>
      <c r="C2279" s="256">
        <v>45978</v>
      </c>
      <c r="D2279" s="282" t="s">
        <v>1266</v>
      </c>
      <c r="G2279" s="282" t="s">
        <v>3405</v>
      </c>
      <c r="H2279" s="261" t="s">
        <v>3406</v>
      </c>
      <c r="I2279" s="257">
        <v>1000000</v>
      </c>
      <c r="J2279" s="261">
        <v>1</v>
      </c>
      <c r="M2279" s="257">
        <v>1000000</v>
      </c>
    </row>
    <row r="2280" spans="1:14">
      <c r="A2280" s="263">
        <v>2279</v>
      </c>
      <c r="C2280" s="256">
        <v>45978</v>
      </c>
      <c r="D2280" s="282" t="s">
        <v>1802</v>
      </c>
      <c r="G2280" s="282" t="s">
        <v>2140</v>
      </c>
      <c r="H2280" s="261" t="s">
        <v>1778</v>
      </c>
      <c r="I2280" s="257">
        <v>10000</v>
      </c>
      <c r="J2280" s="261">
        <v>1</v>
      </c>
      <c r="L2280" s="258">
        <v>1000</v>
      </c>
      <c r="M2280" s="257">
        <v>11000</v>
      </c>
    </row>
    <row r="2281" spans="1:14">
      <c r="A2281" s="263">
        <v>2280</v>
      </c>
      <c r="C2281" s="256">
        <v>45978</v>
      </c>
      <c r="D2281" s="282" t="s">
        <v>1762</v>
      </c>
      <c r="G2281" s="282" t="s">
        <v>3384</v>
      </c>
      <c r="H2281" s="261" t="s">
        <v>1186</v>
      </c>
      <c r="I2281" s="257">
        <v>535455</v>
      </c>
      <c r="J2281" s="261">
        <v>1</v>
      </c>
      <c r="L2281" s="258">
        <v>53546</v>
      </c>
      <c r="M2281" s="257">
        <v>589001</v>
      </c>
    </row>
    <row r="2282" spans="1:14">
      <c r="A2282" s="263">
        <v>2281</v>
      </c>
      <c r="C2282" s="256">
        <v>45978</v>
      </c>
      <c r="D2282" s="282" t="s">
        <v>1762</v>
      </c>
      <c r="G2282" s="282">
        <v>-1</v>
      </c>
      <c r="I2282" s="257">
        <v>-1</v>
      </c>
      <c r="J2282" s="261">
        <v>1</v>
      </c>
      <c r="M2282" s="257">
        <v>-1</v>
      </c>
    </row>
    <row r="2283" spans="1:14">
      <c r="A2283" s="263">
        <v>2282</v>
      </c>
      <c r="C2283" s="256">
        <v>45978</v>
      </c>
      <c r="D2283" s="282" t="s">
        <v>1277</v>
      </c>
      <c r="G2283" s="282" t="s">
        <v>1184</v>
      </c>
      <c r="H2283" s="261" t="s">
        <v>1185</v>
      </c>
      <c r="I2283" s="257">
        <v>1200000</v>
      </c>
      <c r="J2283" s="261">
        <v>1</v>
      </c>
      <c r="M2283" s="257">
        <v>1200000</v>
      </c>
    </row>
    <row r="2284" spans="1:14">
      <c r="A2284" s="263">
        <v>2283</v>
      </c>
      <c r="C2284" s="256">
        <v>45978</v>
      </c>
      <c r="D2284" s="282" t="s">
        <v>1680</v>
      </c>
      <c r="G2284" s="282" t="s">
        <v>1675</v>
      </c>
      <c r="H2284" s="261">
        <v>2800802</v>
      </c>
      <c r="I2284" s="257">
        <v>150000</v>
      </c>
      <c r="J2284" s="261">
        <v>1</v>
      </c>
      <c r="M2284" s="257">
        <v>150000</v>
      </c>
    </row>
    <row r="2285" spans="1:14">
      <c r="A2285" s="263">
        <v>2284</v>
      </c>
      <c r="C2285" s="256">
        <v>45978</v>
      </c>
      <c r="D2285" s="282" t="s">
        <v>3213</v>
      </c>
      <c r="G2285" s="282" t="s">
        <v>3986</v>
      </c>
      <c r="I2285" s="257">
        <v>200000</v>
      </c>
      <c r="J2285" s="261">
        <v>1</v>
      </c>
      <c r="M2285" s="257">
        <v>200000</v>
      </c>
    </row>
    <row r="2286" spans="1:14">
      <c r="A2286" s="263">
        <v>2285</v>
      </c>
      <c r="C2286" s="256">
        <v>45978</v>
      </c>
      <c r="D2286" s="282" t="s">
        <v>1370</v>
      </c>
      <c r="G2286" s="282" t="s">
        <v>1701</v>
      </c>
      <c r="I2286" s="257">
        <v>1100000</v>
      </c>
      <c r="J2286" s="261">
        <v>1</v>
      </c>
      <c r="M2286" s="257">
        <v>1100000</v>
      </c>
    </row>
    <row r="2287" spans="1:14">
      <c r="A2287" s="263">
        <v>2286</v>
      </c>
      <c r="C2287" s="256">
        <v>45978</v>
      </c>
      <c r="D2287" s="282" t="s">
        <v>1131</v>
      </c>
      <c r="G2287" s="282" t="s">
        <v>1675</v>
      </c>
      <c r="H2287" s="261">
        <v>2800802</v>
      </c>
      <c r="I2287" s="257">
        <v>150000</v>
      </c>
      <c r="J2287" s="261">
        <v>1</v>
      </c>
      <c r="M2287" s="257">
        <v>150000</v>
      </c>
    </row>
    <row r="2288" spans="1:14">
      <c r="A2288" s="263">
        <v>2287</v>
      </c>
      <c r="C2288" s="256">
        <v>45978</v>
      </c>
      <c r="D2288" s="282" t="s">
        <v>1802</v>
      </c>
      <c r="G2288" s="282" t="s">
        <v>1111</v>
      </c>
      <c r="N2288" s="257">
        <v>-1846000</v>
      </c>
    </row>
    <row r="2289" spans="1:14">
      <c r="A2289" s="263">
        <v>2288</v>
      </c>
      <c r="C2289" s="256">
        <v>45979</v>
      </c>
      <c r="D2289" s="282" t="s">
        <v>3124</v>
      </c>
      <c r="G2289" s="282" t="s">
        <v>3987</v>
      </c>
      <c r="N2289" s="257">
        <v>-400000</v>
      </c>
    </row>
    <row r="2290" spans="1:14">
      <c r="A2290" s="263">
        <v>2289</v>
      </c>
      <c r="C2290" s="256">
        <v>45979</v>
      </c>
      <c r="D2290" s="282" t="s">
        <v>1277</v>
      </c>
      <c r="G2290" s="282" t="s">
        <v>3938</v>
      </c>
      <c r="N2290" s="257">
        <v>-1200000</v>
      </c>
    </row>
    <row r="2291" spans="1:14">
      <c r="A2291" s="263">
        <v>2290</v>
      </c>
      <c r="C2291" s="256">
        <v>45979</v>
      </c>
      <c r="D2291" s="282" t="s">
        <v>2637</v>
      </c>
      <c r="G2291" s="282" t="s">
        <v>1994</v>
      </c>
      <c r="H2291" s="261" t="s">
        <v>3509</v>
      </c>
      <c r="I2291" s="257">
        <v>800000</v>
      </c>
      <c r="J2291" s="261">
        <v>1</v>
      </c>
      <c r="L2291" s="258">
        <v>80000</v>
      </c>
      <c r="M2291" s="257">
        <v>880000</v>
      </c>
    </row>
    <row r="2292" spans="1:14">
      <c r="A2292" s="263">
        <v>2291</v>
      </c>
      <c r="C2292" s="256">
        <v>45979</v>
      </c>
      <c r="D2292" s="282" t="s">
        <v>1415</v>
      </c>
      <c r="G2292" s="282" t="s">
        <v>3988</v>
      </c>
      <c r="I2292" s="257">
        <v>1700000</v>
      </c>
      <c r="J2292" s="261">
        <v>1</v>
      </c>
      <c r="M2292" s="257">
        <v>1700000</v>
      </c>
    </row>
    <row r="2293" spans="1:14">
      <c r="A2293" s="263">
        <v>2292</v>
      </c>
      <c r="C2293" s="256">
        <v>45979</v>
      </c>
      <c r="D2293" s="282" t="s">
        <v>3327</v>
      </c>
      <c r="G2293" s="282" t="s">
        <v>2977</v>
      </c>
      <c r="H2293" s="261" t="s">
        <v>1903</v>
      </c>
      <c r="I2293" s="257">
        <v>1000000</v>
      </c>
      <c r="J2293" s="261">
        <v>1</v>
      </c>
      <c r="M2293" s="257">
        <v>1000000</v>
      </c>
    </row>
    <row r="2294" spans="1:14">
      <c r="A2294" s="263">
        <v>2293</v>
      </c>
      <c r="C2294" s="256">
        <v>45979</v>
      </c>
      <c r="D2294" s="282" t="s">
        <v>3124</v>
      </c>
      <c r="G2294" s="282" t="s">
        <v>2234</v>
      </c>
      <c r="I2294" s="257">
        <v>1700000</v>
      </c>
      <c r="J2294" s="261">
        <v>1</v>
      </c>
      <c r="M2294" s="257">
        <v>1700000</v>
      </c>
    </row>
    <row r="2295" spans="1:14">
      <c r="A2295" s="263">
        <v>2294</v>
      </c>
      <c r="C2295" s="256">
        <v>45979</v>
      </c>
      <c r="D2295" s="282" t="s">
        <v>1975</v>
      </c>
      <c r="G2295" s="282" t="s">
        <v>2977</v>
      </c>
      <c r="H2295" s="261" t="s">
        <v>1903</v>
      </c>
      <c r="I2295" s="257">
        <v>1200000</v>
      </c>
      <c r="J2295" s="261">
        <v>1</v>
      </c>
      <c r="M2295" s="257">
        <v>1200000</v>
      </c>
    </row>
    <row r="2296" spans="1:14">
      <c r="A2296" s="263">
        <v>2295</v>
      </c>
      <c r="C2296" s="256">
        <v>45979</v>
      </c>
      <c r="D2296" s="282" t="s">
        <v>2403</v>
      </c>
      <c r="G2296" s="282" t="s">
        <v>1675</v>
      </c>
      <c r="H2296" s="261">
        <v>2800802</v>
      </c>
      <c r="I2296" s="257">
        <v>200000</v>
      </c>
      <c r="J2296" s="261">
        <v>1</v>
      </c>
      <c r="L2296" s="258">
        <v>20000</v>
      </c>
      <c r="M2296" s="257">
        <v>220000</v>
      </c>
    </row>
    <row r="2297" spans="1:14">
      <c r="A2297" s="263">
        <v>2296</v>
      </c>
      <c r="C2297" s="256">
        <v>45979</v>
      </c>
      <c r="D2297" s="282" t="s">
        <v>1705</v>
      </c>
      <c r="G2297" s="282" t="s">
        <v>1182</v>
      </c>
      <c r="H2297" s="261" t="s">
        <v>1710</v>
      </c>
      <c r="I2297" s="257">
        <v>1200000</v>
      </c>
      <c r="J2297" s="261">
        <v>1</v>
      </c>
      <c r="L2297" s="258">
        <v>120000</v>
      </c>
      <c r="M2297" s="257">
        <v>1320000</v>
      </c>
    </row>
    <row r="2298" spans="1:14">
      <c r="A2298" s="263">
        <v>2297</v>
      </c>
      <c r="C2298" s="256">
        <v>45979</v>
      </c>
      <c r="D2298" s="282" t="s">
        <v>1705</v>
      </c>
      <c r="G2298" s="282" t="s">
        <v>1490</v>
      </c>
      <c r="I2298" s="257">
        <v>20000</v>
      </c>
      <c r="J2298" s="261">
        <v>1</v>
      </c>
      <c r="L2298" s="258">
        <v>2000</v>
      </c>
      <c r="M2298" s="257">
        <v>22000</v>
      </c>
    </row>
    <row r="2299" spans="1:14">
      <c r="A2299" s="263">
        <v>2298</v>
      </c>
      <c r="C2299" s="256">
        <v>45979</v>
      </c>
      <c r="D2299" s="282" t="s">
        <v>3871</v>
      </c>
      <c r="G2299" s="282" t="s">
        <v>1184</v>
      </c>
      <c r="H2299" s="261" t="s">
        <v>1534</v>
      </c>
      <c r="I2299" s="257">
        <v>1300000</v>
      </c>
      <c r="J2299" s="261">
        <v>1</v>
      </c>
      <c r="M2299" s="257">
        <v>1300000</v>
      </c>
    </row>
    <row r="2300" spans="1:14">
      <c r="A2300" s="263">
        <v>2299</v>
      </c>
      <c r="C2300" s="256">
        <v>45979</v>
      </c>
      <c r="D2300" s="282" t="s">
        <v>2403</v>
      </c>
      <c r="G2300" s="282" t="s">
        <v>1111</v>
      </c>
      <c r="N2300" s="257">
        <v>-220000</v>
      </c>
    </row>
    <row r="2301" spans="1:14">
      <c r="A2301" s="263">
        <v>2300</v>
      </c>
      <c r="C2301" s="256">
        <v>45979</v>
      </c>
      <c r="D2301" s="282" t="s">
        <v>3213</v>
      </c>
      <c r="G2301" s="282" t="s">
        <v>1111</v>
      </c>
      <c r="N2301" s="257">
        <v>-200000</v>
      </c>
    </row>
    <row r="2302" spans="1:14">
      <c r="A2302" s="263">
        <v>2301</v>
      </c>
      <c r="C2302" s="256">
        <v>45980</v>
      </c>
      <c r="D2302" s="282" t="s">
        <v>1975</v>
      </c>
      <c r="G2302" s="282" t="s">
        <v>3989</v>
      </c>
      <c r="N2302" s="257">
        <v>-1200000</v>
      </c>
    </row>
    <row r="2303" spans="1:14">
      <c r="A2303" s="263">
        <v>2302</v>
      </c>
      <c r="C2303" s="256">
        <v>45980</v>
      </c>
      <c r="D2303" s="282" t="s">
        <v>3124</v>
      </c>
      <c r="G2303" s="282" t="s">
        <v>3946</v>
      </c>
      <c r="N2303" s="257">
        <v>-1700000</v>
      </c>
    </row>
    <row r="2304" spans="1:14">
      <c r="A2304" s="263">
        <v>2303</v>
      </c>
      <c r="C2304" s="256">
        <v>45980</v>
      </c>
      <c r="D2304" s="282" t="s">
        <v>2552</v>
      </c>
      <c r="G2304" s="282" t="s">
        <v>1532</v>
      </c>
      <c r="H2304" s="261" t="s">
        <v>2631</v>
      </c>
      <c r="I2304" s="257">
        <v>1600000</v>
      </c>
      <c r="J2304" s="261">
        <v>1</v>
      </c>
      <c r="L2304" s="258">
        <v>160000</v>
      </c>
      <c r="M2304" s="257">
        <v>1760000</v>
      </c>
    </row>
    <row r="2305" spans="1:17">
      <c r="A2305" s="263">
        <v>2304</v>
      </c>
      <c r="C2305" s="256">
        <v>45980</v>
      </c>
      <c r="D2305" s="282" t="s">
        <v>1567</v>
      </c>
      <c r="G2305" s="282" t="s">
        <v>2136</v>
      </c>
      <c r="H2305" s="261" t="s">
        <v>1230</v>
      </c>
      <c r="I2305" s="257">
        <v>130000</v>
      </c>
      <c r="J2305" s="261">
        <v>1</v>
      </c>
      <c r="M2305" s="257">
        <v>130000</v>
      </c>
    </row>
    <row r="2306" spans="1:17">
      <c r="A2306" s="263">
        <v>2305</v>
      </c>
      <c r="C2306" s="256">
        <v>45980</v>
      </c>
      <c r="D2306" s="282" t="s">
        <v>1567</v>
      </c>
      <c r="G2306" s="282" t="s">
        <v>2140</v>
      </c>
      <c r="H2306" s="261" t="s">
        <v>1778</v>
      </c>
      <c r="I2306" s="257">
        <v>10000</v>
      </c>
      <c r="J2306" s="261">
        <v>1</v>
      </c>
      <c r="M2306" s="257">
        <v>10000</v>
      </c>
    </row>
    <row r="2307" spans="1:17">
      <c r="A2307" s="263">
        <v>2306</v>
      </c>
      <c r="C2307" s="256">
        <v>45980</v>
      </c>
      <c r="D2307" s="282" t="s">
        <v>2431</v>
      </c>
      <c r="G2307" s="282" t="s">
        <v>3384</v>
      </c>
      <c r="H2307" s="261" t="s">
        <v>1186</v>
      </c>
      <c r="I2307" s="257">
        <v>550000</v>
      </c>
      <c r="J2307" s="261">
        <v>1</v>
      </c>
      <c r="M2307" s="257">
        <v>550000</v>
      </c>
    </row>
    <row r="2308" spans="1:17">
      <c r="A2308" s="263">
        <v>2307</v>
      </c>
      <c r="C2308" s="256">
        <v>45980</v>
      </c>
      <c r="D2308" s="282" t="s">
        <v>3872</v>
      </c>
      <c r="G2308" s="282" t="s">
        <v>1182</v>
      </c>
      <c r="H2308" s="261" t="s">
        <v>1710</v>
      </c>
      <c r="I2308" s="257">
        <v>1200000</v>
      </c>
      <c r="J2308" s="261">
        <v>1</v>
      </c>
      <c r="L2308" s="258">
        <v>120000</v>
      </c>
      <c r="M2308" s="257">
        <v>1320000</v>
      </c>
    </row>
    <row r="2309" spans="1:17">
      <c r="A2309" s="263">
        <v>2308</v>
      </c>
      <c r="C2309" s="256">
        <v>45980</v>
      </c>
      <c r="D2309" s="282" t="s">
        <v>3872</v>
      </c>
      <c r="G2309" s="282" t="s">
        <v>1467</v>
      </c>
      <c r="H2309" s="261" t="s">
        <v>2613</v>
      </c>
      <c r="I2309" s="257">
        <v>350000</v>
      </c>
      <c r="J2309" s="261">
        <v>1</v>
      </c>
      <c r="L2309" s="258">
        <v>35000</v>
      </c>
      <c r="M2309" s="257">
        <v>385000</v>
      </c>
    </row>
    <row r="2310" spans="1:17">
      <c r="A2310" s="263">
        <v>2309</v>
      </c>
      <c r="C2310" s="256">
        <v>45980</v>
      </c>
      <c r="D2310" s="282" t="s">
        <v>1045</v>
      </c>
      <c r="G2310" s="282" t="s">
        <v>1184</v>
      </c>
      <c r="H2310" s="261" t="s">
        <v>1185</v>
      </c>
      <c r="I2310" s="257">
        <v>1200000</v>
      </c>
      <c r="J2310" s="261">
        <v>1</v>
      </c>
      <c r="M2310" s="257">
        <v>1200000</v>
      </c>
    </row>
    <row r="2311" spans="1:17">
      <c r="A2311" s="263">
        <v>2310</v>
      </c>
      <c r="C2311" s="256">
        <v>45980</v>
      </c>
      <c r="D2311" s="282" t="s">
        <v>3872</v>
      </c>
      <c r="G2311" s="282" t="s">
        <v>3990</v>
      </c>
      <c r="N2311" s="257">
        <v>-1705000</v>
      </c>
    </row>
    <row r="2312" spans="1:17">
      <c r="A2312" s="263">
        <v>2311</v>
      </c>
      <c r="C2312" s="256">
        <v>45980</v>
      </c>
      <c r="D2312" s="282" t="s">
        <v>2552</v>
      </c>
      <c r="G2312" s="282" t="s">
        <v>3781</v>
      </c>
      <c r="N2312" s="257">
        <v>-1760000</v>
      </c>
    </row>
    <row r="2313" spans="1:17">
      <c r="A2313" s="263">
        <v>2312</v>
      </c>
      <c r="C2313" s="256">
        <v>45980</v>
      </c>
      <c r="D2313" s="282" t="s">
        <v>2407</v>
      </c>
      <c r="G2313" s="282" t="s">
        <v>2200</v>
      </c>
      <c r="H2313" s="261" t="s">
        <v>2199</v>
      </c>
      <c r="I2313" s="257">
        <v>1300000</v>
      </c>
      <c r="J2313" s="261">
        <v>1</v>
      </c>
      <c r="L2313" s="258">
        <v>130000</v>
      </c>
      <c r="M2313" s="257">
        <v>1430000</v>
      </c>
    </row>
    <row r="2314" spans="1:17">
      <c r="A2314" s="263">
        <v>2313</v>
      </c>
      <c r="C2314" s="256">
        <v>45981</v>
      </c>
      <c r="D2314" s="282" t="s">
        <v>3873</v>
      </c>
      <c r="G2314" s="282" t="s">
        <v>3991</v>
      </c>
      <c r="N2314" s="257">
        <v>-2200000</v>
      </c>
    </row>
    <row r="2315" spans="1:17">
      <c r="A2315" s="263">
        <v>2314</v>
      </c>
      <c r="C2315" s="256">
        <v>45981</v>
      </c>
      <c r="D2315" s="282" t="s">
        <v>3327</v>
      </c>
      <c r="G2315" s="282" t="s">
        <v>3992</v>
      </c>
      <c r="N2315" s="257">
        <v>-1000000</v>
      </c>
    </row>
    <row r="2316" spans="1:17">
      <c r="A2316" s="263">
        <v>2315</v>
      </c>
      <c r="C2316" s="256">
        <v>45981</v>
      </c>
      <c r="D2316" s="282" t="s">
        <v>1567</v>
      </c>
      <c r="G2316" s="282" t="s">
        <v>3993</v>
      </c>
      <c r="N2316" s="257">
        <v>-800000</v>
      </c>
    </row>
    <row r="2317" spans="1:17">
      <c r="A2317" s="263">
        <v>2316</v>
      </c>
      <c r="C2317" s="256">
        <v>45981</v>
      </c>
      <c r="D2317" s="282" t="s">
        <v>1415</v>
      </c>
      <c r="G2317" s="282" t="s">
        <v>2624</v>
      </c>
      <c r="H2317" s="261" t="s">
        <v>2623</v>
      </c>
      <c r="I2317" s="257">
        <v>500000</v>
      </c>
      <c r="J2317" s="261">
        <v>1</v>
      </c>
      <c r="M2317" s="257">
        <v>500000</v>
      </c>
    </row>
    <row r="2318" spans="1:17">
      <c r="A2318" s="263">
        <v>2317</v>
      </c>
      <c r="C2318" s="256">
        <v>45981</v>
      </c>
      <c r="D2318" s="282" t="s">
        <v>1551</v>
      </c>
      <c r="G2318" s="282" t="s">
        <v>1848</v>
      </c>
      <c r="I2318" s="257">
        <v>200000</v>
      </c>
      <c r="J2318" s="261">
        <v>1</v>
      </c>
      <c r="L2318" s="258">
        <v>20000</v>
      </c>
      <c r="M2318" s="257">
        <v>220000</v>
      </c>
    </row>
    <row r="2319" spans="1:17">
      <c r="A2319" s="263">
        <v>2318</v>
      </c>
      <c r="C2319" s="256">
        <v>45981</v>
      </c>
      <c r="D2319" s="282" t="s">
        <v>1705</v>
      </c>
      <c r="G2319" s="282" t="s">
        <v>2108</v>
      </c>
      <c r="I2319" s="257">
        <v>1200000</v>
      </c>
      <c r="J2319" s="261">
        <v>1</v>
      </c>
      <c r="L2319" s="258">
        <v>120000</v>
      </c>
      <c r="M2319" s="257">
        <v>1320000</v>
      </c>
    </row>
    <row r="2320" spans="1:17">
      <c r="A2320" s="263">
        <v>2319</v>
      </c>
      <c r="C2320" s="256">
        <v>45981</v>
      </c>
      <c r="D2320" s="282" t="s">
        <v>1551</v>
      </c>
      <c r="G2320" s="282" t="s">
        <v>2144</v>
      </c>
      <c r="H2320" s="261">
        <v>2820403</v>
      </c>
      <c r="I2320" s="257">
        <v>1700000</v>
      </c>
      <c r="J2320" s="261">
        <v>1</v>
      </c>
      <c r="L2320" s="258">
        <v>170000</v>
      </c>
      <c r="M2320" s="257">
        <v>1870000</v>
      </c>
      <c r="Q2320" s="282" t="s">
        <v>4121</v>
      </c>
    </row>
    <row r="2321" spans="1:14">
      <c r="A2321" s="263">
        <v>2320</v>
      </c>
      <c r="C2321" s="256">
        <v>45982</v>
      </c>
      <c r="D2321" s="282" t="s">
        <v>1551</v>
      </c>
      <c r="G2321" s="282" t="s">
        <v>3907</v>
      </c>
      <c r="N2321" s="257">
        <v>-3300000</v>
      </c>
    </row>
    <row r="2322" spans="1:14">
      <c r="A2322" s="263">
        <v>2321</v>
      </c>
      <c r="C2322" s="256">
        <v>45982</v>
      </c>
      <c r="D2322" s="282" t="s">
        <v>1705</v>
      </c>
      <c r="G2322" s="282" t="s">
        <v>1111</v>
      </c>
      <c r="N2322" s="257">
        <v>-1320000</v>
      </c>
    </row>
    <row r="2323" spans="1:14">
      <c r="A2323" s="263">
        <v>2322</v>
      </c>
      <c r="C2323" s="256">
        <v>45982</v>
      </c>
      <c r="D2323" s="282" t="s">
        <v>2703</v>
      </c>
      <c r="G2323" s="282" t="s">
        <v>3384</v>
      </c>
      <c r="H2323" s="261" t="s">
        <v>1186</v>
      </c>
      <c r="I2323" s="257">
        <v>550000</v>
      </c>
      <c r="J2323" s="261">
        <v>1</v>
      </c>
      <c r="M2323" s="257">
        <v>550000</v>
      </c>
    </row>
    <row r="2324" spans="1:14">
      <c r="A2324" s="263">
        <v>2323</v>
      </c>
      <c r="C2324" s="256">
        <v>45982</v>
      </c>
      <c r="D2324" s="282" t="s">
        <v>3213</v>
      </c>
      <c r="G2324" s="282" t="s">
        <v>3994</v>
      </c>
      <c r="I2324" s="257">
        <v>270000</v>
      </c>
      <c r="J2324" s="261">
        <v>1</v>
      </c>
      <c r="M2324" s="257">
        <v>270000</v>
      </c>
    </row>
    <row r="2325" spans="1:14">
      <c r="A2325" s="263">
        <v>2324</v>
      </c>
      <c r="C2325" s="256">
        <v>45982</v>
      </c>
      <c r="D2325" s="282" t="s">
        <v>1362</v>
      </c>
      <c r="G2325" s="282" t="s">
        <v>3384</v>
      </c>
      <c r="H2325" s="261" t="s">
        <v>1186</v>
      </c>
      <c r="I2325" s="257">
        <v>550000</v>
      </c>
      <c r="J2325" s="261">
        <v>1</v>
      </c>
      <c r="M2325" s="257">
        <v>550000</v>
      </c>
    </row>
    <row r="2326" spans="1:14">
      <c r="A2326" s="263">
        <v>2325</v>
      </c>
      <c r="C2326" s="256">
        <v>45982</v>
      </c>
      <c r="D2326" s="282" t="s">
        <v>1362</v>
      </c>
      <c r="G2326" s="282" t="s">
        <v>2138</v>
      </c>
      <c r="H2326" s="261">
        <v>50229</v>
      </c>
      <c r="I2326" s="257">
        <v>70000</v>
      </c>
      <c r="J2326" s="261">
        <v>1</v>
      </c>
      <c r="M2326" s="257">
        <v>70000</v>
      </c>
    </row>
    <row r="2327" spans="1:14">
      <c r="A2327" s="263">
        <v>2326</v>
      </c>
      <c r="C2327" s="256">
        <v>45982</v>
      </c>
      <c r="D2327" s="282" t="s">
        <v>1362</v>
      </c>
      <c r="G2327" s="282" t="s">
        <v>2139</v>
      </c>
      <c r="H2327" s="261" t="s">
        <v>1752</v>
      </c>
      <c r="I2327" s="257">
        <v>55000</v>
      </c>
      <c r="J2327" s="261">
        <v>1</v>
      </c>
      <c r="M2327" s="257">
        <v>55000</v>
      </c>
    </row>
    <row r="2328" spans="1:14">
      <c r="A2328" s="263">
        <v>2327</v>
      </c>
      <c r="C2328" s="256">
        <v>45982</v>
      </c>
      <c r="D2328" s="282" t="s">
        <v>1362</v>
      </c>
      <c r="G2328" s="282" t="s">
        <v>2140</v>
      </c>
      <c r="H2328" s="261" t="s">
        <v>1778</v>
      </c>
      <c r="I2328" s="257">
        <v>10000</v>
      </c>
      <c r="J2328" s="261">
        <v>2</v>
      </c>
      <c r="M2328" s="257">
        <v>20000</v>
      </c>
    </row>
    <row r="2329" spans="1:14">
      <c r="A2329" s="263">
        <v>2328</v>
      </c>
      <c r="C2329" s="256">
        <v>45982</v>
      </c>
      <c r="D2329" s="282" t="s">
        <v>1362</v>
      </c>
      <c r="G2329" s="282" t="s">
        <v>2136</v>
      </c>
      <c r="H2329" s="261" t="s">
        <v>1230</v>
      </c>
      <c r="I2329" s="257">
        <v>130000</v>
      </c>
      <c r="J2329" s="261">
        <v>2</v>
      </c>
      <c r="M2329" s="257">
        <v>260000</v>
      </c>
    </row>
    <row r="2330" spans="1:14">
      <c r="A2330" s="263">
        <v>2329</v>
      </c>
      <c r="C2330" s="256">
        <v>45982</v>
      </c>
      <c r="D2330" s="282" t="s">
        <v>1465</v>
      </c>
      <c r="G2330" s="282" t="s">
        <v>1675</v>
      </c>
      <c r="H2330" s="261">
        <v>2800802</v>
      </c>
      <c r="I2330" s="257">
        <v>150000</v>
      </c>
      <c r="J2330" s="261">
        <v>1</v>
      </c>
      <c r="M2330" s="257">
        <v>150000</v>
      </c>
    </row>
    <row r="2331" spans="1:14">
      <c r="A2331" s="263">
        <v>2330</v>
      </c>
      <c r="C2331" s="256">
        <v>45982</v>
      </c>
      <c r="D2331" s="282" t="s">
        <v>1680</v>
      </c>
      <c r="G2331" s="282" t="s">
        <v>1506</v>
      </c>
      <c r="I2331" s="257">
        <v>450000</v>
      </c>
      <c r="J2331" s="261">
        <v>1</v>
      </c>
      <c r="M2331" s="257">
        <v>450000</v>
      </c>
    </row>
    <row r="2332" spans="1:14">
      <c r="A2332" s="263">
        <v>2331</v>
      </c>
      <c r="C2332" s="256">
        <v>45982</v>
      </c>
      <c r="D2332" s="282" t="s">
        <v>2703</v>
      </c>
      <c r="G2332" s="282" t="s">
        <v>3971</v>
      </c>
      <c r="N2332" s="257">
        <v>-550000</v>
      </c>
    </row>
    <row r="2333" spans="1:14">
      <c r="A2333" s="263">
        <v>2332</v>
      </c>
      <c r="C2333" s="256">
        <v>45982</v>
      </c>
      <c r="D2333" s="282" t="s">
        <v>3213</v>
      </c>
      <c r="G2333" s="282" t="s">
        <v>3982</v>
      </c>
      <c r="N2333" s="257">
        <v>-270000</v>
      </c>
    </row>
    <row r="2334" spans="1:14">
      <c r="A2334" s="263">
        <v>2333</v>
      </c>
      <c r="C2334" s="256">
        <v>45982</v>
      </c>
      <c r="D2334" s="282" t="s">
        <v>3871</v>
      </c>
      <c r="G2334" s="282" t="s">
        <v>3995</v>
      </c>
      <c r="N2334" s="257">
        <v>-1300000</v>
      </c>
    </row>
    <row r="2335" spans="1:14">
      <c r="A2335" s="263">
        <v>2334</v>
      </c>
      <c r="C2335" s="256">
        <v>45982</v>
      </c>
      <c r="D2335" s="282" t="s">
        <v>1465</v>
      </c>
      <c r="G2335" s="282" t="s">
        <v>3932</v>
      </c>
      <c r="N2335" s="257">
        <v>-150000</v>
      </c>
    </row>
    <row r="2336" spans="1:14">
      <c r="A2336" s="263">
        <v>2335</v>
      </c>
      <c r="C2336" s="256">
        <v>45981</v>
      </c>
      <c r="D2336" s="282" t="s">
        <v>1802</v>
      </c>
      <c r="G2336" s="282" t="s">
        <v>1111</v>
      </c>
      <c r="N2336" s="257">
        <v>-200000</v>
      </c>
    </row>
    <row r="2337" spans="1:17">
      <c r="A2337" s="263">
        <v>2336</v>
      </c>
      <c r="C2337" s="256">
        <v>45983</v>
      </c>
      <c r="D2337" s="282" t="s">
        <v>1551</v>
      </c>
      <c r="G2337" s="282" t="s">
        <v>3907</v>
      </c>
      <c r="N2337" s="257">
        <v>-2200000</v>
      </c>
    </row>
    <row r="2338" spans="1:17">
      <c r="A2338" s="263">
        <v>2337</v>
      </c>
      <c r="C2338" s="256">
        <v>45983</v>
      </c>
      <c r="D2338" s="282" t="s">
        <v>1825</v>
      </c>
      <c r="G2338" s="282" t="s">
        <v>1701</v>
      </c>
      <c r="I2338" s="257">
        <v>650000</v>
      </c>
      <c r="J2338" s="261">
        <v>1</v>
      </c>
      <c r="L2338" s="258">
        <v>65000</v>
      </c>
      <c r="M2338" s="257">
        <v>715000</v>
      </c>
    </row>
    <row r="2339" spans="1:17">
      <c r="A2339" s="263">
        <v>2338</v>
      </c>
      <c r="C2339" s="256">
        <v>45985</v>
      </c>
      <c r="D2339" s="282" t="s">
        <v>3454</v>
      </c>
      <c r="G2339" s="282" t="s">
        <v>3384</v>
      </c>
      <c r="H2339" s="261" t="s">
        <v>1186</v>
      </c>
      <c r="I2339" s="257">
        <v>535455</v>
      </c>
      <c r="J2339" s="261">
        <v>1</v>
      </c>
      <c r="L2339" s="258">
        <v>53546</v>
      </c>
      <c r="M2339" s="257">
        <v>589001</v>
      </c>
    </row>
    <row r="2340" spans="1:17">
      <c r="A2340" s="263">
        <v>2339</v>
      </c>
      <c r="C2340" s="256">
        <v>45985</v>
      </c>
      <c r="D2340" s="282" t="s">
        <v>1370</v>
      </c>
      <c r="G2340" s="282" t="s">
        <v>2763</v>
      </c>
      <c r="H2340" s="261">
        <v>1087298388</v>
      </c>
      <c r="I2340" s="257">
        <v>550000</v>
      </c>
      <c r="J2340" s="261">
        <v>2</v>
      </c>
      <c r="M2340" s="257">
        <v>1100000</v>
      </c>
      <c r="Q2340" s="282" t="s">
        <v>4122</v>
      </c>
    </row>
    <row r="2341" spans="1:17">
      <c r="A2341" s="263">
        <v>2340</v>
      </c>
      <c r="C2341" s="256">
        <v>45985</v>
      </c>
      <c r="D2341" s="282" t="s">
        <v>1370</v>
      </c>
      <c r="G2341" s="282" t="s">
        <v>2234</v>
      </c>
      <c r="I2341" s="257">
        <v>1700000</v>
      </c>
      <c r="J2341" s="261">
        <v>1</v>
      </c>
      <c r="M2341" s="257">
        <v>1700000</v>
      </c>
      <c r="Q2341" s="282" t="s">
        <v>4123</v>
      </c>
    </row>
    <row r="2342" spans="1:17">
      <c r="A2342" s="263">
        <v>2341</v>
      </c>
      <c r="C2342" s="256">
        <v>45985</v>
      </c>
      <c r="D2342" s="282" t="s">
        <v>972</v>
      </c>
      <c r="G2342" s="282" t="s">
        <v>1467</v>
      </c>
      <c r="H2342" s="261" t="s">
        <v>2613</v>
      </c>
      <c r="I2342" s="257">
        <v>350000</v>
      </c>
      <c r="J2342" s="261">
        <v>1</v>
      </c>
      <c r="L2342" s="258">
        <v>35000</v>
      </c>
      <c r="M2342" s="257">
        <v>385000</v>
      </c>
      <c r="Q2342" s="282" t="s">
        <v>4124</v>
      </c>
    </row>
    <row r="2343" spans="1:17">
      <c r="A2343" s="263">
        <v>2342</v>
      </c>
      <c r="C2343" s="256">
        <v>45985</v>
      </c>
      <c r="D2343" s="282" t="s">
        <v>2407</v>
      </c>
      <c r="G2343" s="282" t="s">
        <v>3996</v>
      </c>
      <c r="H2343" s="261" t="s">
        <v>3997</v>
      </c>
      <c r="I2343" s="257">
        <v>350000</v>
      </c>
      <c r="J2343" s="261">
        <v>1</v>
      </c>
      <c r="L2343" s="258">
        <v>35000</v>
      </c>
      <c r="M2343" s="257">
        <v>385000</v>
      </c>
      <c r="Q2343" s="282" t="s">
        <v>4125</v>
      </c>
    </row>
    <row r="2344" spans="1:17">
      <c r="A2344" s="263">
        <v>2343</v>
      </c>
      <c r="C2344" s="256">
        <v>45985</v>
      </c>
      <c r="D2344" s="282" t="s">
        <v>1131</v>
      </c>
      <c r="G2344" s="282" t="s">
        <v>1182</v>
      </c>
      <c r="H2344" s="261" t="s">
        <v>1332</v>
      </c>
      <c r="I2344" s="257">
        <v>1200000</v>
      </c>
      <c r="J2344" s="261">
        <v>1</v>
      </c>
      <c r="M2344" s="257">
        <v>1200000</v>
      </c>
    </row>
    <row r="2345" spans="1:17">
      <c r="A2345" s="263">
        <v>2344</v>
      </c>
      <c r="C2345" s="256">
        <v>45985</v>
      </c>
      <c r="D2345" s="282" t="s">
        <v>1420</v>
      </c>
      <c r="G2345" s="282" t="s">
        <v>1182</v>
      </c>
      <c r="H2345" s="261" t="s">
        <v>1710</v>
      </c>
      <c r="I2345" s="257">
        <v>1200000</v>
      </c>
      <c r="J2345" s="261">
        <v>1</v>
      </c>
      <c r="L2345" s="258">
        <v>120000</v>
      </c>
      <c r="M2345" s="257">
        <v>1320000</v>
      </c>
      <c r="Q2345" s="282" t="s">
        <v>4126</v>
      </c>
    </row>
    <row r="2346" spans="1:17">
      <c r="A2346" s="263">
        <v>2345</v>
      </c>
      <c r="C2346" s="256">
        <v>45985</v>
      </c>
      <c r="D2346" s="282" t="s">
        <v>1557</v>
      </c>
      <c r="G2346" s="282" t="s">
        <v>2142</v>
      </c>
      <c r="I2346" s="257">
        <v>700000</v>
      </c>
      <c r="J2346" s="261">
        <v>1</v>
      </c>
      <c r="L2346" s="258">
        <v>70000</v>
      </c>
      <c r="M2346" s="257">
        <v>770000</v>
      </c>
      <c r="Q2346" s="282" t="s">
        <v>4127</v>
      </c>
    </row>
    <row r="2347" spans="1:17">
      <c r="A2347" s="263">
        <v>2346</v>
      </c>
      <c r="C2347" s="256">
        <v>45985</v>
      </c>
      <c r="D2347" s="282" t="s">
        <v>1415</v>
      </c>
      <c r="G2347" s="282" t="s">
        <v>1476</v>
      </c>
      <c r="I2347" s="257">
        <v>1200000</v>
      </c>
      <c r="J2347" s="261">
        <v>1</v>
      </c>
      <c r="M2347" s="257">
        <v>1200000</v>
      </c>
      <c r="Q2347" s="282" t="s">
        <v>4128</v>
      </c>
    </row>
    <row r="2348" spans="1:17">
      <c r="A2348" s="263">
        <v>2347</v>
      </c>
      <c r="C2348" s="256">
        <v>45985</v>
      </c>
      <c r="D2348" s="282" t="s">
        <v>3213</v>
      </c>
      <c r="G2348" s="282" t="s">
        <v>1817</v>
      </c>
      <c r="H2348" s="261">
        <v>501218962</v>
      </c>
      <c r="I2348" s="257">
        <v>3500000</v>
      </c>
      <c r="J2348" s="261">
        <v>1</v>
      </c>
      <c r="L2348" s="258">
        <v>350000</v>
      </c>
      <c r="M2348" s="257">
        <v>3850000</v>
      </c>
    </row>
    <row r="2349" spans="1:17">
      <c r="A2349" s="263">
        <v>2348</v>
      </c>
      <c r="C2349" s="256">
        <v>45985</v>
      </c>
      <c r="D2349" s="282" t="s">
        <v>3213</v>
      </c>
      <c r="G2349" s="282" t="s">
        <v>1722</v>
      </c>
      <c r="H2349" s="261" t="s">
        <v>1721</v>
      </c>
      <c r="I2349" s="257">
        <v>25000</v>
      </c>
      <c r="J2349" s="261">
        <v>1</v>
      </c>
      <c r="L2349" s="258">
        <v>2500</v>
      </c>
      <c r="M2349" s="257">
        <v>27500</v>
      </c>
    </row>
    <row r="2350" spans="1:17">
      <c r="A2350" s="263">
        <v>2349</v>
      </c>
      <c r="C2350" s="256">
        <v>45985</v>
      </c>
      <c r="D2350" s="282" t="s">
        <v>3213</v>
      </c>
      <c r="G2350" s="282" t="s">
        <v>1722</v>
      </c>
      <c r="H2350" s="261" t="s">
        <v>1724</v>
      </c>
      <c r="I2350" s="257">
        <v>65000</v>
      </c>
      <c r="J2350" s="261">
        <v>1</v>
      </c>
      <c r="L2350" s="258">
        <v>6500</v>
      </c>
      <c r="M2350" s="257">
        <v>71500</v>
      </c>
    </row>
    <row r="2351" spans="1:17">
      <c r="A2351" s="263">
        <v>2350</v>
      </c>
      <c r="C2351" s="256">
        <v>45983</v>
      </c>
      <c r="D2351" s="282" t="s">
        <v>1825</v>
      </c>
      <c r="G2351" s="282" t="s">
        <v>2006</v>
      </c>
      <c r="N2351" s="257">
        <v>-715000</v>
      </c>
    </row>
    <row r="2352" spans="1:17">
      <c r="A2352" s="263">
        <v>2351</v>
      </c>
      <c r="C2352" s="256">
        <v>45985</v>
      </c>
      <c r="D2352" s="282" t="s">
        <v>972</v>
      </c>
      <c r="G2352" s="282" t="s">
        <v>3967</v>
      </c>
      <c r="N2352" s="257">
        <v>-385000</v>
      </c>
    </row>
    <row r="2353" spans="1:14">
      <c r="A2353" s="263">
        <v>2352</v>
      </c>
      <c r="C2353" s="256">
        <v>45985</v>
      </c>
      <c r="D2353" s="282" t="s">
        <v>3213</v>
      </c>
      <c r="G2353" s="282" t="s">
        <v>3972</v>
      </c>
      <c r="N2353" s="257">
        <v>-3949000</v>
      </c>
    </row>
    <row r="2354" spans="1:14">
      <c r="A2354" s="263">
        <v>2353</v>
      </c>
      <c r="C2354" s="256">
        <v>45985</v>
      </c>
      <c r="D2354" s="282" t="s">
        <v>3454</v>
      </c>
      <c r="G2354" s="282" t="s">
        <v>3998</v>
      </c>
      <c r="N2354" s="257">
        <v>-589001</v>
      </c>
    </row>
    <row r="2355" spans="1:14">
      <c r="A2355" s="263">
        <v>2354</v>
      </c>
      <c r="C2355" s="256">
        <v>45985</v>
      </c>
      <c r="D2355" s="282" t="s">
        <v>3874</v>
      </c>
      <c r="G2355" s="282" t="s">
        <v>1675</v>
      </c>
      <c r="H2355" s="261">
        <v>2800802</v>
      </c>
      <c r="I2355" s="257">
        <v>150000</v>
      </c>
      <c r="J2355" s="261">
        <v>1</v>
      </c>
      <c r="M2355" s="257">
        <v>150000</v>
      </c>
    </row>
    <row r="2356" spans="1:14">
      <c r="A2356" s="263">
        <v>2355</v>
      </c>
      <c r="C2356" s="256">
        <v>45986</v>
      </c>
      <c r="D2356" s="282" t="s">
        <v>2431</v>
      </c>
      <c r="G2356" s="282" t="s">
        <v>3969</v>
      </c>
      <c r="N2356" s="257">
        <v>-550000</v>
      </c>
    </row>
    <row r="2357" spans="1:14">
      <c r="A2357" s="263">
        <v>2356</v>
      </c>
      <c r="C2357" s="256">
        <v>45986</v>
      </c>
      <c r="D2357" s="282" t="s">
        <v>1007</v>
      </c>
      <c r="G2357" s="282" t="s">
        <v>3707</v>
      </c>
      <c r="N2357" s="257">
        <v>-1200000</v>
      </c>
    </row>
    <row r="2358" spans="1:14">
      <c r="A2358" s="263">
        <v>2357</v>
      </c>
      <c r="C2358" s="256">
        <v>45986</v>
      </c>
      <c r="D2358" s="282" t="s">
        <v>1362</v>
      </c>
      <c r="G2358" s="282" t="s">
        <v>3977</v>
      </c>
      <c r="N2358" s="257">
        <v>-955000</v>
      </c>
    </row>
    <row r="2359" spans="1:14">
      <c r="A2359" s="263">
        <v>2358</v>
      </c>
      <c r="C2359" s="256">
        <v>45986</v>
      </c>
      <c r="D2359" s="282" t="s">
        <v>1045</v>
      </c>
      <c r="G2359" s="282" t="s">
        <v>1817</v>
      </c>
      <c r="H2359" s="261">
        <v>501218962</v>
      </c>
      <c r="I2359" s="257">
        <v>3500000</v>
      </c>
      <c r="J2359" s="261">
        <v>1</v>
      </c>
      <c r="M2359" s="257">
        <v>3500000</v>
      </c>
    </row>
    <row r="2360" spans="1:14">
      <c r="A2360" s="263">
        <v>2359</v>
      </c>
      <c r="C2360" s="256">
        <v>45986</v>
      </c>
      <c r="D2360" s="282" t="s">
        <v>1045</v>
      </c>
      <c r="G2360" s="282" t="s">
        <v>1722</v>
      </c>
      <c r="H2360" s="261" t="s">
        <v>1721</v>
      </c>
      <c r="I2360" s="257">
        <v>90000</v>
      </c>
      <c r="J2360" s="261">
        <v>1</v>
      </c>
      <c r="M2360" s="257">
        <v>90000</v>
      </c>
    </row>
    <row r="2361" spans="1:14">
      <c r="A2361" s="263">
        <v>2360</v>
      </c>
      <c r="C2361" s="256">
        <v>45986</v>
      </c>
      <c r="D2361" s="282" t="s">
        <v>3875</v>
      </c>
      <c r="G2361" s="282" t="s">
        <v>2145</v>
      </c>
      <c r="H2361" s="261" t="s">
        <v>1177</v>
      </c>
      <c r="I2361" s="257">
        <v>1200000</v>
      </c>
      <c r="J2361" s="261">
        <v>1</v>
      </c>
      <c r="M2361" s="257">
        <v>1200000</v>
      </c>
    </row>
    <row r="2362" spans="1:14">
      <c r="A2362" s="263">
        <v>2361</v>
      </c>
      <c r="C2362" s="256">
        <v>45986</v>
      </c>
      <c r="D2362" s="282" t="s">
        <v>2537</v>
      </c>
      <c r="G2362" s="282" t="s">
        <v>1182</v>
      </c>
      <c r="H2362" s="261" t="s">
        <v>1710</v>
      </c>
      <c r="I2362" s="257">
        <v>1300000</v>
      </c>
      <c r="J2362" s="261">
        <v>1</v>
      </c>
      <c r="M2362" s="257">
        <v>1300000</v>
      </c>
    </row>
    <row r="2363" spans="1:14">
      <c r="A2363" s="263">
        <v>2362</v>
      </c>
      <c r="C2363" s="256">
        <v>45986</v>
      </c>
      <c r="D2363" s="282" t="s">
        <v>2537</v>
      </c>
      <c r="G2363" s="282" t="s">
        <v>3999</v>
      </c>
      <c r="N2363" s="257">
        <v>-1300000</v>
      </c>
    </row>
    <row r="2364" spans="1:14">
      <c r="A2364" s="263">
        <v>2363</v>
      </c>
      <c r="C2364" s="256">
        <v>45986</v>
      </c>
      <c r="D2364" s="282" t="s">
        <v>1045</v>
      </c>
      <c r="G2364" s="282" t="s">
        <v>3739</v>
      </c>
      <c r="N2364" s="257">
        <v>-6690000</v>
      </c>
    </row>
    <row r="2365" spans="1:14">
      <c r="A2365" s="263">
        <v>2364</v>
      </c>
      <c r="C2365" s="256">
        <v>45986</v>
      </c>
      <c r="D2365" s="282" t="s">
        <v>3875</v>
      </c>
      <c r="G2365" s="282" t="s">
        <v>4000</v>
      </c>
      <c r="N2365" s="257">
        <v>-1200000</v>
      </c>
    </row>
    <row r="2366" spans="1:14">
      <c r="A2366" s="263">
        <v>2365</v>
      </c>
      <c r="C2366" s="256">
        <v>45986</v>
      </c>
      <c r="D2366" s="282" t="s">
        <v>2262</v>
      </c>
      <c r="G2366" s="282" t="s">
        <v>1111</v>
      </c>
      <c r="N2366" s="257">
        <v>-1815000</v>
      </c>
    </row>
    <row r="2367" spans="1:14">
      <c r="A2367" s="263">
        <v>2366</v>
      </c>
      <c r="C2367" s="256">
        <v>45987</v>
      </c>
      <c r="D2367" s="282" t="s">
        <v>1154</v>
      </c>
      <c r="G2367" s="282" t="s">
        <v>3727</v>
      </c>
      <c r="H2367" s="261">
        <v>6058008122</v>
      </c>
      <c r="I2367" s="257">
        <v>2500000</v>
      </c>
      <c r="J2367" s="261">
        <v>1</v>
      </c>
      <c r="M2367" s="257">
        <v>2500000</v>
      </c>
    </row>
    <row r="2368" spans="1:14">
      <c r="A2368" s="263">
        <v>2367</v>
      </c>
      <c r="C2368" s="256">
        <v>45987</v>
      </c>
      <c r="D2368" s="282" t="s">
        <v>1548</v>
      </c>
      <c r="G2368" s="282" t="s">
        <v>1184</v>
      </c>
      <c r="H2368" s="261" t="s">
        <v>1185</v>
      </c>
      <c r="I2368" s="257">
        <v>1200000</v>
      </c>
      <c r="J2368" s="261">
        <v>1</v>
      </c>
      <c r="L2368" s="258">
        <v>120000</v>
      </c>
      <c r="M2368" s="257">
        <v>1320000</v>
      </c>
    </row>
    <row r="2369" spans="1:14">
      <c r="A2369" s="263">
        <v>2368</v>
      </c>
      <c r="C2369" s="256">
        <v>45987</v>
      </c>
      <c r="D2369" s="282" t="s">
        <v>1548</v>
      </c>
      <c r="G2369" s="282" t="s">
        <v>2967</v>
      </c>
      <c r="I2369" s="257">
        <v>200000</v>
      </c>
      <c r="J2369" s="261">
        <v>1</v>
      </c>
      <c r="L2369" s="258">
        <v>20000</v>
      </c>
      <c r="M2369" s="257">
        <v>220000</v>
      </c>
    </row>
    <row r="2370" spans="1:14">
      <c r="A2370" s="263">
        <v>2369</v>
      </c>
      <c r="C2370" s="256">
        <v>45987</v>
      </c>
      <c r="D2370" s="282" t="s">
        <v>1413</v>
      </c>
      <c r="G2370" s="282" t="s">
        <v>2242</v>
      </c>
      <c r="I2370" s="257">
        <v>650000</v>
      </c>
      <c r="J2370" s="261">
        <v>1</v>
      </c>
      <c r="M2370" s="257">
        <v>650000</v>
      </c>
    </row>
    <row r="2371" spans="1:14">
      <c r="A2371" s="263">
        <v>2370</v>
      </c>
      <c r="C2371" s="256">
        <v>45987</v>
      </c>
      <c r="D2371" s="282" t="s">
        <v>1747</v>
      </c>
      <c r="G2371" s="282" t="s">
        <v>2142</v>
      </c>
      <c r="I2371" s="257">
        <v>650000</v>
      </c>
      <c r="J2371" s="261">
        <v>1</v>
      </c>
      <c r="M2371" s="257">
        <v>650000</v>
      </c>
    </row>
    <row r="2372" spans="1:14">
      <c r="A2372" s="263">
        <v>2371</v>
      </c>
      <c r="C2372" s="256">
        <v>45987</v>
      </c>
      <c r="D2372" s="282" t="s">
        <v>1705</v>
      </c>
      <c r="G2372" s="282" t="s">
        <v>2841</v>
      </c>
      <c r="H2372" s="261">
        <v>24046895</v>
      </c>
      <c r="I2372" s="257">
        <v>130000</v>
      </c>
      <c r="J2372" s="261">
        <v>1</v>
      </c>
      <c r="L2372" s="258">
        <v>13000</v>
      </c>
      <c r="M2372" s="257">
        <v>143000</v>
      </c>
    </row>
    <row r="2373" spans="1:14">
      <c r="A2373" s="263">
        <v>2372</v>
      </c>
      <c r="C2373" s="256">
        <v>45987</v>
      </c>
      <c r="D2373" s="282" t="s">
        <v>1551</v>
      </c>
      <c r="G2373" s="282" t="s">
        <v>2323</v>
      </c>
      <c r="H2373" s="261" t="s">
        <v>2806</v>
      </c>
      <c r="I2373" s="257">
        <v>750000</v>
      </c>
      <c r="J2373" s="261">
        <v>1</v>
      </c>
      <c r="L2373" s="258">
        <v>75000</v>
      </c>
      <c r="M2373" s="257">
        <v>825000</v>
      </c>
    </row>
    <row r="2374" spans="1:14">
      <c r="A2374" s="263">
        <v>2373</v>
      </c>
      <c r="C2374" s="256">
        <v>45987</v>
      </c>
      <c r="D2374" s="282" t="s">
        <v>2637</v>
      </c>
      <c r="G2374" s="282" t="s">
        <v>3934</v>
      </c>
      <c r="N2374" s="257">
        <v>-880000</v>
      </c>
    </row>
    <row r="2375" spans="1:14">
      <c r="A2375" s="263">
        <v>2374</v>
      </c>
      <c r="C2375" s="256">
        <v>45987</v>
      </c>
      <c r="D2375" s="282" t="s">
        <v>1413</v>
      </c>
      <c r="G2375" s="282" t="s">
        <v>4001</v>
      </c>
      <c r="N2375" s="257">
        <v>-650000</v>
      </c>
    </row>
    <row r="2376" spans="1:14">
      <c r="A2376" s="263">
        <v>2375</v>
      </c>
      <c r="C2376" s="256">
        <v>45987</v>
      </c>
      <c r="D2376" s="282" t="s">
        <v>1557</v>
      </c>
      <c r="G2376" s="282" t="s">
        <v>4002</v>
      </c>
      <c r="N2376" s="257">
        <v>-770000</v>
      </c>
    </row>
    <row r="2377" spans="1:14">
      <c r="A2377" s="263">
        <v>2376</v>
      </c>
      <c r="C2377" s="256">
        <v>45988</v>
      </c>
      <c r="D2377" s="282" t="s">
        <v>3876</v>
      </c>
      <c r="G2377" s="282" t="s">
        <v>1467</v>
      </c>
      <c r="H2377" s="261" t="s">
        <v>2613</v>
      </c>
      <c r="I2377" s="257">
        <v>350000</v>
      </c>
      <c r="J2377" s="261">
        <v>1</v>
      </c>
      <c r="M2377" s="257">
        <v>350000</v>
      </c>
    </row>
    <row r="2378" spans="1:14">
      <c r="A2378" s="263">
        <v>2377</v>
      </c>
      <c r="C2378" s="256">
        <v>45988</v>
      </c>
      <c r="D2378" s="282" t="s">
        <v>1370</v>
      </c>
      <c r="G2378" s="282" t="s">
        <v>2323</v>
      </c>
      <c r="H2378" s="261" t="s">
        <v>2806</v>
      </c>
      <c r="I2378" s="257">
        <v>1100000</v>
      </c>
      <c r="J2378" s="261">
        <v>1</v>
      </c>
      <c r="M2378" s="257">
        <v>1100000</v>
      </c>
    </row>
    <row r="2379" spans="1:14">
      <c r="A2379" s="263">
        <v>2378</v>
      </c>
      <c r="C2379" s="256">
        <v>45988</v>
      </c>
      <c r="D2379" s="282" t="s">
        <v>1370</v>
      </c>
      <c r="G2379" s="282" t="s">
        <v>1237</v>
      </c>
      <c r="H2379" s="261" t="s">
        <v>1236</v>
      </c>
      <c r="I2379" s="257">
        <v>80000</v>
      </c>
      <c r="J2379" s="261">
        <v>1</v>
      </c>
      <c r="M2379" s="257">
        <v>80000</v>
      </c>
    </row>
    <row r="2380" spans="1:14">
      <c r="A2380" s="263">
        <v>2379</v>
      </c>
      <c r="C2380" s="256">
        <v>45988</v>
      </c>
      <c r="D2380" s="282" t="s">
        <v>1370</v>
      </c>
      <c r="G2380" s="282" t="s">
        <v>1237</v>
      </c>
      <c r="H2380" s="261" t="s">
        <v>1236</v>
      </c>
      <c r="I2380" s="257">
        <v>50000</v>
      </c>
      <c r="J2380" s="261">
        <v>1</v>
      </c>
      <c r="M2380" s="257">
        <v>50000</v>
      </c>
    </row>
    <row r="2381" spans="1:14">
      <c r="A2381" s="263">
        <v>2380</v>
      </c>
      <c r="C2381" s="256">
        <v>45988</v>
      </c>
      <c r="D2381" s="282" t="s">
        <v>1680</v>
      </c>
      <c r="G2381" s="282" t="s">
        <v>1182</v>
      </c>
      <c r="H2381" s="261" t="s">
        <v>1710</v>
      </c>
      <c r="I2381" s="257">
        <v>1200000</v>
      </c>
      <c r="J2381" s="261">
        <v>1</v>
      </c>
      <c r="M2381" s="257">
        <v>1200000</v>
      </c>
    </row>
    <row r="2382" spans="1:14">
      <c r="A2382" s="263">
        <v>2381</v>
      </c>
      <c r="C2382" s="256">
        <v>45988</v>
      </c>
      <c r="D2382" s="282" t="s">
        <v>1680</v>
      </c>
      <c r="G2382" s="282" t="s">
        <v>1467</v>
      </c>
      <c r="H2382" s="261" t="s">
        <v>2613</v>
      </c>
      <c r="I2382" s="257">
        <v>350000</v>
      </c>
      <c r="J2382" s="261">
        <v>1</v>
      </c>
      <c r="M2382" s="257">
        <v>350000</v>
      </c>
    </row>
    <row r="2383" spans="1:14">
      <c r="A2383" s="263">
        <v>2382</v>
      </c>
      <c r="C2383" s="256">
        <v>45988</v>
      </c>
      <c r="D2383" s="282" t="s">
        <v>1525</v>
      </c>
      <c r="G2383" s="282" t="s">
        <v>2161</v>
      </c>
      <c r="I2383" s="257">
        <v>650000</v>
      </c>
      <c r="J2383" s="261">
        <v>1</v>
      </c>
      <c r="L2383" s="258">
        <v>65000</v>
      </c>
      <c r="M2383" s="257">
        <v>715000</v>
      </c>
    </row>
    <row r="2384" spans="1:14">
      <c r="A2384" s="263">
        <v>2383</v>
      </c>
      <c r="C2384" s="256">
        <v>45988</v>
      </c>
      <c r="D2384" s="282" t="s">
        <v>1525</v>
      </c>
      <c r="G2384" s="282" t="s">
        <v>2061</v>
      </c>
      <c r="H2384" s="261" t="s">
        <v>2517</v>
      </c>
      <c r="I2384" s="257">
        <v>50000</v>
      </c>
      <c r="J2384" s="261">
        <v>1</v>
      </c>
      <c r="L2384" s="258">
        <v>5000</v>
      </c>
      <c r="M2384" s="257">
        <v>55000</v>
      </c>
    </row>
    <row r="2385" spans="1:14">
      <c r="A2385" s="263">
        <v>2384</v>
      </c>
      <c r="C2385" s="256">
        <v>45988</v>
      </c>
      <c r="D2385" s="282" t="s">
        <v>1525</v>
      </c>
      <c r="G2385" s="282" t="s">
        <v>1717</v>
      </c>
      <c r="H2385" s="261">
        <v>501220641</v>
      </c>
      <c r="I2385" s="257">
        <v>350000</v>
      </c>
      <c r="J2385" s="261">
        <v>1</v>
      </c>
      <c r="L2385" s="258">
        <v>35000</v>
      </c>
      <c r="M2385" s="257">
        <v>385000</v>
      </c>
    </row>
    <row r="2386" spans="1:14">
      <c r="A2386" s="263">
        <v>2385</v>
      </c>
      <c r="C2386" s="256">
        <v>45988</v>
      </c>
      <c r="D2386" s="282" t="s">
        <v>1525</v>
      </c>
      <c r="G2386" s="282" t="s">
        <v>1490</v>
      </c>
      <c r="I2386" s="257">
        <v>20000</v>
      </c>
      <c r="J2386" s="261">
        <v>1</v>
      </c>
      <c r="L2386" s="258">
        <v>2000</v>
      </c>
      <c r="M2386" s="257">
        <v>22000</v>
      </c>
    </row>
    <row r="2387" spans="1:14">
      <c r="A2387" s="263">
        <v>2386</v>
      </c>
      <c r="C2387" s="256">
        <v>45988</v>
      </c>
      <c r="D2387" s="282" t="s">
        <v>2093</v>
      </c>
      <c r="G2387" s="282" t="s">
        <v>2234</v>
      </c>
      <c r="I2387" s="257">
        <v>1700000</v>
      </c>
      <c r="J2387" s="261">
        <v>1</v>
      </c>
      <c r="M2387" s="257">
        <v>1700000</v>
      </c>
    </row>
    <row r="2388" spans="1:14">
      <c r="A2388" s="263">
        <v>2387</v>
      </c>
      <c r="C2388" s="256">
        <v>45988</v>
      </c>
      <c r="D2388" s="282" t="s">
        <v>2658</v>
      </c>
      <c r="G2388" s="282" t="s">
        <v>1182</v>
      </c>
      <c r="H2388" s="261" t="s">
        <v>1710</v>
      </c>
      <c r="I2388" s="257">
        <v>1300000</v>
      </c>
      <c r="J2388" s="261">
        <v>1</v>
      </c>
      <c r="L2388" s="258">
        <v>130000</v>
      </c>
      <c r="M2388" s="257">
        <v>1430000</v>
      </c>
    </row>
    <row r="2389" spans="1:14">
      <c r="A2389" s="263">
        <v>2388</v>
      </c>
      <c r="C2389" s="256">
        <v>45988</v>
      </c>
      <c r="D2389" s="282" t="s">
        <v>2658</v>
      </c>
      <c r="G2389" s="282" t="s">
        <v>1467</v>
      </c>
      <c r="H2389" s="261" t="s">
        <v>2613</v>
      </c>
      <c r="I2389" s="257">
        <v>350000</v>
      </c>
      <c r="J2389" s="261">
        <v>1</v>
      </c>
      <c r="L2389" s="258">
        <v>35000</v>
      </c>
      <c r="M2389" s="257">
        <v>385000</v>
      </c>
    </row>
    <row r="2390" spans="1:14">
      <c r="A2390" s="263">
        <v>2389</v>
      </c>
      <c r="C2390" s="256">
        <v>45988</v>
      </c>
      <c r="D2390" s="282" t="s">
        <v>3876</v>
      </c>
      <c r="G2390" s="282" t="s">
        <v>4003</v>
      </c>
      <c r="N2390" s="257">
        <v>-350000</v>
      </c>
    </row>
    <row r="2391" spans="1:14">
      <c r="A2391" s="263">
        <v>2390</v>
      </c>
      <c r="C2391" s="256">
        <v>45989</v>
      </c>
      <c r="D2391" s="282" t="s">
        <v>1420</v>
      </c>
      <c r="G2391" s="282" t="s">
        <v>4004</v>
      </c>
      <c r="N2391" s="257">
        <v>-1320000</v>
      </c>
    </row>
    <row r="2392" spans="1:14">
      <c r="A2392" s="263">
        <v>2391</v>
      </c>
      <c r="C2392" s="256">
        <v>45989</v>
      </c>
      <c r="D2392" s="282" t="s">
        <v>981</v>
      </c>
      <c r="G2392" s="282" t="s">
        <v>1701</v>
      </c>
      <c r="I2392" s="257">
        <v>650000</v>
      </c>
      <c r="J2392" s="261">
        <v>1</v>
      </c>
      <c r="M2392" s="257">
        <v>650000</v>
      </c>
    </row>
    <row r="2393" spans="1:14">
      <c r="A2393" s="263">
        <v>2392</v>
      </c>
      <c r="C2393" s="256">
        <v>45989</v>
      </c>
      <c r="D2393" s="282" t="s">
        <v>1747</v>
      </c>
      <c r="G2393" s="282" t="s">
        <v>1182</v>
      </c>
      <c r="H2393" s="261" t="s">
        <v>1710</v>
      </c>
      <c r="I2393" s="257">
        <v>1200000</v>
      </c>
      <c r="J2393" s="261">
        <v>1</v>
      </c>
      <c r="M2393" s="257">
        <v>1200000</v>
      </c>
    </row>
    <row r="2394" spans="1:14">
      <c r="A2394" s="263">
        <v>2393</v>
      </c>
      <c r="C2394" s="256">
        <v>45989</v>
      </c>
      <c r="D2394" s="282" t="s">
        <v>1747</v>
      </c>
      <c r="G2394" s="282" t="s">
        <v>1467</v>
      </c>
      <c r="H2394" s="261" t="s">
        <v>2613</v>
      </c>
      <c r="I2394" s="257">
        <v>350000</v>
      </c>
      <c r="J2394" s="261">
        <v>1</v>
      </c>
      <c r="M2394" s="257">
        <v>350000</v>
      </c>
    </row>
    <row r="2395" spans="1:14">
      <c r="A2395" s="263">
        <v>2394</v>
      </c>
      <c r="C2395" s="256">
        <v>45989</v>
      </c>
      <c r="D2395" s="282" t="s">
        <v>1747</v>
      </c>
      <c r="G2395" s="282" t="s">
        <v>2140</v>
      </c>
      <c r="H2395" s="261" t="s">
        <v>1778</v>
      </c>
      <c r="I2395" s="257">
        <v>10000</v>
      </c>
      <c r="J2395" s="261">
        <v>1</v>
      </c>
      <c r="M2395" s="257">
        <v>10000</v>
      </c>
    </row>
    <row r="2396" spans="1:14">
      <c r="A2396" s="263">
        <v>2395</v>
      </c>
      <c r="C2396" s="256">
        <v>45989</v>
      </c>
      <c r="D2396" s="282" t="s">
        <v>1007</v>
      </c>
      <c r="G2396" s="282" t="s">
        <v>3384</v>
      </c>
      <c r="H2396" s="261" t="s">
        <v>1186</v>
      </c>
      <c r="I2396" s="257">
        <v>535455</v>
      </c>
      <c r="J2396" s="261">
        <v>1</v>
      </c>
      <c r="L2396" s="258">
        <v>53546</v>
      </c>
      <c r="M2396" s="257">
        <v>589001</v>
      </c>
    </row>
    <row r="2397" spans="1:14">
      <c r="A2397" s="263">
        <v>2396</v>
      </c>
      <c r="C2397" s="256">
        <v>45989</v>
      </c>
      <c r="D2397" s="282" t="s">
        <v>1007</v>
      </c>
      <c r="G2397" s="282" t="s">
        <v>2138</v>
      </c>
      <c r="H2397" s="261">
        <v>50229</v>
      </c>
      <c r="I2397" s="257">
        <v>70000</v>
      </c>
      <c r="J2397" s="261">
        <v>1</v>
      </c>
      <c r="L2397" s="258">
        <v>7000</v>
      </c>
      <c r="M2397" s="257">
        <v>77000</v>
      </c>
    </row>
    <row r="2398" spans="1:14">
      <c r="A2398" s="263">
        <v>2397</v>
      </c>
      <c r="C2398" s="256">
        <v>45989</v>
      </c>
      <c r="D2398" s="282" t="s">
        <v>1007</v>
      </c>
      <c r="G2398" s="282" t="s">
        <v>2140</v>
      </c>
      <c r="H2398" s="261" t="s">
        <v>1778</v>
      </c>
      <c r="I2398" s="257">
        <v>10000</v>
      </c>
      <c r="J2398" s="261">
        <v>1</v>
      </c>
      <c r="L2398" s="258">
        <v>1000</v>
      </c>
      <c r="M2398" s="257">
        <v>11000</v>
      </c>
    </row>
    <row r="2399" spans="1:14">
      <c r="A2399" s="263">
        <v>2398</v>
      </c>
      <c r="C2399" s="256">
        <v>45989</v>
      </c>
      <c r="D2399" s="282" t="s">
        <v>1007</v>
      </c>
      <c r="G2399" s="282" t="s">
        <v>4005</v>
      </c>
      <c r="I2399" s="257">
        <v>10000</v>
      </c>
      <c r="J2399" s="261">
        <v>1</v>
      </c>
      <c r="L2399" s="258">
        <v>1000</v>
      </c>
      <c r="M2399" s="257">
        <v>11000</v>
      </c>
    </row>
    <row r="2400" spans="1:14">
      <c r="A2400" s="263">
        <v>2399</v>
      </c>
      <c r="C2400" s="256">
        <v>45989</v>
      </c>
      <c r="D2400" s="282" t="s">
        <v>1007</v>
      </c>
      <c r="G2400" s="282" t="s">
        <v>2139</v>
      </c>
      <c r="H2400" s="261" t="s">
        <v>1752</v>
      </c>
      <c r="I2400" s="257">
        <v>35000</v>
      </c>
      <c r="J2400" s="261">
        <v>1</v>
      </c>
      <c r="L2400" s="258">
        <v>3500</v>
      </c>
      <c r="M2400" s="257">
        <v>38500</v>
      </c>
    </row>
    <row r="2401" spans="1:17">
      <c r="A2401" s="263">
        <v>2400</v>
      </c>
      <c r="C2401" s="256">
        <v>45989</v>
      </c>
      <c r="D2401" s="282" t="s">
        <v>1007</v>
      </c>
      <c r="G2401" s="282">
        <v>-1</v>
      </c>
      <c r="I2401" s="257">
        <v>-1</v>
      </c>
      <c r="J2401" s="261">
        <v>1</v>
      </c>
      <c r="M2401" s="257">
        <v>-1</v>
      </c>
    </row>
    <row r="2402" spans="1:17">
      <c r="A2402" s="263">
        <v>2401</v>
      </c>
      <c r="C2402" s="256">
        <v>45989</v>
      </c>
      <c r="D2402" s="282" t="s">
        <v>1007</v>
      </c>
      <c r="G2402" s="282" t="s">
        <v>2053</v>
      </c>
      <c r="H2402" s="261">
        <v>1087427173</v>
      </c>
      <c r="I2402" s="257">
        <v>1000000</v>
      </c>
      <c r="J2402" s="261">
        <v>1</v>
      </c>
      <c r="L2402" s="258">
        <v>100000</v>
      </c>
      <c r="M2402" s="257">
        <v>1100000</v>
      </c>
    </row>
    <row r="2403" spans="1:17">
      <c r="A2403" s="263">
        <v>2402</v>
      </c>
      <c r="C2403" s="256">
        <v>45989</v>
      </c>
      <c r="D2403" s="282" t="s">
        <v>1551</v>
      </c>
      <c r="G2403" s="282" t="s">
        <v>2053</v>
      </c>
      <c r="H2403" s="261">
        <v>1087427173</v>
      </c>
      <c r="I2403" s="257">
        <v>1100000</v>
      </c>
      <c r="J2403" s="261">
        <v>1</v>
      </c>
      <c r="L2403" s="258">
        <v>110000</v>
      </c>
      <c r="M2403" s="257">
        <v>1210000</v>
      </c>
    </row>
    <row r="2404" spans="1:17">
      <c r="A2404" s="263">
        <v>2403</v>
      </c>
      <c r="C2404" s="256">
        <v>45989</v>
      </c>
      <c r="D2404" s="282" t="s">
        <v>1551</v>
      </c>
      <c r="G2404" s="282" t="s">
        <v>1237</v>
      </c>
      <c r="H2404" s="261" t="s">
        <v>1236</v>
      </c>
      <c r="I2404" s="257">
        <v>50000</v>
      </c>
      <c r="J2404" s="261">
        <v>2</v>
      </c>
      <c r="L2404" s="258">
        <v>10000</v>
      </c>
      <c r="M2404" s="257">
        <v>110000</v>
      </c>
    </row>
    <row r="2405" spans="1:17">
      <c r="A2405" s="263">
        <v>2404</v>
      </c>
      <c r="C2405" s="256">
        <v>45990</v>
      </c>
      <c r="D2405" s="282" t="s">
        <v>981</v>
      </c>
      <c r="G2405" s="282" t="s">
        <v>3947</v>
      </c>
      <c r="N2405" s="257">
        <v>-650000</v>
      </c>
    </row>
    <row r="2406" spans="1:17">
      <c r="A2406" s="263">
        <v>2405</v>
      </c>
      <c r="C2406" s="256">
        <v>45990</v>
      </c>
      <c r="D2406" s="282" t="s">
        <v>1440</v>
      </c>
      <c r="G2406" s="282" t="s">
        <v>4006</v>
      </c>
      <c r="N2406" s="257">
        <v>-150000</v>
      </c>
    </row>
    <row r="2407" spans="1:17">
      <c r="A2407" s="263">
        <v>2406</v>
      </c>
      <c r="C2407" s="256">
        <v>45988</v>
      </c>
      <c r="D2407" s="282" t="s">
        <v>2093</v>
      </c>
      <c r="G2407" s="282" t="s">
        <v>2006</v>
      </c>
      <c r="N2407" s="257">
        <v>-1732500</v>
      </c>
    </row>
    <row r="2408" spans="1:17">
      <c r="A2408" s="263">
        <v>2407</v>
      </c>
      <c r="C2408" s="256">
        <v>45990</v>
      </c>
      <c r="D2408" s="282" t="s">
        <v>3874</v>
      </c>
      <c r="G2408" s="282" t="s">
        <v>4007</v>
      </c>
      <c r="N2408" s="257">
        <v>-150000</v>
      </c>
    </row>
    <row r="2409" spans="1:17">
      <c r="A2409" s="263">
        <v>2408</v>
      </c>
      <c r="C2409" s="256">
        <v>45976</v>
      </c>
      <c r="D2409" s="282" t="s">
        <v>1010</v>
      </c>
      <c r="G2409" s="282" t="s">
        <v>2134</v>
      </c>
      <c r="H2409" s="261" t="s">
        <v>1179</v>
      </c>
      <c r="I2409" s="257">
        <v>1000000</v>
      </c>
      <c r="J2409" s="261">
        <v>1</v>
      </c>
      <c r="M2409" s="257">
        <v>1000000</v>
      </c>
      <c r="Q2409" s="282" t="s">
        <v>4129</v>
      </c>
    </row>
    <row r="2410" spans="1:17">
      <c r="A2410" s="263">
        <v>2409</v>
      </c>
      <c r="C2410" s="256">
        <v>45992</v>
      </c>
      <c r="D2410" s="282" t="s">
        <v>1370</v>
      </c>
      <c r="G2410" s="282" t="s">
        <v>3673</v>
      </c>
      <c r="N2410" s="257">
        <v>-6330000</v>
      </c>
    </row>
    <row r="2411" spans="1:17">
      <c r="A2411" s="263">
        <v>2410</v>
      </c>
      <c r="C2411" s="256">
        <v>45992</v>
      </c>
      <c r="D2411" s="282" t="s">
        <v>1512</v>
      </c>
      <c r="G2411" s="282" t="s">
        <v>3675</v>
      </c>
      <c r="N2411" s="257">
        <v>-2300000</v>
      </c>
    </row>
    <row r="2412" spans="1:17">
      <c r="A2412" s="263">
        <v>2411</v>
      </c>
      <c r="C2412" s="256">
        <v>45992</v>
      </c>
      <c r="D2412" s="282" t="s">
        <v>1548</v>
      </c>
      <c r="G2412" s="282" t="s">
        <v>4008</v>
      </c>
      <c r="N2412" s="257">
        <v>-1540000</v>
      </c>
    </row>
    <row r="2413" spans="1:17">
      <c r="A2413" s="263">
        <v>2412</v>
      </c>
      <c r="C2413" s="256">
        <v>45992</v>
      </c>
      <c r="D2413" s="282" t="s">
        <v>1705</v>
      </c>
      <c r="G2413" s="282" t="s">
        <v>2138</v>
      </c>
      <c r="H2413" s="261">
        <v>50229</v>
      </c>
      <c r="I2413" s="257">
        <v>75000</v>
      </c>
      <c r="J2413" s="261">
        <v>2</v>
      </c>
      <c r="L2413" s="258">
        <v>15000</v>
      </c>
      <c r="M2413" s="257">
        <v>165000</v>
      </c>
    </row>
    <row r="2414" spans="1:17">
      <c r="A2414" s="263">
        <v>2413</v>
      </c>
      <c r="C2414" s="256">
        <v>45992</v>
      </c>
      <c r="D2414" s="282" t="s">
        <v>1705</v>
      </c>
      <c r="G2414" s="282" t="s">
        <v>2139</v>
      </c>
      <c r="H2414" s="261" t="s">
        <v>1752</v>
      </c>
      <c r="I2414" s="257">
        <v>35000</v>
      </c>
      <c r="J2414" s="261">
        <v>1</v>
      </c>
      <c r="L2414" s="258">
        <v>3500</v>
      </c>
      <c r="M2414" s="257">
        <v>38500</v>
      </c>
    </row>
    <row r="2415" spans="1:17">
      <c r="A2415" s="263">
        <v>2414</v>
      </c>
      <c r="C2415" s="256">
        <v>45992</v>
      </c>
      <c r="D2415" s="282" t="s">
        <v>1705</v>
      </c>
      <c r="G2415" s="282" t="s">
        <v>2140</v>
      </c>
      <c r="H2415" s="261" t="s">
        <v>1778</v>
      </c>
      <c r="I2415" s="257">
        <v>10000</v>
      </c>
      <c r="J2415" s="261">
        <v>5</v>
      </c>
      <c r="L2415" s="258">
        <v>5000</v>
      </c>
      <c r="M2415" s="257">
        <v>55000</v>
      </c>
    </row>
    <row r="2416" spans="1:17">
      <c r="A2416" s="263">
        <v>2415</v>
      </c>
      <c r="C2416" s="256">
        <v>45992</v>
      </c>
      <c r="D2416" s="282" t="s">
        <v>3877</v>
      </c>
      <c r="G2416" s="282" t="s">
        <v>2744</v>
      </c>
      <c r="H2416" s="261">
        <v>28120504</v>
      </c>
      <c r="I2416" s="257">
        <v>1200000</v>
      </c>
      <c r="J2416" s="261">
        <v>1</v>
      </c>
      <c r="M2416" s="257">
        <v>1200000</v>
      </c>
    </row>
    <row r="2417" spans="1:14">
      <c r="A2417" s="263">
        <v>2416</v>
      </c>
      <c r="C2417" s="256">
        <v>45992</v>
      </c>
      <c r="D2417" s="282" t="s">
        <v>1551</v>
      </c>
      <c r="G2417" s="282" t="s">
        <v>1182</v>
      </c>
      <c r="H2417" s="261" t="s">
        <v>1710</v>
      </c>
      <c r="I2417" s="257">
        <v>1200000</v>
      </c>
      <c r="J2417" s="261">
        <v>1</v>
      </c>
      <c r="L2417" s="258">
        <v>120000</v>
      </c>
      <c r="M2417" s="257">
        <v>1320000</v>
      </c>
    </row>
    <row r="2418" spans="1:14">
      <c r="A2418" s="263">
        <v>2417</v>
      </c>
      <c r="C2418" s="256">
        <v>45992</v>
      </c>
      <c r="D2418" s="282" t="s">
        <v>1551</v>
      </c>
      <c r="G2418" s="282" t="s">
        <v>1467</v>
      </c>
      <c r="H2418" s="261" t="s">
        <v>2613</v>
      </c>
      <c r="I2418" s="257">
        <v>350000</v>
      </c>
      <c r="J2418" s="261">
        <v>1</v>
      </c>
      <c r="L2418" s="258">
        <v>35000</v>
      </c>
      <c r="M2418" s="257">
        <v>385000</v>
      </c>
    </row>
    <row r="2419" spans="1:14">
      <c r="A2419" s="263">
        <v>2418</v>
      </c>
      <c r="C2419" s="256">
        <v>45992</v>
      </c>
      <c r="D2419" s="282" t="s">
        <v>1551</v>
      </c>
      <c r="G2419" s="282" t="s">
        <v>1664</v>
      </c>
      <c r="H2419" s="261" t="s">
        <v>1663</v>
      </c>
      <c r="I2419" s="257">
        <v>50000</v>
      </c>
      <c r="J2419" s="261">
        <v>1</v>
      </c>
      <c r="L2419" s="258">
        <v>5000</v>
      </c>
      <c r="M2419" s="257">
        <v>55000</v>
      </c>
    </row>
    <row r="2420" spans="1:14">
      <c r="A2420" s="263">
        <v>2419</v>
      </c>
      <c r="C2420" s="256">
        <v>45992</v>
      </c>
      <c r="D2420" s="282" t="s">
        <v>1762</v>
      </c>
      <c r="G2420" s="282" t="s">
        <v>3636</v>
      </c>
      <c r="N2420" s="257">
        <v>-974000</v>
      </c>
    </row>
    <row r="2421" spans="1:14">
      <c r="A2421" s="263">
        <v>2420</v>
      </c>
      <c r="C2421" s="256">
        <v>45992</v>
      </c>
      <c r="D2421" s="282" t="s">
        <v>3877</v>
      </c>
      <c r="G2421" s="282" t="s">
        <v>4009</v>
      </c>
      <c r="N2421" s="257">
        <v>-1200000</v>
      </c>
    </row>
    <row r="2422" spans="1:14">
      <c r="A2422" s="263">
        <v>2421</v>
      </c>
      <c r="C2422" s="256">
        <v>45993</v>
      </c>
      <c r="D2422" s="282" t="s">
        <v>2093</v>
      </c>
      <c r="G2422" s="282" t="s">
        <v>3755</v>
      </c>
      <c r="N2422" s="257">
        <v>-1700000</v>
      </c>
    </row>
    <row r="2423" spans="1:14">
      <c r="A2423" s="263">
        <v>2422</v>
      </c>
      <c r="C2423" s="256">
        <v>45993</v>
      </c>
      <c r="D2423" s="282" t="s">
        <v>1154</v>
      </c>
      <c r="G2423" s="282" t="s">
        <v>3785</v>
      </c>
      <c r="N2423" s="257">
        <v>-2500000</v>
      </c>
    </row>
    <row r="2424" spans="1:14">
      <c r="A2424" s="263">
        <v>2423</v>
      </c>
      <c r="C2424" s="256">
        <v>45993</v>
      </c>
      <c r="D2424" s="282" t="s">
        <v>1551</v>
      </c>
      <c r="G2424" s="282" t="s">
        <v>3907</v>
      </c>
      <c r="N2424" s="257">
        <v>-2500000</v>
      </c>
    </row>
    <row r="2425" spans="1:14">
      <c r="A2425" s="263">
        <v>2424</v>
      </c>
      <c r="C2425" s="256">
        <v>45993</v>
      </c>
      <c r="D2425" s="282" t="s">
        <v>3878</v>
      </c>
      <c r="G2425" s="282" t="s">
        <v>2735</v>
      </c>
      <c r="H2425" s="261" t="s">
        <v>2734</v>
      </c>
      <c r="I2425" s="257">
        <v>500000</v>
      </c>
      <c r="J2425" s="261">
        <v>1</v>
      </c>
      <c r="M2425" s="257">
        <v>500000</v>
      </c>
    </row>
    <row r="2426" spans="1:14">
      <c r="A2426" s="263">
        <v>2425</v>
      </c>
      <c r="C2426" s="256">
        <v>45993</v>
      </c>
      <c r="D2426" s="282" t="s">
        <v>3860</v>
      </c>
      <c r="G2426" s="282" t="s">
        <v>4010</v>
      </c>
      <c r="H2426" s="261" t="s">
        <v>1718</v>
      </c>
      <c r="I2426" s="257">
        <v>400000</v>
      </c>
      <c r="J2426" s="261">
        <v>1</v>
      </c>
      <c r="L2426" s="258">
        <v>40000</v>
      </c>
      <c r="M2426" s="257">
        <v>440000</v>
      </c>
    </row>
    <row r="2427" spans="1:14">
      <c r="A2427" s="263">
        <v>2426</v>
      </c>
      <c r="C2427" s="256">
        <v>45993</v>
      </c>
      <c r="D2427" s="282" t="s">
        <v>1557</v>
      </c>
      <c r="G2427" s="282" t="s">
        <v>2977</v>
      </c>
      <c r="H2427" s="261" t="s">
        <v>1903</v>
      </c>
      <c r="I2427" s="257">
        <v>1000000</v>
      </c>
      <c r="J2427" s="261">
        <v>1</v>
      </c>
      <c r="L2427" s="258">
        <v>100000</v>
      </c>
      <c r="M2427" s="257">
        <v>1100000</v>
      </c>
    </row>
    <row r="2428" spans="1:14">
      <c r="A2428" s="263">
        <v>2427</v>
      </c>
      <c r="C2428" s="256">
        <v>45993</v>
      </c>
      <c r="D2428" s="282" t="s">
        <v>1415</v>
      </c>
      <c r="G2428" s="282" t="s">
        <v>2142</v>
      </c>
      <c r="N2428" s="257">
        <v>-900000</v>
      </c>
    </row>
    <row r="2429" spans="1:14">
      <c r="A2429" s="263">
        <v>2428</v>
      </c>
      <c r="C2429" s="256">
        <v>45993</v>
      </c>
      <c r="D2429" s="282" t="s">
        <v>3878</v>
      </c>
      <c r="G2429" s="282" t="s">
        <v>4011</v>
      </c>
      <c r="N2429" s="257">
        <v>-500000</v>
      </c>
    </row>
    <row r="2430" spans="1:14">
      <c r="A2430" s="263">
        <v>2429</v>
      </c>
      <c r="C2430" s="256">
        <v>45994</v>
      </c>
      <c r="D2430" s="282" t="s">
        <v>1045</v>
      </c>
      <c r="G2430" s="282" t="s">
        <v>1182</v>
      </c>
      <c r="H2430" s="261" t="s">
        <v>1710</v>
      </c>
      <c r="I2430" s="257">
        <v>1200000</v>
      </c>
      <c r="J2430" s="261">
        <v>1</v>
      </c>
      <c r="M2430" s="257">
        <v>1200000</v>
      </c>
    </row>
    <row r="2431" spans="1:14">
      <c r="A2431" s="263">
        <v>2430</v>
      </c>
      <c r="C2431" s="256">
        <v>45994</v>
      </c>
      <c r="D2431" s="282" t="s">
        <v>1045</v>
      </c>
      <c r="G2431" s="282" t="s">
        <v>1467</v>
      </c>
      <c r="H2431" s="261" t="s">
        <v>2613</v>
      </c>
      <c r="I2431" s="257">
        <v>350000</v>
      </c>
      <c r="J2431" s="261">
        <v>1</v>
      </c>
      <c r="M2431" s="257">
        <v>350000</v>
      </c>
    </row>
    <row r="2432" spans="1:14">
      <c r="A2432" s="263">
        <v>2431</v>
      </c>
      <c r="C2432" s="256">
        <v>45994</v>
      </c>
      <c r="D2432" s="282" t="s">
        <v>1209</v>
      </c>
      <c r="G2432" s="282" t="s">
        <v>1184</v>
      </c>
      <c r="H2432" s="261" t="s">
        <v>1183</v>
      </c>
      <c r="I2432" s="257">
        <v>1200000</v>
      </c>
      <c r="J2432" s="261">
        <v>1</v>
      </c>
      <c r="L2432" s="258">
        <v>120000</v>
      </c>
      <c r="M2432" s="257">
        <v>1320000</v>
      </c>
    </row>
    <row r="2433" spans="1:14">
      <c r="A2433" s="263">
        <v>2432</v>
      </c>
      <c r="C2433" s="256">
        <v>45994</v>
      </c>
      <c r="D2433" s="282" t="s">
        <v>1444</v>
      </c>
      <c r="G2433" s="282" t="s">
        <v>1994</v>
      </c>
      <c r="H2433" s="261" t="s">
        <v>3509</v>
      </c>
      <c r="I2433" s="257">
        <v>1000000</v>
      </c>
      <c r="J2433" s="261">
        <v>1</v>
      </c>
      <c r="M2433" s="257">
        <v>1000000</v>
      </c>
    </row>
    <row r="2434" spans="1:14">
      <c r="A2434" s="263">
        <v>2433</v>
      </c>
      <c r="C2434" s="256">
        <v>45994</v>
      </c>
      <c r="D2434" s="282" t="s">
        <v>1010</v>
      </c>
      <c r="G2434" s="282" t="s">
        <v>2040</v>
      </c>
      <c r="H2434" s="261">
        <v>1068298046</v>
      </c>
      <c r="I2434" s="257">
        <v>450000</v>
      </c>
      <c r="J2434" s="261">
        <v>1</v>
      </c>
      <c r="M2434" s="257">
        <v>450000</v>
      </c>
    </row>
    <row r="2435" spans="1:14">
      <c r="A2435" s="263">
        <v>2434</v>
      </c>
      <c r="C2435" s="256">
        <v>45994</v>
      </c>
      <c r="D2435" s="282" t="s">
        <v>1010</v>
      </c>
      <c r="G2435" s="282" t="s">
        <v>1520</v>
      </c>
      <c r="H2435" s="261">
        <v>24152333903</v>
      </c>
      <c r="I2435" s="257">
        <v>50000</v>
      </c>
      <c r="J2435" s="261">
        <v>1</v>
      </c>
      <c r="M2435" s="257">
        <v>50000</v>
      </c>
    </row>
    <row r="2436" spans="1:14">
      <c r="A2436" s="263">
        <v>2435</v>
      </c>
      <c r="C2436" s="256">
        <v>45994</v>
      </c>
      <c r="D2436" s="282" t="s">
        <v>1762</v>
      </c>
      <c r="G2436" s="282" t="s">
        <v>2150</v>
      </c>
      <c r="H2436" s="261" t="s">
        <v>1907</v>
      </c>
      <c r="I2436" s="257">
        <v>1900000</v>
      </c>
      <c r="J2436" s="261">
        <v>1</v>
      </c>
      <c r="L2436" s="258">
        <v>190000</v>
      </c>
      <c r="M2436" s="257">
        <v>2090000</v>
      </c>
    </row>
    <row r="2437" spans="1:14">
      <c r="A2437" s="263">
        <v>2436</v>
      </c>
      <c r="C2437" s="256">
        <v>45994</v>
      </c>
      <c r="D2437" s="282" t="s">
        <v>1762</v>
      </c>
      <c r="G2437" s="282" t="s">
        <v>3555</v>
      </c>
      <c r="I2437" s="257">
        <v>200000</v>
      </c>
      <c r="J2437" s="261">
        <v>1</v>
      </c>
      <c r="L2437" s="258">
        <v>20000</v>
      </c>
      <c r="M2437" s="257">
        <v>220000</v>
      </c>
    </row>
    <row r="2438" spans="1:14">
      <c r="A2438" s="263">
        <v>2437</v>
      </c>
      <c r="C2438" s="256">
        <v>45994</v>
      </c>
      <c r="D2438" s="282" t="s">
        <v>1320</v>
      </c>
      <c r="F2438" s="284" t="s">
        <v>4161</v>
      </c>
      <c r="G2438" s="282" t="s">
        <v>2546</v>
      </c>
      <c r="H2438" s="261" t="s">
        <v>1713</v>
      </c>
      <c r="I2438" s="257">
        <v>0</v>
      </c>
      <c r="J2438" s="261">
        <v>1</v>
      </c>
      <c r="L2438" s="258">
        <v>0</v>
      </c>
      <c r="M2438" s="257">
        <v>0</v>
      </c>
    </row>
    <row r="2439" spans="1:14">
      <c r="A2439" s="263">
        <v>2438</v>
      </c>
      <c r="C2439" s="256">
        <v>45994</v>
      </c>
      <c r="D2439" s="282" t="s">
        <v>1762</v>
      </c>
      <c r="G2439" s="282" t="s">
        <v>1182</v>
      </c>
      <c r="H2439" s="261" t="s">
        <v>1710</v>
      </c>
      <c r="I2439" s="257">
        <v>1200000</v>
      </c>
      <c r="J2439" s="261">
        <v>1</v>
      </c>
      <c r="L2439" s="258">
        <v>120000</v>
      </c>
      <c r="M2439" s="257">
        <v>1320000</v>
      </c>
    </row>
    <row r="2440" spans="1:14">
      <c r="A2440" s="263">
        <v>2439</v>
      </c>
      <c r="C2440" s="256">
        <v>45994</v>
      </c>
      <c r="D2440" s="282" t="s">
        <v>1762</v>
      </c>
      <c r="G2440" s="282" t="s">
        <v>1467</v>
      </c>
      <c r="H2440" s="261" t="s">
        <v>2613</v>
      </c>
      <c r="I2440" s="257">
        <v>350000</v>
      </c>
      <c r="J2440" s="261">
        <v>1</v>
      </c>
      <c r="L2440" s="258">
        <v>35000</v>
      </c>
      <c r="M2440" s="257">
        <v>385000</v>
      </c>
    </row>
    <row r="2441" spans="1:14">
      <c r="A2441" s="263">
        <v>2440</v>
      </c>
      <c r="C2441" s="256">
        <v>45994</v>
      </c>
      <c r="D2441" s="282" t="s">
        <v>1370</v>
      </c>
      <c r="G2441" s="282" t="s">
        <v>1701</v>
      </c>
      <c r="I2441" s="257">
        <v>650000</v>
      </c>
      <c r="J2441" s="261">
        <v>1</v>
      </c>
      <c r="M2441" s="257">
        <v>650000</v>
      </c>
    </row>
    <row r="2442" spans="1:14">
      <c r="A2442" s="263">
        <v>2441</v>
      </c>
      <c r="C2442" s="256">
        <v>45994</v>
      </c>
      <c r="D2442" s="282" t="s">
        <v>1444</v>
      </c>
      <c r="G2442" s="282" t="s">
        <v>4012</v>
      </c>
      <c r="N2442" s="257">
        <v>-4150000</v>
      </c>
    </row>
    <row r="2443" spans="1:14">
      <c r="A2443" s="263">
        <v>2442</v>
      </c>
      <c r="C2443" s="256">
        <v>45993</v>
      </c>
      <c r="D2443" s="282" t="s">
        <v>3865</v>
      </c>
      <c r="G2443" s="282" t="s">
        <v>1111</v>
      </c>
      <c r="N2443" s="257">
        <v>-440000</v>
      </c>
    </row>
    <row r="2444" spans="1:14">
      <c r="A2444" s="263">
        <v>2443</v>
      </c>
      <c r="C2444" s="256">
        <v>45995</v>
      </c>
      <c r="D2444" s="282" t="s">
        <v>1131</v>
      </c>
      <c r="G2444" s="282" t="s">
        <v>3942</v>
      </c>
      <c r="N2444" s="257">
        <v>-1350000</v>
      </c>
    </row>
    <row r="2445" spans="1:14">
      <c r="A2445" s="263">
        <v>2444</v>
      </c>
      <c r="C2445" s="256">
        <v>45995</v>
      </c>
      <c r="D2445" s="282" t="s">
        <v>1131</v>
      </c>
      <c r="G2445" s="282" t="s">
        <v>2351</v>
      </c>
      <c r="H2445" s="261">
        <v>1087298441</v>
      </c>
      <c r="I2445" s="257">
        <v>50000</v>
      </c>
      <c r="J2445" s="261">
        <v>1</v>
      </c>
      <c r="M2445" s="257">
        <v>50000</v>
      </c>
    </row>
    <row r="2446" spans="1:14">
      <c r="A2446" s="263">
        <v>2445</v>
      </c>
      <c r="C2446" s="256">
        <v>45995</v>
      </c>
      <c r="D2446" s="282" t="s">
        <v>1370</v>
      </c>
      <c r="G2446" s="282" t="s">
        <v>1182</v>
      </c>
      <c r="H2446" s="261" t="s">
        <v>1332</v>
      </c>
      <c r="I2446" s="257">
        <v>1200000</v>
      </c>
      <c r="J2446" s="261">
        <v>1</v>
      </c>
      <c r="M2446" s="257">
        <v>1200000</v>
      </c>
    </row>
    <row r="2447" spans="1:14">
      <c r="A2447" s="263">
        <v>2446</v>
      </c>
      <c r="C2447" s="256">
        <v>45995</v>
      </c>
      <c r="D2447" s="282" t="s">
        <v>1370</v>
      </c>
      <c r="G2447" s="282" t="s">
        <v>2770</v>
      </c>
      <c r="H2447" s="261">
        <v>5961308248</v>
      </c>
      <c r="I2447" s="257">
        <v>130000</v>
      </c>
      <c r="J2447" s="261">
        <v>1</v>
      </c>
      <c r="M2447" s="257">
        <v>130000</v>
      </c>
    </row>
    <row r="2448" spans="1:14">
      <c r="A2448" s="263">
        <v>2447</v>
      </c>
      <c r="C2448" s="256">
        <v>45995</v>
      </c>
      <c r="D2448" s="282" t="s">
        <v>3879</v>
      </c>
      <c r="G2448" s="282" t="s">
        <v>1182</v>
      </c>
      <c r="H2448" s="261" t="s">
        <v>1710</v>
      </c>
      <c r="I2448" s="257">
        <v>1100000</v>
      </c>
      <c r="J2448" s="261">
        <v>1</v>
      </c>
      <c r="M2448" s="257">
        <v>1100000</v>
      </c>
    </row>
    <row r="2449" spans="1:14">
      <c r="A2449" s="263">
        <v>2448</v>
      </c>
      <c r="C2449" s="256">
        <v>45995</v>
      </c>
      <c r="D2449" s="282" t="s">
        <v>3879</v>
      </c>
      <c r="G2449" s="282" t="s">
        <v>1757</v>
      </c>
      <c r="N2449" s="257">
        <v>-1100000</v>
      </c>
    </row>
    <row r="2450" spans="1:14">
      <c r="A2450" s="263">
        <v>2449</v>
      </c>
      <c r="C2450" s="256">
        <v>45995</v>
      </c>
      <c r="D2450" s="282" t="s">
        <v>1680</v>
      </c>
      <c r="G2450" s="282" t="s">
        <v>4013</v>
      </c>
      <c r="N2450" s="257">
        <v>-6450000</v>
      </c>
    </row>
    <row r="2451" spans="1:14">
      <c r="A2451" s="263">
        <v>2450</v>
      </c>
      <c r="C2451" s="256">
        <v>45996</v>
      </c>
      <c r="D2451" s="282" t="s">
        <v>1705</v>
      </c>
      <c r="G2451" s="282" t="s">
        <v>3674</v>
      </c>
      <c r="N2451" s="257">
        <v>-2436500</v>
      </c>
    </row>
    <row r="2452" spans="1:14">
      <c r="A2452" s="263">
        <v>2451</v>
      </c>
      <c r="C2452" s="256">
        <v>45996</v>
      </c>
      <c r="D2452" s="282" t="s">
        <v>1018</v>
      </c>
      <c r="G2452" s="282" t="s">
        <v>4014</v>
      </c>
      <c r="I2452" s="257">
        <v>600000</v>
      </c>
      <c r="J2452" s="261">
        <v>1</v>
      </c>
      <c r="M2452" s="257">
        <v>600000</v>
      </c>
    </row>
    <row r="2453" spans="1:14">
      <c r="A2453" s="263">
        <v>2452</v>
      </c>
      <c r="C2453" s="256">
        <v>45996</v>
      </c>
      <c r="D2453" s="282" t="s">
        <v>2493</v>
      </c>
      <c r="G2453" s="282" t="s">
        <v>2134</v>
      </c>
      <c r="H2453" s="261" t="s">
        <v>1179</v>
      </c>
      <c r="I2453" s="257">
        <v>900000</v>
      </c>
      <c r="J2453" s="261">
        <v>1</v>
      </c>
      <c r="M2453" s="257">
        <v>900000</v>
      </c>
    </row>
    <row r="2454" spans="1:14">
      <c r="A2454" s="263">
        <v>2453</v>
      </c>
      <c r="C2454" s="256">
        <v>45996</v>
      </c>
      <c r="D2454" s="282" t="s">
        <v>3867</v>
      </c>
      <c r="G2454" s="282" t="s">
        <v>3949</v>
      </c>
      <c r="H2454" s="262">
        <v>6058008122</v>
      </c>
      <c r="I2454" s="257">
        <v>2500000</v>
      </c>
      <c r="J2454" s="261">
        <v>1</v>
      </c>
      <c r="L2454" s="258">
        <v>250000</v>
      </c>
      <c r="M2454" s="257">
        <v>2750000</v>
      </c>
    </row>
    <row r="2455" spans="1:14">
      <c r="A2455" s="263">
        <v>2454</v>
      </c>
      <c r="C2455" s="256">
        <v>45996</v>
      </c>
      <c r="D2455" s="282" t="s">
        <v>1045</v>
      </c>
      <c r="G2455" s="282" t="s">
        <v>3739</v>
      </c>
      <c r="N2455" s="257">
        <v>-1550000</v>
      </c>
    </row>
    <row r="2456" spans="1:14">
      <c r="A2456" s="263">
        <v>2455</v>
      </c>
      <c r="C2456" s="256">
        <v>45997</v>
      </c>
      <c r="D2456" s="282" t="s">
        <v>1557</v>
      </c>
      <c r="G2456" s="282" t="s">
        <v>4002</v>
      </c>
      <c r="N2456" s="257">
        <v>-1100000</v>
      </c>
    </row>
    <row r="2457" spans="1:14">
      <c r="A2457" s="263">
        <v>2456</v>
      </c>
      <c r="C2457" s="256">
        <v>45999</v>
      </c>
      <c r="D2457" s="282" t="s">
        <v>3777</v>
      </c>
      <c r="G2457" s="282" t="s">
        <v>3384</v>
      </c>
      <c r="H2457" s="261" t="s">
        <v>1186</v>
      </c>
      <c r="I2457" s="257">
        <v>560000</v>
      </c>
      <c r="J2457" s="261">
        <v>1</v>
      </c>
      <c r="M2457" s="257">
        <v>560000</v>
      </c>
    </row>
    <row r="2458" spans="1:14">
      <c r="A2458" s="263">
        <v>2457</v>
      </c>
      <c r="C2458" s="256">
        <v>45999</v>
      </c>
      <c r="D2458" s="282" t="s">
        <v>1705</v>
      </c>
      <c r="G2458" s="282" t="s">
        <v>4015</v>
      </c>
      <c r="H2458" s="261">
        <v>24049465</v>
      </c>
      <c r="I2458" s="257">
        <v>1400000</v>
      </c>
      <c r="J2458" s="261">
        <v>1</v>
      </c>
      <c r="L2458" s="258">
        <v>140000</v>
      </c>
      <c r="M2458" s="257">
        <v>1540000</v>
      </c>
    </row>
    <row r="2459" spans="1:14">
      <c r="A2459" s="263">
        <v>2458</v>
      </c>
      <c r="C2459" s="256">
        <v>45999</v>
      </c>
      <c r="D2459" s="282" t="s">
        <v>1131</v>
      </c>
      <c r="G2459" s="282" t="s">
        <v>2338</v>
      </c>
      <c r="H2459" s="261" t="s">
        <v>2337</v>
      </c>
      <c r="I2459" s="257">
        <v>900000</v>
      </c>
      <c r="J2459" s="261">
        <v>1</v>
      </c>
      <c r="M2459" s="257">
        <v>900000</v>
      </c>
    </row>
    <row r="2460" spans="1:14">
      <c r="A2460" s="263">
        <v>2459</v>
      </c>
      <c r="C2460" s="256">
        <v>45999</v>
      </c>
      <c r="D2460" s="282" t="s">
        <v>1370</v>
      </c>
      <c r="G2460" s="282" t="s">
        <v>1701</v>
      </c>
      <c r="I2460" s="257">
        <v>650000</v>
      </c>
      <c r="J2460" s="261">
        <v>1</v>
      </c>
      <c r="M2460" s="257">
        <v>650000</v>
      </c>
    </row>
    <row r="2461" spans="1:14">
      <c r="A2461" s="263">
        <v>2460</v>
      </c>
      <c r="C2461" s="256">
        <v>45999</v>
      </c>
      <c r="D2461" s="282" t="s">
        <v>1551</v>
      </c>
      <c r="G2461" s="282" t="s">
        <v>1701</v>
      </c>
      <c r="I2461" s="257">
        <v>650000</v>
      </c>
      <c r="J2461" s="261">
        <v>1</v>
      </c>
      <c r="L2461" s="258">
        <v>65000</v>
      </c>
      <c r="M2461" s="257">
        <v>715000</v>
      </c>
    </row>
    <row r="2462" spans="1:14">
      <c r="A2462" s="263">
        <v>2461</v>
      </c>
      <c r="C2462" s="256">
        <v>45999</v>
      </c>
      <c r="D2462" s="282" t="s">
        <v>1551</v>
      </c>
      <c r="G2462" s="282" t="s">
        <v>1664</v>
      </c>
      <c r="H2462" s="261" t="s">
        <v>1663</v>
      </c>
      <c r="I2462" s="257">
        <v>50000</v>
      </c>
      <c r="J2462" s="261">
        <v>1</v>
      </c>
      <c r="L2462" s="258">
        <v>5000</v>
      </c>
      <c r="M2462" s="257">
        <v>55000</v>
      </c>
    </row>
    <row r="2463" spans="1:14">
      <c r="A2463" s="263">
        <v>2462</v>
      </c>
      <c r="C2463" s="256">
        <v>45999</v>
      </c>
      <c r="D2463" s="282" t="s">
        <v>1928</v>
      </c>
      <c r="G2463" s="282" t="s">
        <v>2128</v>
      </c>
      <c r="H2463" s="261" t="s">
        <v>1180</v>
      </c>
      <c r="I2463" s="257">
        <v>1500000</v>
      </c>
      <c r="J2463" s="261">
        <v>1</v>
      </c>
      <c r="L2463" s="258">
        <v>150000</v>
      </c>
      <c r="M2463" s="257">
        <v>1650000</v>
      </c>
    </row>
    <row r="2464" spans="1:14">
      <c r="A2464" s="263">
        <v>2463</v>
      </c>
      <c r="C2464" s="256">
        <v>45999</v>
      </c>
      <c r="D2464" s="282" t="s">
        <v>1928</v>
      </c>
      <c r="G2464" s="282" t="s">
        <v>1490</v>
      </c>
      <c r="I2464" s="257">
        <v>25000</v>
      </c>
      <c r="J2464" s="261">
        <v>1</v>
      </c>
      <c r="L2464" s="258">
        <v>2500</v>
      </c>
      <c r="M2464" s="257">
        <v>27500</v>
      </c>
    </row>
    <row r="2465" spans="1:14">
      <c r="A2465" s="263">
        <v>2464</v>
      </c>
      <c r="C2465" s="256">
        <v>45999</v>
      </c>
      <c r="D2465" s="282" t="s">
        <v>3777</v>
      </c>
      <c r="G2465" s="282" t="s">
        <v>3783</v>
      </c>
      <c r="N2465" s="257">
        <v>-560000</v>
      </c>
    </row>
    <row r="2466" spans="1:14">
      <c r="A2466" s="263">
        <v>2465</v>
      </c>
      <c r="C2466" s="256">
        <v>45999</v>
      </c>
      <c r="D2466" s="282" t="s">
        <v>2493</v>
      </c>
      <c r="G2466" s="282" t="s">
        <v>4016</v>
      </c>
      <c r="N2466" s="257">
        <v>-900000</v>
      </c>
    </row>
    <row r="2467" spans="1:14">
      <c r="A2467" s="263">
        <v>2466</v>
      </c>
      <c r="C2467" s="256">
        <v>45999</v>
      </c>
      <c r="D2467" s="282" t="s">
        <v>1525</v>
      </c>
      <c r="G2467" s="282" t="s">
        <v>4017</v>
      </c>
      <c r="N2467" s="257">
        <v>-1177000</v>
      </c>
    </row>
    <row r="2468" spans="1:14">
      <c r="A2468" s="263">
        <v>2467</v>
      </c>
      <c r="C2468" s="256">
        <v>45999</v>
      </c>
      <c r="D2468" s="282" t="s">
        <v>1928</v>
      </c>
      <c r="G2468" s="282" t="s">
        <v>3931</v>
      </c>
      <c r="N2468" s="257">
        <v>-1677500</v>
      </c>
    </row>
    <row r="2469" spans="1:14">
      <c r="A2469" s="263">
        <v>2468</v>
      </c>
      <c r="C2469" s="256">
        <v>46000</v>
      </c>
      <c r="D2469" s="282" t="s">
        <v>1975</v>
      </c>
      <c r="G2469" s="282" t="s">
        <v>1184</v>
      </c>
      <c r="H2469" s="261" t="s">
        <v>1183</v>
      </c>
      <c r="I2469" s="257">
        <v>1300000</v>
      </c>
      <c r="J2469" s="261">
        <v>1</v>
      </c>
      <c r="M2469" s="257">
        <v>1300000</v>
      </c>
    </row>
    <row r="2470" spans="1:14">
      <c r="A2470" s="263">
        <v>2469</v>
      </c>
      <c r="C2470" s="256">
        <v>46000</v>
      </c>
      <c r="D2470" s="282" t="s">
        <v>1569</v>
      </c>
      <c r="G2470" s="282" t="s">
        <v>3384</v>
      </c>
      <c r="H2470" s="261" t="s">
        <v>1186</v>
      </c>
      <c r="I2470" s="257">
        <v>560000</v>
      </c>
      <c r="J2470" s="261">
        <v>1</v>
      </c>
      <c r="M2470" s="257">
        <v>560000</v>
      </c>
    </row>
    <row r="2471" spans="1:14">
      <c r="A2471" s="263">
        <v>2470</v>
      </c>
      <c r="C2471" s="256">
        <v>46000</v>
      </c>
      <c r="D2471" s="282" t="s">
        <v>1569</v>
      </c>
      <c r="G2471" s="282" t="s">
        <v>2138</v>
      </c>
      <c r="H2471" s="261">
        <v>50229</v>
      </c>
      <c r="I2471" s="257">
        <v>70000</v>
      </c>
      <c r="J2471" s="261">
        <v>1</v>
      </c>
      <c r="M2471" s="257">
        <v>70000</v>
      </c>
    </row>
    <row r="2472" spans="1:14">
      <c r="A2472" s="263">
        <v>2471</v>
      </c>
      <c r="C2472" s="256">
        <v>46000</v>
      </c>
      <c r="D2472" s="282" t="s">
        <v>1569</v>
      </c>
      <c r="G2472" s="282" t="s">
        <v>2139</v>
      </c>
      <c r="H2472" s="261" t="s">
        <v>1752</v>
      </c>
      <c r="I2472" s="257">
        <v>35000</v>
      </c>
      <c r="J2472" s="261">
        <v>1</v>
      </c>
      <c r="M2472" s="257">
        <v>35000</v>
      </c>
    </row>
    <row r="2473" spans="1:14">
      <c r="A2473" s="263">
        <v>2472</v>
      </c>
      <c r="C2473" s="256">
        <v>46000</v>
      </c>
      <c r="D2473" s="282" t="s">
        <v>1154</v>
      </c>
      <c r="G2473" s="282" t="s">
        <v>2144</v>
      </c>
      <c r="H2473" s="261">
        <v>2820403</v>
      </c>
      <c r="I2473" s="257">
        <v>1700000</v>
      </c>
      <c r="J2473" s="261">
        <v>1</v>
      </c>
      <c r="M2473" s="257">
        <v>1700000</v>
      </c>
    </row>
    <row r="2474" spans="1:14">
      <c r="A2474" s="263">
        <v>2473</v>
      </c>
      <c r="C2474" s="256">
        <v>46000</v>
      </c>
      <c r="D2474" s="282" t="s">
        <v>3213</v>
      </c>
      <c r="G2474" s="282" t="s">
        <v>1817</v>
      </c>
      <c r="H2474" s="261">
        <v>501218962</v>
      </c>
      <c r="I2474" s="257">
        <v>3500000</v>
      </c>
      <c r="J2474" s="261">
        <v>1</v>
      </c>
      <c r="L2474" s="258">
        <v>350000</v>
      </c>
      <c r="M2474" s="257">
        <v>3850000</v>
      </c>
    </row>
    <row r="2475" spans="1:14">
      <c r="A2475" s="263">
        <v>2474</v>
      </c>
      <c r="C2475" s="256">
        <v>46000</v>
      </c>
      <c r="D2475" s="282" t="s">
        <v>2925</v>
      </c>
      <c r="G2475" s="282" t="s">
        <v>1182</v>
      </c>
      <c r="H2475" s="261" t="s">
        <v>1710</v>
      </c>
      <c r="I2475" s="257">
        <v>1200000</v>
      </c>
      <c r="J2475" s="261">
        <v>1</v>
      </c>
      <c r="M2475" s="257">
        <v>1200000</v>
      </c>
    </row>
    <row r="2476" spans="1:14">
      <c r="A2476" s="263">
        <v>2475</v>
      </c>
      <c r="C2476" s="256">
        <v>46000</v>
      </c>
      <c r="D2476" s="282" t="s">
        <v>2493</v>
      </c>
      <c r="G2476" s="282" t="s">
        <v>1182</v>
      </c>
      <c r="H2476" s="261" t="s">
        <v>1710</v>
      </c>
      <c r="I2476" s="257">
        <v>1200000</v>
      </c>
      <c r="J2476" s="261">
        <v>1</v>
      </c>
      <c r="M2476" s="257">
        <v>1200000</v>
      </c>
    </row>
    <row r="2477" spans="1:14">
      <c r="A2477" s="263">
        <v>2476</v>
      </c>
      <c r="C2477" s="256">
        <v>46000</v>
      </c>
      <c r="D2477" s="282" t="s">
        <v>1324</v>
      </c>
      <c r="G2477" s="282" t="s">
        <v>4018</v>
      </c>
      <c r="H2477" s="261" t="s">
        <v>4019</v>
      </c>
      <c r="I2477" s="257">
        <v>150000</v>
      </c>
      <c r="J2477" s="261">
        <v>1</v>
      </c>
      <c r="M2477" s="257">
        <v>150000</v>
      </c>
    </row>
    <row r="2478" spans="1:14">
      <c r="A2478" s="263">
        <v>2477</v>
      </c>
      <c r="C2478" s="256">
        <v>46000</v>
      </c>
      <c r="D2478" s="282" t="s">
        <v>1705</v>
      </c>
      <c r="G2478" s="282" t="s">
        <v>1490</v>
      </c>
      <c r="I2478" s="257">
        <v>20000</v>
      </c>
      <c r="J2478" s="261">
        <v>1</v>
      </c>
      <c r="L2478" s="258">
        <v>2000</v>
      </c>
      <c r="M2478" s="257">
        <v>22000</v>
      </c>
    </row>
    <row r="2479" spans="1:14">
      <c r="A2479" s="263">
        <v>2478</v>
      </c>
      <c r="C2479" s="256">
        <v>46000</v>
      </c>
      <c r="D2479" s="282" t="s">
        <v>1370</v>
      </c>
      <c r="G2479" s="282" t="s">
        <v>2129</v>
      </c>
      <c r="H2479" s="261" t="s">
        <v>1760</v>
      </c>
      <c r="I2479" s="257">
        <v>50000</v>
      </c>
      <c r="J2479" s="261">
        <v>1</v>
      </c>
      <c r="M2479" s="257">
        <v>50000</v>
      </c>
    </row>
    <row r="2480" spans="1:14">
      <c r="A2480" s="263">
        <v>2479</v>
      </c>
      <c r="C2480" s="256">
        <v>46000</v>
      </c>
      <c r="D2480" s="282" t="s">
        <v>1370</v>
      </c>
      <c r="G2480" s="282" t="s">
        <v>2150</v>
      </c>
      <c r="H2480" s="261" t="s">
        <v>1907</v>
      </c>
      <c r="I2480" s="257">
        <v>1900000</v>
      </c>
      <c r="J2480" s="261">
        <v>1</v>
      </c>
      <c r="M2480" s="257">
        <v>1900000</v>
      </c>
    </row>
    <row r="2481" spans="1:14">
      <c r="A2481" s="263">
        <v>2480</v>
      </c>
      <c r="C2481" s="256">
        <v>46000</v>
      </c>
      <c r="D2481" s="282" t="s">
        <v>1370</v>
      </c>
      <c r="G2481" s="282" t="s">
        <v>3555</v>
      </c>
      <c r="I2481" s="257">
        <v>200000</v>
      </c>
      <c r="J2481" s="261">
        <v>1</v>
      </c>
      <c r="M2481" s="257">
        <v>200000</v>
      </c>
    </row>
    <row r="2482" spans="1:14">
      <c r="A2482" s="263">
        <v>2481</v>
      </c>
      <c r="C2482" s="256">
        <v>46000</v>
      </c>
      <c r="D2482" s="282" t="s">
        <v>1975</v>
      </c>
      <c r="G2482" s="282" t="s">
        <v>4020</v>
      </c>
      <c r="N2482" s="257">
        <v>-1300000</v>
      </c>
    </row>
    <row r="2483" spans="1:14">
      <c r="A2483" s="263">
        <v>2482</v>
      </c>
      <c r="C2483" s="256">
        <v>46000</v>
      </c>
      <c r="D2483" s="282" t="s">
        <v>3213</v>
      </c>
      <c r="G2483" s="282" t="s">
        <v>3972</v>
      </c>
      <c r="N2483" s="257">
        <v>-3850000</v>
      </c>
    </row>
    <row r="2484" spans="1:14">
      <c r="A2484" s="263">
        <v>2483</v>
      </c>
      <c r="C2484" s="256">
        <v>46000</v>
      </c>
      <c r="D2484" s="282" t="s">
        <v>1209</v>
      </c>
      <c r="G2484" s="282" t="s">
        <v>3968</v>
      </c>
      <c r="N2484" s="257">
        <v>-1320000</v>
      </c>
    </row>
    <row r="2485" spans="1:14">
      <c r="A2485" s="263">
        <v>2484</v>
      </c>
      <c r="C2485" s="256">
        <v>46001</v>
      </c>
      <c r="D2485" s="282" t="s">
        <v>1010</v>
      </c>
      <c r="G2485" s="282" t="s">
        <v>3784</v>
      </c>
      <c r="N2485" s="257">
        <v>-4713000</v>
      </c>
    </row>
    <row r="2486" spans="1:14">
      <c r="A2486" s="263">
        <v>2485</v>
      </c>
      <c r="C2486" s="256">
        <v>46001</v>
      </c>
      <c r="D2486" s="282" t="s">
        <v>2658</v>
      </c>
      <c r="G2486" s="282" t="s">
        <v>4021</v>
      </c>
      <c r="N2486" s="257">
        <v>-1815000</v>
      </c>
    </row>
    <row r="2487" spans="1:14">
      <c r="A2487" s="263">
        <v>2486</v>
      </c>
      <c r="C2487" s="256">
        <v>46001</v>
      </c>
      <c r="D2487" s="282" t="s">
        <v>1569</v>
      </c>
      <c r="G2487" s="282" t="s">
        <v>3756</v>
      </c>
      <c r="N2487" s="257">
        <v>-665000</v>
      </c>
    </row>
    <row r="2488" spans="1:14">
      <c r="A2488" s="263">
        <v>2487</v>
      </c>
      <c r="C2488" s="256">
        <v>46001</v>
      </c>
      <c r="D2488" s="282" t="s">
        <v>1747</v>
      </c>
      <c r="G2488" s="282" t="s">
        <v>3929</v>
      </c>
      <c r="N2488" s="257">
        <v>-2610000</v>
      </c>
    </row>
    <row r="2489" spans="1:14">
      <c r="A2489" s="263">
        <v>2488</v>
      </c>
      <c r="C2489" s="256">
        <v>46001</v>
      </c>
      <c r="D2489" s="282" t="s">
        <v>2493</v>
      </c>
      <c r="G2489" s="282" t="s">
        <v>4016</v>
      </c>
      <c r="N2489" s="257">
        <v>-1200000</v>
      </c>
    </row>
    <row r="2490" spans="1:14">
      <c r="A2490" s="263">
        <v>2489</v>
      </c>
      <c r="C2490" s="256">
        <v>46001</v>
      </c>
      <c r="D2490" s="282" t="s">
        <v>1415</v>
      </c>
      <c r="G2490" s="282" t="s">
        <v>4022</v>
      </c>
      <c r="N2490" s="257">
        <v>-1700000</v>
      </c>
    </row>
    <row r="2491" spans="1:14">
      <c r="A2491" s="263">
        <v>2490</v>
      </c>
      <c r="C2491" s="256">
        <v>46001</v>
      </c>
      <c r="D2491" s="282" t="s">
        <v>1370</v>
      </c>
      <c r="G2491" s="282" t="s">
        <v>1664</v>
      </c>
      <c r="H2491" s="261" t="s">
        <v>1663</v>
      </c>
      <c r="I2491" s="257">
        <v>50000</v>
      </c>
      <c r="J2491" s="261">
        <v>1</v>
      </c>
      <c r="M2491" s="257">
        <v>50000</v>
      </c>
    </row>
    <row r="2492" spans="1:14">
      <c r="A2492" s="263">
        <v>2491</v>
      </c>
      <c r="C2492" s="256">
        <v>46001</v>
      </c>
      <c r="D2492" s="282" t="s">
        <v>1007</v>
      </c>
      <c r="G2492" s="282" t="s">
        <v>3384</v>
      </c>
      <c r="H2492" s="261" t="s">
        <v>1186</v>
      </c>
      <c r="I2492" s="257">
        <v>560000</v>
      </c>
      <c r="J2492" s="261">
        <v>1</v>
      </c>
      <c r="L2492" s="258">
        <v>56000</v>
      </c>
      <c r="M2492" s="257">
        <v>616000</v>
      </c>
    </row>
    <row r="2493" spans="1:14">
      <c r="A2493" s="263">
        <v>2492</v>
      </c>
      <c r="C2493" s="256">
        <v>46001</v>
      </c>
      <c r="D2493" s="282" t="s">
        <v>1007</v>
      </c>
      <c r="G2493" s="282" t="s">
        <v>2138</v>
      </c>
      <c r="H2493" s="261">
        <v>50229</v>
      </c>
      <c r="I2493" s="257">
        <v>70000</v>
      </c>
      <c r="J2493" s="261">
        <v>1</v>
      </c>
      <c r="L2493" s="258">
        <v>7000</v>
      </c>
      <c r="M2493" s="257">
        <v>77000</v>
      </c>
    </row>
    <row r="2494" spans="1:14">
      <c r="A2494" s="263">
        <v>2493</v>
      </c>
      <c r="C2494" s="256">
        <v>46001</v>
      </c>
      <c r="D2494" s="282" t="s">
        <v>1007</v>
      </c>
      <c r="G2494" s="282" t="s">
        <v>2139</v>
      </c>
      <c r="H2494" s="261" t="s">
        <v>1752</v>
      </c>
      <c r="I2494" s="257">
        <v>30000</v>
      </c>
      <c r="J2494" s="261">
        <v>1</v>
      </c>
      <c r="L2494" s="258">
        <v>3000</v>
      </c>
      <c r="M2494" s="257">
        <v>33000</v>
      </c>
    </row>
    <row r="2495" spans="1:14">
      <c r="A2495" s="263">
        <v>2494</v>
      </c>
      <c r="C2495" s="256">
        <v>46001</v>
      </c>
      <c r="D2495" s="282" t="s">
        <v>2537</v>
      </c>
      <c r="G2495" s="282" t="s">
        <v>1675</v>
      </c>
      <c r="H2495" s="261">
        <v>2800802</v>
      </c>
      <c r="I2495" s="257">
        <v>150000</v>
      </c>
      <c r="J2495" s="261">
        <v>1</v>
      </c>
      <c r="M2495" s="257">
        <v>150000</v>
      </c>
    </row>
    <row r="2496" spans="1:14">
      <c r="A2496" s="263">
        <v>2495</v>
      </c>
      <c r="C2496" s="256">
        <v>46001</v>
      </c>
      <c r="D2496" s="282" t="s">
        <v>1680</v>
      </c>
      <c r="G2496" s="282" t="s">
        <v>2234</v>
      </c>
      <c r="I2496" s="257">
        <v>1700000</v>
      </c>
      <c r="J2496" s="261">
        <v>1</v>
      </c>
      <c r="M2496" s="257">
        <v>1700000</v>
      </c>
    </row>
    <row r="2497" spans="1:17">
      <c r="A2497" s="263">
        <v>2496</v>
      </c>
      <c r="C2497" s="256">
        <v>46001</v>
      </c>
      <c r="D2497" s="282" t="s">
        <v>1415</v>
      </c>
      <c r="G2497" s="282" t="s">
        <v>2847</v>
      </c>
      <c r="H2497" s="261">
        <v>2212500301</v>
      </c>
      <c r="I2497" s="257">
        <v>990000</v>
      </c>
      <c r="J2497" s="261">
        <v>1</v>
      </c>
      <c r="M2497" s="257">
        <v>990000</v>
      </c>
    </row>
    <row r="2498" spans="1:17">
      <c r="A2498" s="263">
        <v>2497</v>
      </c>
      <c r="C2498" s="256">
        <v>46001</v>
      </c>
      <c r="D2498" s="282" t="s">
        <v>1912</v>
      </c>
      <c r="G2498" s="282" t="s">
        <v>3490</v>
      </c>
      <c r="H2498" s="261" t="s">
        <v>3499</v>
      </c>
      <c r="I2498" s="257">
        <v>2500000</v>
      </c>
      <c r="J2498" s="261">
        <v>1</v>
      </c>
      <c r="M2498" s="257">
        <v>2500000</v>
      </c>
    </row>
    <row r="2499" spans="1:17">
      <c r="A2499" s="263">
        <v>2498</v>
      </c>
      <c r="C2499" s="256">
        <v>46002</v>
      </c>
      <c r="D2499" s="282" t="s">
        <v>2844</v>
      </c>
      <c r="G2499" s="282" t="s">
        <v>4023</v>
      </c>
      <c r="H2499" s="261" t="s">
        <v>4024</v>
      </c>
      <c r="I2499" s="257">
        <v>850000</v>
      </c>
      <c r="J2499" s="261">
        <v>1</v>
      </c>
      <c r="M2499" s="257">
        <v>850000</v>
      </c>
    </row>
    <row r="2500" spans="1:17">
      <c r="A2500" s="263">
        <v>2499</v>
      </c>
      <c r="C2500" s="256">
        <v>46002</v>
      </c>
      <c r="D2500" s="282" t="s">
        <v>3040</v>
      </c>
      <c r="G2500" s="282" t="s">
        <v>2144</v>
      </c>
      <c r="H2500" s="261">
        <v>2820403</v>
      </c>
      <c r="I2500" s="257">
        <v>1600000</v>
      </c>
      <c r="J2500" s="261">
        <v>1</v>
      </c>
      <c r="M2500" s="257">
        <v>1600000</v>
      </c>
    </row>
    <row r="2501" spans="1:17">
      <c r="A2501" s="263">
        <v>2500</v>
      </c>
      <c r="C2501" s="256">
        <v>46002</v>
      </c>
      <c r="D2501" s="282" t="s">
        <v>1370</v>
      </c>
      <c r="G2501" s="282" t="s">
        <v>1532</v>
      </c>
      <c r="H2501" s="261" t="s">
        <v>1200</v>
      </c>
      <c r="I2501" s="257">
        <v>1600000</v>
      </c>
      <c r="J2501" s="261">
        <v>1</v>
      </c>
      <c r="M2501" s="257">
        <v>1600000</v>
      </c>
      <c r="Q2501" s="282" t="s">
        <v>4130</v>
      </c>
    </row>
    <row r="2502" spans="1:17">
      <c r="A2502" s="263">
        <v>2501</v>
      </c>
      <c r="C2502" s="256">
        <v>46002</v>
      </c>
      <c r="D2502" s="282" t="s">
        <v>3040</v>
      </c>
      <c r="G2502" s="282" t="s">
        <v>4025</v>
      </c>
      <c r="N2502" s="257">
        <v>-1600000</v>
      </c>
    </row>
    <row r="2503" spans="1:17">
      <c r="A2503" s="263">
        <v>2502</v>
      </c>
      <c r="C2503" s="256">
        <v>46002</v>
      </c>
      <c r="D2503" s="282" t="s">
        <v>2844</v>
      </c>
      <c r="G2503" s="282" t="s">
        <v>3978</v>
      </c>
      <c r="N2503" s="257">
        <v>-850000</v>
      </c>
    </row>
    <row r="2504" spans="1:17">
      <c r="A2504" s="263">
        <v>2503</v>
      </c>
      <c r="C2504" s="256">
        <v>46002</v>
      </c>
      <c r="D2504" s="282" t="s">
        <v>1825</v>
      </c>
      <c r="G2504" s="282" t="s">
        <v>2144</v>
      </c>
      <c r="H2504" s="261">
        <v>2820403</v>
      </c>
      <c r="I2504" s="257">
        <v>1600000</v>
      </c>
      <c r="J2504" s="261">
        <v>1</v>
      </c>
      <c r="L2504" s="258">
        <v>160000</v>
      </c>
      <c r="M2504" s="257">
        <v>1760000</v>
      </c>
      <c r="Q2504" s="282" t="s">
        <v>4131</v>
      </c>
    </row>
    <row r="2505" spans="1:17">
      <c r="A2505" s="263">
        <v>2504</v>
      </c>
      <c r="C2505" s="256">
        <v>46002</v>
      </c>
      <c r="D2505" s="282" t="s">
        <v>1825</v>
      </c>
      <c r="G2505" s="282" t="s">
        <v>2006</v>
      </c>
      <c r="N2505" s="257">
        <v>-1760000</v>
      </c>
    </row>
    <row r="2506" spans="1:17">
      <c r="A2506" s="263">
        <v>2505</v>
      </c>
      <c r="C2506" s="256">
        <v>46003</v>
      </c>
      <c r="D2506" s="282" t="s">
        <v>1007</v>
      </c>
      <c r="G2506" s="282" t="s">
        <v>3707</v>
      </c>
      <c r="N2506" s="257">
        <v>-2552500</v>
      </c>
    </row>
    <row r="2507" spans="1:17">
      <c r="A2507" s="263">
        <v>2506</v>
      </c>
      <c r="C2507" s="256">
        <v>46003</v>
      </c>
      <c r="D2507" s="282" t="s">
        <v>1705</v>
      </c>
      <c r="G2507" s="282" t="s">
        <v>4026</v>
      </c>
      <c r="N2507" s="257">
        <v>-150000</v>
      </c>
    </row>
    <row r="2508" spans="1:17">
      <c r="A2508" s="263">
        <v>2507</v>
      </c>
      <c r="C2508" s="256">
        <v>46003</v>
      </c>
      <c r="D2508" s="282" t="s">
        <v>981</v>
      </c>
      <c r="G2508" s="282" t="s">
        <v>3490</v>
      </c>
      <c r="H2508" s="261" t="s">
        <v>3499</v>
      </c>
      <c r="I2508" s="257">
        <v>2200000</v>
      </c>
      <c r="J2508" s="261">
        <v>1</v>
      </c>
      <c r="M2508" s="257">
        <v>2200000</v>
      </c>
    </row>
    <row r="2509" spans="1:17">
      <c r="A2509" s="263">
        <v>2508</v>
      </c>
      <c r="C2509" s="256">
        <v>46003</v>
      </c>
      <c r="D2509" s="282" t="s">
        <v>1007</v>
      </c>
      <c r="G2509" s="282" t="s">
        <v>4027</v>
      </c>
      <c r="H2509" s="261" t="s">
        <v>4028</v>
      </c>
      <c r="I2509" s="257">
        <v>300000</v>
      </c>
      <c r="J2509" s="261">
        <v>1</v>
      </c>
      <c r="L2509" s="258">
        <v>30000</v>
      </c>
      <c r="M2509" s="257">
        <v>330000</v>
      </c>
    </row>
    <row r="2510" spans="1:17">
      <c r="A2510" s="263">
        <v>2509</v>
      </c>
      <c r="C2510" s="256">
        <v>46003</v>
      </c>
      <c r="D2510" s="282" t="s">
        <v>1680</v>
      </c>
      <c r="G2510" s="282" t="s">
        <v>4029</v>
      </c>
      <c r="H2510" s="261">
        <v>24042372</v>
      </c>
      <c r="I2510" s="257">
        <v>650000</v>
      </c>
      <c r="J2510" s="261">
        <v>1</v>
      </c>
      <c r="M2510" s="257">
        <v>650000</v>
      </c>
    </row>
    <row r="2511" spans="1:17">
      <c r="A2511" s="263">
        <v>2510</v>
      </c>
      <c r="C2511" s="256">
        <v>46003</v>
      </c>
      <c r="D2511" s="282" t="s">
        <v>1512</v>
      </c>
      <c r="G2511" s="282" t="s">
        <v>1182</v>
      </c>
      <c r="H2511" s="261" t="s">
        <v>1710</v>
      </c>
      <c r="I2511" s="257">
        <v>1200000</v>
      </c>
      <c r="J2511" s="261">
        <v>1</v>
      </c>
      <c r="M2511" s="257">
        <v>1200000</v>
      </c>
    </row>
    <row r="2512" spans="1:17">
      <c r="A2512" s="263">
        <v>2511</v>
      </c>
      <c r="C2512" s="256">
        <v>46003</v>
      </c>
      <c r="D2512" s="282" t="s">
        <v>1512</v>
      </c>
      <c r="G2512" s="282" t="s">
        <v>1467</v>
      </c>
      <c r="H2512" s="261" t="s">
        <v>2613</v>
      </c>
      <c r="I2512" s="257">
        <v>300000</v>
      </c>
      <c r="J2512" s="261">
        <v>1</v>
      </c>
      <c r="M2512" s="257">
        <v>300000</v>
      </c>
    </row>
    <row r="2513" spans="1:14">
      <c r="A2513" s="263">
        <v>2512</v>
      </c>
      <c r="C2513" s="256">
        <v>46003</v>
      </c>
      <c r="D2513" s="282" t="s">
        <v>1512</v>
      </c>
      <c r="G2513" s="282" t="s">
        <v>2682</v>
      </c>
      <c r="H2513" s="261">
        <v>7252703114</v>
      </c>
      <c r="I2513" s="257">
        <v>200000</v>
      </c>
      <c r="J2513" s="261">
        <v>1</v>
      </c>
      <c r="M2513" s="257">
        <v>200000</v>
      </c>
    </row>
    <row r="2514" spans="1:14">
      <c r="A2514" s="263">
        <v>2513</v>
      </c>
      <c r="C2514" s="256">
        <v>46003</v>
      </c>
      <c r="D2514" s="282" t="s">
        <v>1007</v>
      </c>
      <c r="G2514" s="282" t="s">
        <v>2706</v>
      </c>
      <c r="H2514" s="261" t="s">
        <v>1190</v>
      </c>
      <c r="I2514" s="257">
        <v>1600000</v>
      </c>
      <c r="J2514" s="261">
        <v>1</v>
      </c>
      <c r="L2514" s="258">
        <v>160000</v>
      </c>
      <c r="M2514" s="257">
        <v>1760000</v>
      </c>
    </row>
    <row r="2515" spans="1:14">
      <c r="A2515" s="263">
        <v>2514</v>
      </c>
      <c r="C2515" s="256">
        <v>46003</v>
      </c>
      <c r="D2515" s="282" t="s">
        <v>3870</v>
      </c>
      <c r="G2515" s="282" t="s">
        <v>4030</v>
      </c>
      <c r="N2515" s="257">
        <v>-2750000</v>
      </c>
    </row>
    <row r="2516" spans="1:14">
      <c r="A2516" s="263">
        <v>2515</v>
      </c>
      <c r="C2516" s="256">
        <v>46003</v>
      </c>
      <c r="D2516" s="282" t="s">
        <v>981</v>
      </c>
      <c r="G2516" s="282" t="s">
        <v>4031</v>
      </c>
      <c r="N2516" s="257">
        <v>-2200000</v>
      </c>
    </row>
    <row r="2517" spans="1:14">
      <c r="A2517" s="263">
        <v>2516</v>
      </c>
      <c r="C2517" s="256">
        <v>46004</v>
      </c>
      <c r="D2517" s="282" t="s">
        <v>1438</v>
      </c>
      <c r="G2517" s="282" t="s">
        <v>3976</v>
      </c>
      <c r="N2517" s="257">
        <v>-1100000</v>
      </c>
    </row>
    <row r="2518" spans="1:14">
      <c r="A2518" s="263">
        <v>2517</v>
      </c>
      <c r="C2518" s="256">
        <v>46006</v>
      </c>
      <c r="D2518" s="282" t="s">
        <v>3871</v>
      </c>
      <c r="G2518" s="282" t="s">
        <v>2323</v>
      </c>
      <c r="H2518" s="261" t="s">
        <v>2355</v>
      </c>
      <c r="I2518" s="257">
        <v>750000</v>
      </c>
      <c r="J2518" s="261">
        <v>1</v>
      </c>
      <c r="M2518" s="257">
        <v>750000</v>
      </c>
    </row>
    <row r="2519" spans="1:14">
      <c r="A2519" s="263">
        <v>2518</v>
      </c>
      <c r="C2519" s="256">
        <v>46006</v>
      </c>
      <c r="D2519" s="282" t="s">
        <v>1512</v>
      </c>
      <c r="G2519" s="282" t="s">
        <v>1701</v>
      </c>
      <c r="I2519" s="257">
        <v>1100000</v>
      </c>
      <c r="J2519" s="261">
        <v>1</v>
      </c>
      <c r="M2519" s="257">
        <v>1100000</v>
      </c>
    </row>
    <row r="2520" spans="1:14">
      <c r="A2520" s="263">
        <v>2519</v>
      </c>
      <c r="C2520" s="256">
        <v>46006</v>
      </c>
      <c r="D2520" s="282" t="s">
        <v>1370</v>
      </c>
      <c r="G2520" s="282" t="s">
        <v>1701</v>
      </c>
      <c r="I2520" s="257">
        <v>650000</v>
      </c>
      <c r="J2520" s="261">
        <v>1</v>
      </c>
      <c r="M2520" s="257">
        <v>650000</v>
      </c>
    </row>
    <row r="2521" spans="1:14">
      <c r="A2521" s="263">
        <v>2520</v>
      </c>
      <c r="C2521" s="256">
        <v>46006</v>
      </c>
      <c r="D2521" s="282" t="s">
        <v>1680</v>
      </c>
      <c r="G2521" s="282" t="s">
        <v>4032</v>
      </c>
      <c r="I2521" s="257">
        <v>850000</v>
      </c>
      <c r="J2521" s="261">
        <v>1</v>
      </c>
      <c r="M2521" s="257">
        <v>850000</v>
      </c>
    </row>
    <row r="2522" spans="1:14">
      <c r="A2522" s="263">
        <v>2521</v>
      </c>
      <c r="C2522" s="256">
        <v>46004</v>
      </c>
      <c r="D2522" s="282" t="s">
        <v>1018</v>
      </c>
      <c r="G2522" s="282" t="s">
        <v>4033</v>
      </c>
      <c r="N2522" s="257">
        <v>-600000</v>
      </c>
    </row>
    <row r="2523" spans="1:14">
      <c r="A2523" s="263">
        <v>2522</v>
      </c>
      <c r="C2523" s="256">
        <v>46007</v>
      </c>
      <c r="D2523" s="282" t="s">
        <v>3871</v>
      </c>
      <c r="G2523" s="282" t="s">
        <v>3995</v>
      </c>
      <c r="N2523" s="257">
        <v>-750000</v>
      </c>
    </row>
    <row r="2524" spans="1:14">
      <c r="A2524" s="263">
        <v>2523</v>
      </c>
      <c r="C2524" s="256">
        <v>46007</v>
      </c>
      <c r="D2524" s="282" t="s">
        <v>1344</v>
      </c>
      <c r="G2524" s="282" t="s">
        <v>4034</v>
      </c>
      <c r="I2524" s="257">
        <v>250000</v>
      </c>
      <c r="J2524" s="261">
        <v>1</v>
      </c>
      <c r="M2524" s="257">
        <v>250000</v>
      </c>
    </row>
    <row r="2525" spans="1:14">
      <c r="A2525" s="263">
        <v>2524</v>
      </c>
      <c r="C2525" s="256">
        <v>46007</v>
      </c>
      <c r="D2525" s="282" t="s">
        <v>1512</v>
      </c>
      <c r="G2525" s="282" t="s">
        <v>2126</v>
      </c>
      <c r="H2525" s="261" t="s">
        <v>1435</v>
      </c>
      <c r="I2525" s="257">
        <v>1500000</v>
      </c>
      <c r="J2525" s="261">
        <v>1</v>
      </c>
      <c r="M2525" s="257">
        <v>1500000</v>
      </c>
    </row>
    <row r="2526" spans="1:14">
      <c r="A2526" s="263">
        <v>2525</v>
      </c>
      <c r="C2526" s="256">
        <v>46007</v>
      </c>
      <c r="D2526" s="282" t="s">
        <v>1680</v>
      </c>
      <c r="G2526" s="282" t="s">
        <v>2086</v>
      </c>
      <c r="H2526" s="261">
        <v>2830502</v>
      </c>
      <c r="I2526" s="257">
        <v>1650000</v>
      </c>
      <c r="J2526" s="261">
        <v>1</v>
      </c>
      <c r="M2526" s="257">
        <v>1650000</v>
      </c>
    </row>
    <row r="2527" spans="1:14">
      <c r="A2527" s="263">
        <v>2526</v>
      </c>
      <c r="C2527" s="256">
        <v>46007</v>
      </c>
      <c r="D2527" s="282" t="s">
        <v>3777</v>
      </c>
      <c r="G2527" s="282" t="s">
        <v>3384</v>
      </c>
      <c r="H2527" s="261" t="s">
        <v>1186</v>
      </c>
      <c r="I2527" s="257">
        <v>560000</v>
      </c>
      <c r="J2527" s="261">
        <v>1</v>
      </c>
      <c r="M2527" s="257">
        <v>560000</v>
      </c>
    </row>
    <row r="2528" spans="1:14">
      <c r="A2528" s="263">
        <v>2527</v>
      </c>
      <c r="C2528" s="256">
        <v>46007</v>
      </c>
      <c r="D2528" s="282" t="s">
        <v>1349</v>
      </c>
      <c r="G2528" s="282" t="s">
        <v>3765</v>
      </c>
      <c r="H2528" s="261">
        <v>9009381061816</v>
      </c>
      <c r="I2528" s="257">
        <v>120000</v>
      </c>
      <c r="J2528" s="261">
        <v>1</v>
      </c>
      <c r="M2528" s="257">
        <v>120000</v>
      </c>
    </row>
    <row r="2529" spans="1:14">
      <c r="A2529" s="263">
        <v>2528</v>
      </c>
      <c r="C2529" s="256">
        <v>46007</v>
      </c>
      <c r="D2529" s="282" t="s">
        <v>1370</v>
      </c>
      <c r="G2529" s="282" t="s">
        <v>1182</v>
      </c>
      <c r="H2529" s="261" t="s">
        <v>1710</v>
      </c>
      <c r="I2529" s="257">
        <v>1200000</v>
      </c>
      <c r="J2529" s="261">
        <v>1</v>
      </c>
      <c r="M2529" s="257">
        <v>1200000</v>
      </c>
    </row>
    <row r="2530" spans="1:14">
      <c r="A2530" s="263">
        <v>2529</v>
      </c>
      <c r="C2530" s="256">
        <v>46007</v>
      </c>
      <c r="D2530" s="282" t="s">
        <v>1370</v>
      </c>
      <c r="G2530" s="282" t="s">
        <v>2770</v>
      </c>
      <c r="H2530" s="261">
        <v>5961308248</v>
      </c>
      <c r="I2530" s="257">
        <v>130000</v>
      </c>
      <c r="J2530" s="261">
        <v>1</v>
      </c>
      <c r="M2530" s="257">
        <v>130000</v>
      </c>
    </row>
    <row r="2531" spans="1:14">
      <c r="A2531" s="263">
        <v>2530</v>
      </c>
      <c r="C2531" s="256">
        <v>46007</v>
      </c>
      <c r="D2531" s="282" t="s">
        <v>1370</v>
      </c>
      <c r="G2531" s="282" t="s">
        <v>1980</v>
      </c>
      <c r="I2531" s="257">
        <v>80000</v>
      </c>
      <c r="J2531" s="261">
        <v>1</v>
      </c>
      <c r="M2531" s="257">
        <v>80000</v>
      </c>
    </row>
    <row r="2532" spans="1:14">
      <c r="A2532" s="263">
        <v>2531</v>
      </c>
      <c r="C2532" s="256">
        <v>46007</v>
      </c>
      <c r="D2532" s="282" t="s">
        <v>2714</v>
      </c>
      <c r="G2532" s="282" t="s">
        <v>1182</v>
      </c>
      <c r="H2532" s="261" t="s">
        <v>1710</v>
      </c>
      <c r="I2532" s="257">
        <v>1200000</v>
      </c>
      <c r="J2532" s="261">
        <v>1</v>
      </c>
      <c r="M2532" s="257">
        <v>1200000</v>
      </c>
    </row>
    <row r="2533" spans="1:14">
      <c r="A2533" s="263">
        <v>2532</v>
      </c>
      <c r="C2533" s="256">
        <v>46007</v>
      </c>
      <c r="D2533" s="282" t="s">
        <v>2714</v>
      </c>
      <c r="G2533" s="282" t="s">
        <v>1467</v>
      </c>
      <c r="H2533" s="261" t="s">
        <v>2613</v>
      </c>
      <c r="I2533" s="257">
        <v>350000</v>
      </c>
      <c r="J2533" s="261">
        <v>1</v>
      </c>
      <c r="M2533" s="257">
        <v>350000</v>
      </c>
    </row>
    <row r="2534" spans="1:14">
      <c r="A2534" s="263">
        <v>2533</v>
      </c>
      <c r="C2534" s="256">
        <v>46007</v>
      </c>
      <c r="D2534" s="282" t="s">
        <v>981</v>
      </c>
      <c r="G2534" s="282" t="s">
        <v>2142</v>
      </c>
      <c r="I2534" s="257">
        <v>600000</v>
      </c>
      <c r="J2534" s="261">
        <v>1</v>
      </c>
      <c r="M2534" s="257">
        <v>600000</v>
      </c>
    </row>
    <row r="2535" spans="1:14">
      <c r="A2535" s="263">
        <v>2534</v>
      </c>
      <c r="C2535" s="256">
        <v>46007</v>
      </c>
      <c r="D2535" s="282" t="s">
        <v>981</v>
      </c>
      <c r="G2535" s="282" t="s">
        <v>3384</v>
      </c>
      <c r="H2535" s="261" t="s">
        <v>1186</v>
      </c>
      <c r="I2535" s="257">
        <v>560000</v>
      </c>
      <c r="J2535" s="261">
        <v>1</v>
      </c>
      <c r="M2535" s="257">
        <v>560000</v>
      </c>
    </row>
    <row r="2536" spans="1:14">
      <c r="A2536" s="263">
        <v>2535</v>
      </c>
      <c r="C2536" s="256">
        <v>46007</v>
      </c>
      <c r="D2536" s="282" t="s">
        <v>981</v>
      </c>
      <c r="G2536" s="282" t="s">
        <v>2138</v>
      </c>
      <c r="H2536" s="261">
        <v>50229</v>
      </c>
      <c r="I2536" s="257">
        <v>70000</v>
      </c>
      <c r="J2536" s="261">
        <v>1</v>
      </c>
      <c r="M2536" s="257">
        <v>70000</v>
      </c>
    </row>
    <row r="2537" spans="1:14">
      <c r="A2537" s="263">
        <v>2536</v>
      </c>
      <c r="C2537" s="256">
        <v>46007</v>
      </c>
      <c r="D2537" s="282" t="s">
        <v>2925</v>
      </c>
      <c r="G2537" s="282" t="s">
        <v>1701</v>
      </c>
      <c r="I2537" s="257">
        <v>650000</v>
      </c>
      <c r="J2537" s="261">
        <v>1</v>
      </c>
      <c r="M2537" s="257">
        <v>650000</v>
      </c>
    </row>
    <row r="2538" spans="1:14">
      <c r="A2538" s="263">
        <v>2537</v>
      </c>
      <c r="C2538" s="256">
        <v>46007</v>
      </c>
      <c r="D2538" s="282" t="s">
        <v>1548</v>
      </c>
      <c r="G2538" s="282" t="s">
        <v>2847</v>
      </c>
      <c r="H2538" s="261">
        <v>415054509</v>
      </c>
      <c r="I2538" s="257">
        <v>350000</v>
      </c>
      <c r="J2538" s="261">
        <v>1</v>
      </c>
      <c r="L2538" s="258">
        <v>35000</v>
      </c>
      <c r="M2538" s="257">
        <v>385000</v>
      </c>
    </row>
    <row r="2539" spans="1:14">
      <c r="A2539" s="263">
        <v>2538</v>
      </c>
      <c r="C2539" s="256">
        <v>46007</v>
      </c>
      <c r="D2539" s="282" t="s">
        <v>1548</v>
      </c>
      <c r="G2539" s="282" t="s">
        <v>3741</v>
      </c>
      <c r="H2539" s="261">
        <v>410013910</v>
      </c>
      <c r="I2539" s="257">
        <v>7728</v>
      </c>
      <c r="J2539" s="261">
        <v>1</v>
      </c>
      <c r="L2539" s="258">
        <v>773</v>
      </c>
      <c r="M2539" s="257">
        <v>8501</v>
      </c>
    </row>
    <row r="2540" spans="1:14">
      <c r="A2540" s="263">
        <v>2539</v>
      </c>
      <c r="C2540" s="256">
        <v>46007</v>
      </c>
      <c r="D2540" s="282" t="s">
        <v>2203</v>
      </c>
      <c r="G2540" s="282" t="s">
        <v>2144</v>
      </c>
      <c r="H2540" s="261">
        <v>2820403</v>
      </c>
      <c r="I2540" s="257">
        <v>1600000</v>
      </c>
      <c r="J2540" s="261">
        <v>1</v>
      </c>
      <c r="M2540" s="257">
        <v>1600000</v>
      </c>
    </row>
    <row r="2541" spans="1:14">
      <c r="A2541" s="263">
        <v>2540</v>
      </c>
      <c r="C2541" s="256">
        <v>46007</v>
      </c>
      <c r="D2541" s="282" t="s">
        <v>2203</v>
      </c>
      <c r="G2541" s="282" t="s">
        <v>3940</v>
      </c>
      <c r="N2541" s="257">
        <v>-1600000</v>
      </c>
    </row>
    <row r="2542" spans="1:14">
      <c r="A2542" s="263">
        <v>2541</v>
      </c>
      <c r="C2542" s="256">
        <v>46007</v>
      </c>
      <c r="D2542" s="282" t="s">
        <v>981</v>
      </c>
      <c r="G2542" s="282" t="s">
        <v>3947</v>
      </c>
      <c r="N2542" s="257">
        <v>-1230000</v>
      </c>
    </row>
    <row r="2543" spans="1:14">
      <c r="A2543" s="263">
        <v>2542</v>
      </c>
      <c r="C2543" s="256">
        <v>46007</v>
      </c>
      <c r="D2543" s="282" t="s">
        <v>2714</v>
      </c>
      <c r="G2543" s="282" t="s">
        <v>4035</v>
      </c>
      <c r="N2543" s="257">
        <v>-1550000</v>
      </c>
    </row>
    <row r="2544" spans="1:14">
      <c r="A2544" s="263">
        <v>2543</v>
      </c>
      <c r="C2544" s="256">
        <v>46007</v>
      </c>
      <c r="D2544" s="282" t="s">
        <v>3777</v>
      </c>
      <c r="G2544" s="282" t="s">
        <v>3783</v>
      </c>
      <c r="N2544" s="257">
        <v>-560000</v>
      </c>
    </row>
    <row r="2545" spans="1:14">
      <c r="A2545" s="263">
        <v>2544</v>
      </c>
      <c r="C2545" s="256">
        <v>46008</v>
      </c>
      <c r="D2545" s="282" t="s">
        <v>1370</v>
      </c>
      <c r="G2545" s="282" t="s">
        <v>1817</v>
      </c>
      <c r="H2545" s="261">
        <v>501218962</v>
      </c>
      <c r="I2545" s="257">
        <v>3500000</v>
      </c>
      <c r="J2545" s="261">
        <v>1</v>
      </c>
      <c r="M2545" s="257">
        <v>3500000</v>
      </c>
    </row>
    <row r="2546" spans="1:14">
      <c r="A2546" s="263">
        <v>2545</v>
      </c>
      <c r="C2546" s="256">
        <v>46008</v>
      </c>
      <c r="D2546" s="282" t="s">
        <v>1370</v>
      </c>
      <c r="G2546" s="282" t="s">
        <v>1722</v>
      </c>
      <c r="H2546" s="261" t="s">
        <v>1724</v>
      </c>
      <c r="I2546" s="257">
        <v>110000</v>
      </c>
      <c r="J2546" s="261">
        <v>1</v>
      </c>
      <c r="M2546" s="257">
        <v>110000</v>
      </c>
    </row>
    <row r="2547" spans="1:14">
      <c r="A2547" s="263">
        <v>2546</v>
      </c>
      <c r="C2547" s="256">
        <v>46008</v>
      </c>
      <c r="D2547" s="282" t="s">
        <v>1512</v>
      </c>
      <c r="G2547" s="282" t="s">
        <v>1506</v>
      </c>
      <c r="I2547" s="257">
        <v>450000</v>
      </c>
      <c r="J2547" s="261">
        <v>1</v>
      </c>
      <c r="M2547" s="257">
        <v>450000</v>
      </c>
    </row>
    <row r="2548" spans="1:14">
      <c r="A2548" s="263">
        <v>2547</v>
      </c>
      <c r="C2548" s="256">
        <v>46008</v>
      </c>
      <c r="D2548" s="282" t="s">
        <v>2093</v>
      </c>
      <c r="G2548" s="282" t="s">
        <v>4036</v>
      </c>
      <c r="H2548" s="261">
        <v>2295000324</v>
      </c>
      <c r="I2548" s="257">
        <v>357000</v>
      </c>
      <c r="J2548" s="261">
        <v>1</v>
      </c>
      <c r="M2548" s="257">
        <v>357000</v>
      </c>
    </row>
    <row r="2549" spans="1:14">
      <c r="A2549" s="263">
        <v>2548</v>
      </c>
      <c r="C2549" s="256">
        <v>46008</v>
      </c>
      <c r="D2549" s="282" t="s">
        <v>2093</v>
      </c>
      <c r="G2549" s="282" t="s">
        <v>4037</v>
      </c>
      <c r="H2549" s="261">
        <v>410013910</v>
      </c>
      <c r="I2549" s="257">
        <v>8500</v>
      </c>
      <c r="J2549" s="261">
        <v>1</v>
      </c>
      <c r="M2549" s="257">
        <v>8500</v>
      </c>
    </row>
    <row r="2550" spans="1:14">
      <c r="A2550" s="263">
        <v>2549</v>
      </c>
      <c r="C2550" s="256">
        <v>46008</v>
      </c>
      <c r="D2550" s="282" t="s">
        <v>1131</v>
      </c>
      <c r="G2550" s="282" t="s">
        <v>1675</v>
      </c>
      <c r="H2550" s="261">
        <v>2800802</v>
      </c>
      <c r="I2550" s="257">
        <v>150000</v>
      </c>
      <c r="J2550" s="261">
        <v>1</v>
      </c>
      <c r="M2550" s="257">
        <v>150000</v>
      </c>
    </row>
    <row r="2551" spans="1:14">
      <c r="A2551" s="263">
        <v>2550</v>
      </c>
      <c r="C2551" s="256">
        <v>46008</v>
      </c>
      <c r="D2551" s="282" t="s">
        <v>1018</v>
      </c>
      <c r="G2551" s="282" t="s">
        <v>3906</v>
      </c>
      <c r="H2551" s="261" t="s">
        <v>1186</v>
      </c>
      <c r="I2551" s="257">
        <v>450000</v>
      </c>
      <c r="J2551" s="261">
        <v>1</v>
      </c>
      <c r="M2551" s="257">
        <v>450000</v>
      </c>
    </row>
    <row r="2552" spans="1:14">
      <c r="A2552" s="263">
        <v>2551</v>
      </c>
      <c r="C2552" s="256">
        <v>46008</v>
      </c>
      <c r="D2552" s="282" t="s">
        <v>1362</v>
      </c>
      <c r="G2552" s="282" t="s">
        <v>1701</v>
      </c>
      <c r="I2552" s="257">
        <v>1100000</v>
      </c>
      <c r="J2552" s="261">
        <v>1</v>
      </c>
      <c r="M2552" s="257">
        <v>1100000</v>
      </c>
    </row>
    <row r="2553" spans="1:14">
      <c r="A2553" s="263">
        <v>2552</v>
      </c>
      <c r="C2553" s="256">
        <v>46008</v>
      </c>
      <c r="D2553" s="282" t="s">
        <v>1323</v>
      </c>
      <c r="F2553" s="284" t="s">
        <v>4161</v>
      </c>
      <c r="G2553" s="282" t="s">
        <v>4038</v>
      </c>
      <c r="H2553" s="261" t="s">
        <v>4039</v>
      </c>
      <c r="J2553" s="261">
        <v>1</v>
      </c>
    </row>
    <row r="2554" spans="1:14">
      <c r="A2554" s="263">
        <v>2553</v>
      </c>
      <c r="C2554" s="256">
        <v>46008</v>
      </c>
      <c r="D2554" s="282" t="s">
        <v>1420</v>
      </c>
      <c r="G2554" s="282" t="s">
        <v>3384</v>
      </c>
      <c r="H2554" s="261" t="s">
        <v>1186</v>
      </c>
      <c r="I2554" s="257">
        <v>550000</v>
      </c>
      <c r="J2554" s="261">
        <v>1</v>
      </c>
      <c r="L2554" s="258">
        <v>55000</v>
      </c>
      <c r="M2554" s="257">
        <v>605000</v>
      </c>
    </row>
    <row r="2555" spans="1:14">
      <c r="A2555" s="263">
        <v>2554</v>
      </c>
      <c r="C2555" s="256">
        <v>46008</v>
      </c>
      <c r="D2555" s="282" t="s">
        <v>1420</v>
      </c>
      <c r="G2555" s="282" t="s">
        <v>2138</v>
      </c>
      <c r="H2555" s="261">
        <v>50229</v>
      </c>
      <c r="I2555" s="257">
        <v>70000</v>
      </c>
      <c r="J2555" s="261">
        <v>1</v>
      </c>
      <c r="L2555" s="258">
        <v>7000</v>
      </c>
      <c r="M2555" s="257">
        <v>77000</v>
      </c>
    </row>
    <row r="2556" spans="1:14">
      <c r="A2556" s="263">
        <v>2555</v>
      </c>
      <c r="C2556" s="256">
        <v>46008</v>
      </c>
      <c r="D2556" s="282" t="s">
        <v>1420</v>
      </c>
      <c r="G2556" s="282" t="s">
        <v>2140</v>
      </c>
      <c r="H2556" s="261" t="s">
        <v>1778</v>
      </c>
      <c r="I2556" s="257">
        <v>10000</v>
      </c>
      <c r="J2556" s="261">
        <v>2</v>
      </c>
      <c r="L2556" s="258">
        <v>2000</v>
      </c>
      <c r="M2556" s="257">
        <v>22000</v>
      </c>
    </row>
    <row r="2557" spans="1:14">
      <c r="A2557" s="263">
        <v>2556</v>
      </c>
      <c r="C2557" s="256">
        <v>46008</v>
      </c>
      <c r="D2557" s="282" t="s">
        <v>1420</v>
      </c>
      <c r="G2557" s="282" t="s">
        <v>2139</v>
      </c>
      <c r="H2557" s="261" t="s">
        <v>1752</v>
      </c>
      <c r="I2557" s="257">
        <v>10000</v>
      </c>
      <c r="J2557" s="261">
        <v>1</v>
      </c>
      <c r="L2557" s="258">
        <v>1000</v>
      </c>
      <c r="M2557" s="257">
        <v>11000</v>
      </c>
    </row>
    <row r="2558" spans="1:14">
      <c r="A2558" s="263">
        <v>2557</v>
      </c>
      <c r="C2558" s="256">
        <v>46008</v>
      </c>
      <c r="D2558" s="282" t="s">
        <v>1420</v>
      </c>
      <c r="G2558" s="282" t="s">
        <v>2139</v>
      </c>
      <c r="H2558" s="261" t="s">
        <v>1752</v>
      </c>
      <c r="I2558" s="257">
        <v>40000</v>
      </c>
      <c r="J2558" s="261">
        <v>1</v>
      </c>
      <c r="L2558" s="258">
        <v>4000</v>
      </c>
      <c r="M2558" s="257">
        <v>44000</v>
      </c>
    </row>
    <row r="2559" spans="1:14">
      <c r="A2559" s="263">
        <v>2558</v>
      </c>
      <c r="C2559" s="256">
        <v>46008</v>
      </c>
      <c r="D2559" s="282" t="s">
        <v>2714</v>
      </c>
      <c r="G2559" s="282" t="s">
        <v>1532</v>
      </c>
      <c r="H2559" s="261" t="s">
        <v>1726</v>
      </c>
      <c r="I2559" s="257">
        <v>1400000</v>
      </c>
      <c r="J2559" s="261">
        <v>1</v>
      </c>
      <c r="M2559" s="257">
        <v>1400000</v>
      </c>
    </row>
    <row r="2560" spans="1:14">
      <c r="A2560" s="263">
        <v>2559</v>
      </c>
      <c r="C2560" s="256">
        <v>46008</v>
      </c>
      <c r="D2560" s="282" t="s">
        <v>2714</v>
      </c>
      <c r="G2560" s="282" t="s">
        <v>4040</v>
      </c>
      <c r="N2560" s="257">
        <v>-1400000</v>
      </c>
    </row>
    <row r="2561" spans="1:14">
      <c r="A2561" s="263">
        <v>2560</v>
      </c>
      <c r="C2561" s="256">
        <v>46009</v>
      </c>
      <c r="D2561" s="282" t="s">
        <v>2925</v>
      </c>
      <c r="G2561" s="282" t="s">
        <v>4041</v>
      </c>
      <c r="N2561" s="257">
        <v>-1850000</v>
      </c>
    </row>
    <row r="2562" spans="1:14">
      <c r="A2562" s="263">
        <v>2561</v>
      </c>
      <c r="C2562" s="256">
        <v>46009</v>
      </c>
      <c r="D2562" s="282" t="s">
        <v>3880</v>
      </c>
      <c r="G2562" s="282" t="s">
        <v>2145</v>
      </c>
      <c r="H2562" s="261" t="s">
        <v>1177</v>
      </c>
      <c r="I2562" s="257">
        <v>1200000</v>
      </c>
      <c r="J2562" s="261">
        <v>1</v>
      </c>
      <c r="L2562" s="258">
        <v>120000</v>
      </c>
      <c r="M2562" s="257">
        <v>1320000</v>
      </c>
    </row>
    <row r="2563" spans="1:14">
      <c r="A2563" s="263">
        <v>2562</v>
      </c>
      <c r="C2563" s="256">
        <v>46009</v>
      </c>
      <c r="D2563" s="282" t="s">
        <v>1557</v>
      </c>
      <c r="G2563" s="282" t="s">
        <v>1701</v>
      </c>
      <c r="I2563" s="257">
        <v>650000</v>
      </c>
      <c r="J2563" s="261">
        <v>1</v>
      </c>
      <c r="L2563" s="258">
        <v>65000</v>
      </c>
      <c r="M2563" s="257">
        <v>715000</v>
      </c>
    </row>
    <row r="2564" spans="1:14">
      <c r="A2564" s="263">
        <v>2563</v>
      </c>
      <c r="C2564" s="256">
        <v>46009</v>
      </c>
      <c r="D2564" s="282" t="s">
        <v>2493</v>
      </c>
      <c r="G2564" s="282" t="s">
        <v>1701</v>
      </c>
      <c r="I2564" s="257">
        <v>1100000</v>
      </c>
      <c r="J2564" s="261">
        <v>1</v>
      </c>
      <c r="M2564" s="257">
        <v>1100000</v>
      </c>
    </row>
    <row r="2565" spans="1:14">
      <c r="A2565" s="263">
        <v>2564</v>
      </c>
      <c r="C2565" s="256">
        <v>46009</v>
      </c>
      <c r="D2565" s="282" t="s">
        <v>2719</v>
      </c>
      <c r="G2565" s="282" t="s">
        <v>2144</v>
      </c>
      <c r="H2565" s="261">
        <v>2820403</v>
      </c>
      <c r="I2565" s="257">
        <v>1600000</v>
      </c>
      <c r="J2565" s="261">
        <v>1</v>
      </c>
      <c r="M2565" s="257">
        <v>1600000</v>
      </c>
    </row>
    <row r="2566" spans="1:14">
      <c r="A2566" s="263">
        <v>2565</v>
      </c>
      <c r="C2566" s="256">
        <v>46009</v>
      </c>
      <c r="D2566" s="282" t="s">
        <v>1680</v>
      </c>
      <c r="G2566" s="282" t="s">
        <v>1532</v>
      </c>
      <c r="H2566" s="261" t="s">
        <v>2631</v>
      </c>
      <c r="I2566" s="257">
        <v>1600000</v>
      </c>
      <c r="J2566" s="261">
        <v>1</v>
      </c>
      <c r="M2566" s="257">
        <v>1600000</v>
      </c>
    </row>
    <row r="2567" spans="1:14">
      <c r="A2567" s="263">
        <v>2566</v>
      </c>
      <c r="C2567" s="256">
        <v>46009</v>
      </c>
      <c r="D2567" s="282" t="s">
        <v>2537</v>
      </c>
      <c r="G2567" s="282" t="s">
        <v>3062</v>
      </c>
      <c r="I2567" s="257">
        <v>250000</v>
      </c>
      <c r="J2567" s="261">
        <v>1</v>
      </c>
      <c r="M2567" s="257">
        <v>250000</v>
      </c>
    </row>
    <row r="2568" spans="1:14">
      <c r="A2568" s="263">
        <v>2567</v>
      </c>
      <c r="C2568" s="256">
        <v>46009</v>
      </c>
      <c r="D2568" s="282" t="s">
        <v>2537</v>
      </c>
      <c r="G2568" s="282" t="s">
        <v>1490</v>
      </c>
      <c r="I2568" s="257">
        <v>20000</v>
      </c>
      <c r="J2568" s="261">
        <v>1</v>
      </c>
      <c r="M2568" s="257">
        <v>20000</v>
      </c>
    </row>
    <row r="2569" spans="1:14">
      <c r="A2569" s="263">
        <v>2568</v>
      </c>
      <c r="C2569" s="256">
        <v>46009</v>
      </c>
      <c r="D2569" s="282" t="s">
        <v>3880</v>
      </c>
      <c r="G2569" s="282" t="s">
        <v>4042</v>
      </c>
      <c r="N2569" s="257">
        <v>-1320000</v>
      </c>
    </row>
    <row r="2570" spans="1:14">
      <c r="A2570" s="263">
        <v>2569</v>
      </c>
      <c r="C2570" s="256">
        <v>46009</v>
      </c>
      <c r="D2570" s="282" t="s">
        <v>2093</v>
      </c>
      <c r="G2570" s="282" t="s">
        <v>3755</v>
      </c>
      <c r="N2570" s="257">
        <v>-365500</v>
      </c>
    </row>
    <row r="2571" spans="1:14">
      <c r="A2571" s="263">
        <v>2570</v>
      </c>
      <c r="C2571" s="256">
        <v>46010</v>
      </c>
      <c r="D2571" s="282" t="s">
        <v>1420</v>
      </c>
      <c r="G2571" s="282" t="s">
        <v>4043</v>
      </c>
      <c r="N2571" s="257">
        <v>-759000</v>
      </c>
    </row>
    <row r="2572" spans="1:14">
      <c r="A2572" s="263">
        <v>2571</v>
      </c>
      <c r="C2572" s="256">
        <v>46010</v>
      </c>
      <c r="D2572" s="282" t="s">
        <v>1551</v>
      </c>
      <c r="G2572" s="282" t="s">
        <v>1182</v>
      </c>
      <c r="H2572" s="261" t="s">
        <v>1710</v>
      </c>
      <c r="I2572" s="257">
        <v>1200000</v>
      </c>
      <c r="J2572" s="261">
        <v>1</v>
      </c>
      <c r="L2572" s="258">
        <v>120000</v>
      </c>
      <c r="M2572" s="257">
        <v>1320000</v>
      </c>
    </row>
    <row r="2573" spans="1:14">
      <c r="A2573" s="263">
        <v>2572</v>
      </c>
      <c r="C2573" s="256">
        <v>46010</v>
      </c>
      <c r="D2573" s="282" t="s">
        <v>1551</v>
      </c>
      <c r="G2573" s="282" t="s">
        <v>1467</v>
      </c>
      <c r="H2573" s="261" t="s">
        <v>2613</v>
      </c>
      <c r="I2573" s="257">
        <v>350000</v>
      </c>
      <c r="J2573" s="261">
        <v>1</v>
      </c>
      <c r="L2573" s="258">
        <v>35000</v>
      </c>
      <c r="M2573" s="257">
        <v>385000</v>
      </c>
    </row>
    <row r="2574" spans="1:14">
      <c r="A2574" s="263">
        <v>2573</v>
      </c>
      <c r="C2574" s="256">
        <v>46010</v>
      </c>
      <c r="D2574" s="282" t="s">
        <v>973</v>
      </c>
      <c r="G2574" s="282" t="s">
        <v>2323</v>
      </c>
      <c r="H2574" s="261" t="s">
        <v>2355</v>
      </c>
      <c r="I2574" s="257">
        <v>750000</v>
      </c>
      <c r="J2574" s="261">
        <v>1</v>
      </c>
      <c r="L2574" s="258">
        <v>75000</v>
      </c>
      <c r="M2574" s="257">
        <v>825000</v>
      </c>
    </row>
    <row r="2575" spans="1:14">
      <c r="A2575" s="263">
        <v>2574</v>
      </c>
      <c r="C2575" s="256">
        <v>46010</v>
      </c>
      <c r="D2575" s="282" t="s">
        <v>1154</v>
      </c>
      <c r="G2575" s="282" t="s">
        <v>2977</v>
      </c>
      <c r="H2575" s="261" t="s">
        <v>1903</v>
      </c>
      <c r="I2575" s="257">
        <v>1000000</v>
      </c>
      <c r="J2575" s="261">
        <v>1</v>
      </c>
      <c r="M2575" s="257">
        <v>1000000</v>
      </c>
    </row>
    <row r="2576" spans="1:14">
      <c r="A2576" s="263">
        <v>2575</v>
      </c>
      <c r="C2576" s="256">
        <v>46010</v>
      </c>
      <c r="D2576" s="282" t="s">
        <v>1370</v>
      </c>
      <c r="G2576" s="282" t="s">
        <v>2136</v>
      </c>
      <c r="H2576" s="261" t="s">
        <v>1230</v>
      </c>
      <c r="I2576" s="257">
        <v>130000</v>
      </c>
      <c r="J2576" s="261">
        <v>2</v>
      </c>
      <c r="M2576" s="257">
        <v>260000</v>
      </c>
    </row>
    <row r="2577" spans="1:14">
      <c r="A2577" s="263">
        <v>2576</v>
      </c>
      <c r="C2577" s="256">
        <v>46010</v>
      </c>
      <c r="D2577" s="282" t="s">
        <v>1423</v>
      </c>
      <c r="G2577" s="282" t="s">
        <v>2706</v>
      </c>
      <c r="H2577" s="261" t="s">
        <v>1190</v>
      </c>
      <c r="I2577" s="257">
        <v>1700000</v>
      </c>
      <c r="J2577" s="261">
        <v>1</v>
      </c>
      <c r="L2577" s="258">
        <v>170000</v>
      </c>
      <c r="M2577" s="257">
        <v>1870000</v>
      </c>
    </row>
    <row r="2578" spans="1:14">
      <c r="A2578" s="263">
        <v>2577</v>
      </c>
      <c r="C2578" s="256">
        <v>46011</v>
      </c>
      <c r="D2578" s="282" t="s">
        <v>2493</v>
      </c>
      <c r="G2578" s="282" t="s">
        <v>1701</v>
      </c>
      <c r="I2578" s="257">
        <v>1100000</v>
      </c>
      <c r="J2578" s="261">
        <v>1</v>
      </c>
      <c r="M2578" s="257">
        <v>1100000</v>
      </c>
    </row>
    <row r="2579" spans="1:14">
      <c r="A2579" s="263">
        <v>2578</v>
      </c>
      <c r="C2579" s="256">
        <v>46011</v>
      </c>
      <c r="D2579" s="282" t="s">
        <v>973</v>
      </c>
      <c r="G2579" s="282" t="s">
        <v>4044</v>
      </c>
      <c r="N2579" s="257">
        <v>-825000</v>
      </c>
    </row>
    <row r="2580" spans="1:14">
      <c r="A2580" s="263">
        <v>2579</v>
      </c>
      <c r="C2580" s="256">
        <v>46011</v>
      </c>
      <c r="D2580" s="282" t="s">
        <v>1349</v>
      </c>
      <c r="G2580" s="282" t="s">
        <v>3952</v>
      </c>
      <c r="N2580" s="257">
        <v>-120000</v>
      </c>
    </row>
    <row r="2581" spans="1:14">
      <c r="A2581" s="263">
        <v>2580</v>
      </c>
      <c r="C2581" s="256">
        <v>46011</v>
      </c>
      <c r="D2581" s="282" t="s">
        <v>1912</v>
      </c>
      <c r="G2581" s="282" t="s">
        <v>2008</v>
      </c>
      <c r="N2581" s="257">
        <v>-2500000</v>
      </c>
    </row>
    <row r="2582" spans="1:14">
      <c r="A2582" s="263">
        <v>2581</v>
      </c>
      <c r="C2582" s="256">
        <v>46010</v>
      </c>
      <c r="D2582" s="282" t="s">
        <v>2493</v>
      </c>
      <c r="G2582" s="282" t="s">
        <v>4045</v>
      </c>
      <c r="N2582" s="257">
        <v>-1100000</v>
      </c>
    </row>
    <row r="2583" spans="1:14">
      <c r="A2583" s="263">
        <v>2582</v>
      </c>
      <c r="C2583" s="256">
        <v>46010</v>
      </c>
      <c r="D2583" s="282" t="s">
        <v>2719</v>
      </c>
      <c r="G2583" s="282" t="s">
        <v>2038</v>
      </c>
      <c r="N2583" s="257">
        <v>-1600000</v>
      </c>
    </row>
    <row r="2584" spans="1:14">
      <c r="A2584" s="263">
        <v>2583</v>
      </c>
      <c r="C2584" s="256">
        <v>46011</v>
      </c>
      <c r="D2584" s="282" t="s">
        <v>1154</v>
      </c>
      <c r="G2584" s="282" t="s">
        <v>3785</v>
      </c>
      <c r="N2584" s="257">
        <v>-2700000</v>
      </c>
    </row>
    <row r="2585" spans="1:14">
      <c r="A2585" s="263">
        <v>2584</v>
      </c>
      <c r="C2585" s="256">
        <v>46013</v>
      </c>
      <c r="D2585" s="282" t="s">
        <v>1849</v>
      </c>
      <c r="G2585" s="282" t="s">
        <v>1182</v>
      </c>
      <c r="H2585" s="261" t="s">
        <v>1710</v>
      </c>
      <c r="I2585" s="257">
        <v>1200000</v>
      </c>
      <c r="J2585" s="261">
        <v>1</v>
      </c>
      <c r="M2585" s="257">
        <v>1200000</v>
      </c>
    </row>
    <row r="2586" spans="1:14">
      <c r="A2586" s="263">
        <v>2585</v>
      </c>
      <c r="C2586" s="256">
        <v>46013</v>
      </c>
      <c r="D2586" s="282" t="s">
        <v>1680</v>
      </c>
      <c r="G2586" s="282" t="s">
        <v>3961</v>
      </c>
      <c r="H2586" s="261">
        <v>60200700</v>
      </c>
      <c r="I2586" s="257">
        <v>350000</v>
      </c>
      <c r="J2586" s="261">
        <v>1</v>
      </c>
      <c r="M2586" s="257">
        <v>350000</v>
      </c>
    </row>
    <row r="2587" spans="1:14">
      <c r="A2587" s="263">
        <v>2586</v>
      </c>
      <c r="C2587" s="256">
        <v>46013</v>
      </c>
      <c r="D2587" s="282" t="s">
        <v>1680</v>
      </c>
      <c r="G2587" s="282" t="s">
        <v>2847</v>
      </c>
      <c r="H2587" s="261">
        <v>415054509</v>
      </c>
      <c r="I2587" s="257">
        <v>340000</v>
      </c>
      <c r="J2587" s="261">
        <v>1</v>
      </c>
      <c r="M2587" s="257">
        <v>340000</v>
      </c>
    </row>
    <row r="2588" spans="1:14">
      <c r="A2588" s="263">
        <v>2587</v>
      </c>
      <c r="C2588" s="256">
        <v>46013</v>
      </c>
      <c r="D2588" s="282" t="s">
        <v>1680</v>
      </c>
      <c r="G2588" s="282" t="s">
        <v>4046</v>
      </c>
      <c r="H2588" s="261" t="s">
        <v>4047</v>
      </c>
      <c r="I2588" s="257">
        <v>22000</v>
      </c>
      <c r="J2588" s="261">
        <v>1</v>
      </c>
      <c r="M2588" s="257">
        <v>22000</v>
      </c>
    </row>
    <row r="2589" spans="1:14">
      <c r="A2589" s="263">
        <v>2588</v>
      </c>
      <c r="C2589" s="256">
        <v>46013</v>
      </c>
      <c r="D2589" s="282" t="s">
        <v>3072</v>
      </c>
      <c r="G2589" s="282" t="s">
        <v>3385</v>
      </c>
      <c r="H2589" s="261" t="s">
        <v>1186</v>
      </c>
      <c r="I2589" s="257">
        <v>580000</v>
      </c>
      <c r="J2589" s="261">
        <v>1</v>
      </c>
      <c r="M2589" s="257">
        <v>580000</v>
      </c>
    </row>
    <row r="2590" spans="1:14">
      <c r="A2590" s="263">
        <v>2589</v>
      </c>
      <c r="C2590" s="256">
        <v>46013</v>
      </c>
      <c r="D2590" s="282" t="s">
        <v>3072</v>
      </c>
      <c r="G2590" s="282" t="s">
        <v>2136</v>
      </c>
      <c r="H2590" s="261" t="s">
        <v>1230</v>
      </c>
      <c r="I2590" s="257">
        <v>130000</v>
      </c>
      <c r="J2590" s="261">
        <v>1</v>
      </c>
      <c r="M2590" s="257">
        <v>130000</v>
      </c>
    </row>
    <row r="2591" spans="1:14">
      <c r="A2591" s="263">
        <v>2590</v>
      </c>
      <c r="C2591" s="256">
        <v>46013</v>
      </c>
      <c r="D2591" s="282" t="s">
        <v>3072</v>
      </c>
      <c r="G2591" s="282" t="s">
        <v>2138</v>
      </c>
      <c r="H2591" s="261">
        <v>50229</v>
      </c>
      <c r="I2591" s="257">
        <v>70000</v>
      </c>
      <c r="J2591" s="261">
        <v>1</v>
      </c>
      <c r="M2591" s="257">
        <v>70000</v>
      </c>
    </row>
    <row r="2592" spans="1:14">
      <c r="A2592" s="263">
        <v>2591</v>
      </c>
      <c r="C2592" s="256">
        <v>46013</v>
      </c>
      <c r="D2592" s="282" t="s">
        <v>3072</v>
      </c>
      <c r="G2592" s="282" t="s">
        <v>4048</v>
      </c>
      <c r="I2592" s="257">
        <v>10000</v>
      </c>
      <c r="J2592" s="261">
        <v>2</v>
      </c>
      <c r="M2592" s="257">
        <v>20000</v>
      </c>
    </row>
    <row r="2593" spans="1:14">
      <c r="A2593" s="263">
        <v>2592</v>
      </c>
      <c r="C2593" s="256">
        <v>46013</v>
      </c>
      <c r="D2593" s="282" t="s">
        <v>1415</v>
      </c>
      <c r="G2593" s="282" t="s">
        <v>1675</v>
      </c>
      <c r="H2593" s="261">
        <v>2800802</v>
      </c>
      <c r="I2593" s="257">
        <v>150000</v>
      </c>
      <c r="J2593" s="261">
        <v>2</v>
      </c>
      <c r="M2593" s="257">
        <v>300000</v>
      </c>
    </row>
    <row r="2594" spans="1:14">
      <c r="A2594" s="263">
        <v>2593</v>
      </c>
      <c r="C2594" s="256">
        <v>46013</v>
      </c>
      <c r="D2594" s="282" t="s">
        <v>3124</v>
      </c>
      <c r="G2594" s="282" t="s">
        <v>2128</v>
      </c>
      <c r="H2594" s="261" t="s">
        <v>1180</v>
      </c>
      <c r="I2594" s="257">
        <v>1500000</v>
      </c>
      <c r="J2594" s="261">
        <v>1</v>
      </c>
      <c r="M2594" s="257">
        <v>1500000</v>
      </c>
    </row>
    <row r="2595" spans="1:14">
      <c r="A2595" s="263">
        <v>2594</v>
      </c>
      <c r="C2595" s="256">
        <v>46013</v>
      </c>
      <c r="D2595" s="282" t="s">
        <v>3124</v>
      </c>
      <c r="G2595" s="282" t="s">
        <v>2129</v>
      </c>
      <c r="H2595" s="261" t="s">
        <v>1760</v>
      </c>
      <c r="I2595" s="257">
        <v>50000</v>
      </c>
      <c r="J2595" s="261">
        <v>1</v>
      </c>
      <c r="M2595" s="257">
        <v>50000</v>
      </c>
    </row>
    <row r="2596" spans="1:14">
      <c r="A2596" s="263">
        <v>2595</v>
      </c>
      <c r="C2596" s="256">
        <v>46013</v>
      </c>
      <c r="D2596" s="282" t="s">
        <v>3880</v>
      </c>
      <c r="G2596" s="282" t="s">
        <v>2968</v>
      </c>
      <c r="H2596" s="261">
        <v>2820403</v>
      </c>
      <c r="I2596" s="257">
        <v>500000</v>
      </c>
      <c r="J2596" s="261">
        <v>1</v>
      </c>
      <c r="L2596" s="258">
        <v>50000</v>
      </c>
      <c r="M2596" s="257">
        <v>550000</v>
      </c>
    </row>
    <row r="2597" spans="1:14">
      <c r="A2597" s="263">
        <v>2596</v>
      </c>
      <c r="C2597" s="256">
        <v>46013</v>
      </c>
      <c r="D2597" s="282" t="s">
        <v>1620</v>
      </c>
      <c r="G2597" s="282" t="s">
        <v>3490</v>
      </c>
      <c r="H2597" s="261" t="s">
        <v>3499</v>
      </c>
      <c r="I2597" s="257">
        <v>2500000</v>
      </c>
      <c r="J2597" s="261">
        <v>1</v>
      </c>
      <c r="M2597" s="257">
        <v>2500000</v>
      </c>
    </row>
    <row r="2598" spans="1:14">
      <c r="A2598" s="263">
        <v>2597</v>
      </c>
      <c r="C2598" s="256">
        <v>46013</v>
      </c>
      <c r="D2598" s="282" t="s">
        <v>1620</v>
      </c>
      <c r="G2598" s="282" t="s">
        <v>4049</v>
      </c>
      <c r="N2598" s="257">
        <v>-2500000</v>
      </c>
    </row>
    <row r="2599" spans="1:14">
      <c r="A2599" s="263">
        <v>2598</v>
      </c>
      <c r="C2599" s="256">
        <v>46013</v>
      </c>
      <c r="D2599" s="282" t="s">
        <v>1362</v>
      </c>
      <c r="G2599" s="282" t="s">
        <v>3977</v>
      </c>
      <c r="N2599" s="257">
        <v>-1100000</v>
      </c>
    </row>
    <row r="2600" spans="1:14">
      <c r="A2600" s="263">
        <v>2599</v>
      </c>
      <c r="C2600" s="256">
        <v>46013</v>
      </c>
      <c r="D2600" s="282" t="s">
        <v>1705</v>
      </c>
      <c r="G2600" s="282" t="s">
        <v>2138</v>
      </c>
      <c r="H2600" s="261">
        <v>50229</v>
      </c>
      <c r="I2600" s="257">
        <v>75000</v>
      </c>
      <c r="J2600" s="261">
        <v>2</v>
      </c>
      <c r="L2600" s="258">
        <v>15000</v>
      </c>
      <c r="M2600" s="257">
        <v>165000</v>
      </c>
    </row>
    <row r="2601" spans="1:14">
      <c r="A2601" s="263">
        <v>2600</v>
      </c>
      <c r="C2601" s="256">
        <v>46013</v>
      </c>
      <c r="D2601" s="282" t="s">
        <v>1705</v>
      </c>
      <c r="G2601" s="282" t="s">
        <v>2136</v>
      </c>
      <c r="H2601" s="261" t="s">
        <v>1230</v>
      </c>
      <c r="I2601" s="257">
        <v>130000</v>
      </c>
      <c r="J2601" s="261">
        <v>1</v>
      </c>
      <c r="L2601" s="258">
        <v>13000</v>
      </c>
      <c r="M2601" s="257">
        <v>143000</v>
      </c>
    </row>
    <row r="2602" spans="1:14">
      <c r="A2602" s="263">
        <v>2601</v>
      </c>
      <c r="C2602" s="256">
        <v>46013</v>
      </c>
      <c r="D2602" s="282" t="s">
        <v>1705</v>
      </c>
      <c r="G2602" s="282" t="s">
        <v>2139</v>
      </c>
      <c r="H2602" s="261" t="s">
        <v>1752</v>
      </c>
      <c r="I2602" s="257">
        <v>15000</v>
      </c>
      <c r="J2602" s="261">
        <v>1</v>
      </c>
      <c r="L2602" s="258">
        <v>1500</v>
      </c>
      <c r="M2602" s="257">
        <v>16500</v>
      </c>
    </row>
    <row r="2603" spans="1:14">
      <c r="A2603" s="263">
        <v>2602</v>
      </c>
      <c r="C2603" s="256">
        <v>46014</v>
      </c>
      <c r="D2603" s="282" t="s">
        <v>1512</v>
      </c>
      <c r="G2603" s="282" t="s">
        <v>1182</v>
      </c>
      <c r="H2603" s="261" t="s">
        <v>1710</v>
      </c>
      <c r="I2603" s="257">
        <v>1200000</v>
      </c>
      <c r="J2603" s="261">
        <v>1</v>
      </c>
      <c r="M2603" s="257">
        <v>1200000</v>
      </c>
    </row>
    <row r="2604" spans="1:14">
      <c r="A2604" s="263">
        <v>2603</v>
      </c>
      <c r="C2604" s="256">
        <v>46014</v>
      </c>
      <c r="D2604" s="282" t="s">
        <v>3856</v>
      </c>
      <c r="G2604" s="282" t="s">
        <v>1810</v>
      </c>
      <c r="H2604" s="261">
        <v>26107633480</v>
      </c>
      <c r="I2604" s="257">
        <v>150000</v>
      </c>
      <c r="J2604" s="261">
        <v>1</v>
      </c>
      <c r="M2604" s="257">
        <v>150000</v>
      </c>
    </row>
    <row r="2605" spans="1:14">
      <c r="A2605" s="263">
        <v>2604</v>
      </c>
      <c r="C2605" s="256">
        <v>46014</v>
      </c>
      <c r="D2605" s="282" t="s">
        <v>1515</v>
      </c>
      <c r="G2605" s="282" t="s">
        <v>1701</v>
      </c>
      <c r="I2605" s="257">
        <v>1100000</v>
      </c>
      <c r="J2605" s="261">
        <v>1</v>
      </c>
      <c r="M2605" s="257">
        <v>1100000</v>
      </c>
    </row>
    <row r="2606" spans="1:14">
      <c r="A2606" s="263">
        <v>2605</v>
      </c>
      <c r="C2606" s="256">
        <v>46014</v>
      </c>
      <c r="D2606" s="282" t="s">
        <v>3881</v>
      </c>
      <c r="G2606" s="282" t="s">
        <v>1702</v>
      </c>
      <c r="H2606" s="261">
        <v>2830501</v>
      </c>
      <c r="I2606" s="257">
        <v>1550000</v>
      </c>
      <c r="J2606" s="261">
        <v>1</v>
      </c>
      <c r="L2606" s="257">
        <v>155000</v>
      </c>
      <c r="M2606" s="257">
        <v>1705000</v>
      </c>
    </row>
    <row r="2607" spans="1:14">
      <c r="A2607" s="263">
        <v>2606</v>
      </c>
      <c r="C2607" s="256">
        <v>46014</v>
      </c>
      <c r="D2607" s="282" t="s">
        <v>1413</v>
      </c>
      <c r="G2607" s="282" t="s">
        <v>4050</v>
      </c>
      <c r="H2607" s="261" t="s">
        <v>4051</v>
      </c>
      <c r="I2607" s="257">
        <v>600000</v>
      </c>
      <c r="J2607" s="261">
        <v>1</v>
      </c>
      <c r="M2607" s="257">
        <v>600000</v>
      </c>
    </row>
    <row r="2608" spans="1:14">
      <c r="A2608" s="263">
        <v>2607</v>
      </c>
      <c r="C2608" s="256">
        <v>46014</v>
      </c>
      <c r="D2608" s="282" t="s">
        <v>1680</v>
      </c>
      <c r="G2608" s="282" t="s">
        <v>2729</v>
      </c>
      <c r="H2608" s="261">
        <v>1094302044</v>
      </c>
      <c r="I2608" s="257">
        <v>250000</v>
      </c>
      <c r="J2608" s="261">
        <v>1</v>
      </c>
      <c r="M2608" s="257">
        <v>250000</v>
      </c>
    </row>
    <row r="2609" spans="1:14">
      <c r="A2609" s="263">
        <v>2608</v>
      </c>
      <c r="C2609" s="256">
        <v>46014</v>
      </c>
      <c r="D2609" s="282" t="s">
        <v>1680</v>
      </c>
      <c r="G2609" s="282" t="s">
        <v>1717</v>
      </c>
      <c r="H2609" s="261">
        <v>501220641</v>
      </c>
      <c r="I2609" s="257">
        <v>200000</v>
      </c>
      <c r="J2609" s="261">
        <v>1</v>
      </c>
      <c r="M2609" s="257">
        <v>200000</v>
      </c>
    </row>
    <row r="2610" spans="1:14">
      <c r="A2610" s="263">
        <v>2609</v>
      </c>
      <c r="C2610" s="256">
        <v>46014</v>
      </c>
      <c r="D2610" s="282" t="s">
        <v>1680</v>
      </c>
      <c r="G2610" s="282" t="s">
        <v>2061</v>
      </c>
      <c r="H2610" s="261" t="s">
        <v>2517</v>
      </c>
      <c r="I2610" s="257">
        <v>60000</v>
      </c>
      <c r="J2610" s="261">
        <v>1</v>
      </c>
      <c r="M2610" s="257">
        <v>60000</v>
      </c>
    </row>
    <row r="2611" spans="1:14">
      <c r="A2611" s="263">
        <v>2610</v>
      </c>
      <c r="C2611" s="256">
        <v>46014</v>
      </c>
      <c r="D2611" s="282" t="s">
        <v>1425</v>
      </c>
      <c r="G2611" s="282" t="s">
        <v>3906</v>
      </c>
      <c r="H2611" s="261" t="s">
        <v>1186</v>
      </c>
      <c r="I2611" s="257">
        <v>450000</v>
      </c>
      <c r="J2611" s="261">
        <v>1</v>
      </c>
      <c r="M2611" s="257">
        <v>450000</v>
      </c>
    </row>
    <row r="2612" spans="1:14">
      <c r="A2612" s="263">
        <v>2611</v>
      </c>
      <c r="C2612" s="256">
        <v>46014</v>
      </c>
      <c r="D2612" s="282" t="s">
        <v>3881</v>
      </c>
      <c r="G2612" s="282" t="s">
        <v>4052</v>
      </c>
      <c r="N2612" s="257">
        <v>-1705000</v>
      </c>
    </row>
    <row r="2613" spans="1:14">
      <c r="A2613" s="263">
        <v>2612</v>
      </c>
      <c r="C2613" s="256">
        <v>46014</v>
      </c>
      <c r="D2613" s="282" t="s">
        <v>3880</v>
      </c>
      <c r="G2613" s="282" t="s">
        <v>4053</v>
      </c>
      <c r="N2613" s="257">
        <v>-550000</v>
      </c>
    </row>
    <row r="2614" spans="1:14">
      <c r="A2614" s="263">
        <v>2613</v>
      </c>
      <c r="C2614" s="256">
        <v>46014</v>
      </c>
      <c r="D2614" s="282" t="s">
        <v>3856</v>
      </c>
      <c r="G2614" s="282" t="s">
        <v>4054</v>
      </c>
      <c r="N2614" s="257">
        <v>-150000</v>
      </c>
    </row>
    <row r="2615" spans="1:14">
      <c r="A2615" s="263">
        <v>2614</v>
      </c>
      <c r="C2615" s="256">
        <v>46013</v>
      </c>
      <c r="D2615" s="282" t="s">
        <v>3072</v>
      </c>
      <c r="G2615" s="282" t="s">
        <v>4055</v>
      </c>
      <c r="N2615" s="257">
        <v>-800000</v>
      </c>
    </row>
    <row r="2616" spans="1:14">
      <c r="A2616" s="263">
        <v>2615</v>
      </c>
      <c r="C2616" s="256">
        <v>46014</v>
      </c>
      <c r="D2616" s="282" t="s">
        <v>1515</v>
      </c>
      <c r="G2616" s="282" t="s">
        <v>4056</v>
      </c>
      <c r="N2616" s="257">
        <v>-1100000</v>
      </c>
    </row>
    <row r="2617" spans="1:14">
      <c r="A2617" s="263">
        <v>2616</v>
      </c>
      <c r="C2617" s="256">
        <v>46015</v>
      </c>
      <c r="D2617" s="282" t="s">
        <v>1370</v>
      </c>
      <c r="G2617" s="282" t="s">
        <v>1184</v>
      </c>
      <c r="H2617" s="261" t="s">
        <v>1183</v>
      </c>
      <c r="I2617" s="257">
        <v>1200000</v>
      </c>
      <c r="J2617" s="261">
        <v>1</v>
      </c>
      <c r="M2617" s="257">
        <v>1200000</v>
      </c>
    </row>
    <row r="2618" spans="1:14">
      <c r="A2618" s="263">
        <v>2617</v>
      </c>
      <c r="C2618" s="256">
        <v>46015</v>
      </c>
      <c r="D2618" s="282" t="s">
        <v>1569</v>
      </c>
      <c r="G2618" s="282" t="s">
        <v>2323</v>
      </c>
      <c r="H2618" s="261" t="s">
        <v>2806</v>
      </c>
      <c r="I2618" s="257">
        <v>750000</v>
      </c>
      <c r="J2618" s="261">
        <v>1</v>
      </c>
      <c r="M2618" s="257">
        <v>750000</v>
      </c>
    </row>
    <row r="2619" spans="1:14">
      <c r="A2619" s="263">
        <v>2618</v>
      </c>
      <c r="C2619" s="256">
        <v>46015</v>
      </c>
      <c r="D2619" s="282" t="s">
        <v>2206</v>
      </c>
      <c r="G2619" s="282" t="s">
        <v>2040</v>
      </c>
      <c r="H2619" s="261">
        <v>1068298044</v>
      </c>
      <c r="I2619" s="257">
        <v>500000</v>
      </c>
      <c r="J2619" s="261">
        <v>1</v>
      </c>
      <c r="M2619" s="257">
        <v>500000</v>
      </c>
    </row>
    <row r="2620" spans="1:14">
      <c r="A2620" s="263">
        <v>2619</v>
      </c>
      <c r="C2620" s="256">
        <v>46015</v>
      </c>
      <c r="D2620" s="282" t="s">
        <v>2493</v>
      </c>
      <c r="G2620" s="282" t="s">
        <v>2234</v>
      </c>
      <c r="I2620" s="257">
        <v>1650000</v>
      </c>
      <c r="J2620" s="261">
        <v>1</v>
      </c>
      <c r="M2620" s="257">
        <v>1650000</v>
      </c>
    </row>
    <row r="2621" spans="1:14">
      <c r="A2621" s="263">
        <v>2620</v>
      </c>
      <c r="C2621" s="256">
        <v>46015</v>
      </c>
      <c r="D2621" s="282" t="s">
        <v>2206</v>
      </c>
      <c r="G2621" s="282" t="s">
        <v>3980</v>
      </c>
      <c r="N2621" s="257">
        <v>-500000</v>
      </c>
    </row>
    <row r="2622" spans="1:14">
      <c r="A2622" s="263">
        <v>2621</v>
      </c>
      <c r="C2622" s="256">
        <v>46015</v>
      </c>
      <c r="D2622" s="282" t="s">
        <v>2493</v>
      </c>
      <c r="G2622" s="282" t="s">
        <v>4057</v>
      </c>
      <c r="N2622" s="257">
        <v>-1100000</v>
      </c>
    </row>
    <row r="2623" spans="1:14">
      <c r="A2623" s="263">
        <v>2622</v>
      </c>
      <c r="C2623" s="256">
        <v>46015</v>
      </c>
      <c r="D2623" s="282" t="s">
        <v>1018</v>
      </c>
      <c r="G2623" s="282" t="s">
        <v>4033</v>
      </c>
      <c r="N2623" s="257">
        <v>-450000</v>
      </c>
    </row>
    <row r="2624" spans="1:14">
      <c r="A2624" s="263">
        <v>2623</v>
      </c>
      <c r="C2624" s="256">
        <v>46015</v>
      </c>
      <c r="D2624" s="282" t="s">
        <v>1569</v>
      </c>
      <c r="G2624" s="282" t="s">
        <v>4058</v>
      </c>
      <c r="N2624" s="257">
        <v>-750000</v>
      </c>
    </row>
    <row r="2625" spans="1:17">
      <c r="A2625" s="263">
        <v>2624</v>
      </c>
      <c r="C2625" s="256">
        <v>46017</v>
      </c>
      <c r="D2625" s="282" t="s">
        <v>1557</v>
      </c>
      <c r="G2625" s="282" t="s">
        <v>4059</v>
      </c>
      <c r="N2625" s="257">
        <v>-715000</v>
      </c>
    </row>
    <row r="2626" spans="1:17">
      <c r="A2626" s="263">
        <v>2625</v>
      </c>
      <c r="C2626" s="256">
        <v>46017</v>
      </c>
      <c r="D2626" s="282" t="s">
        <v>2493</v>
      </c>
      <c r="G2626" s="282" t="s">
        <v>4016</v>
      </c>
      <c r="N2626" s="257">
        <v>-1650000</v>
      </c>
    </row>
    <row r="2627" spans="1:17">
      <c r="A2627" s="263">
        <v>2626</v>
      </c>
      <c r="C2627" s="256">
        <v>46017</v>
      </c>
      <c r="D2627" s="282" t="s">
        <v>1557</v>
      </c>
      <c r="G2627" s="282" t="s">
        <v>2323</v>
      </c>
      <c r="H2627" s="261" t="s">
        <v>2355</v>
      </c>
      <c r="I2627" s="257">
        <v>750000</v>
      </c>
      <c r="J2627" s="261">
        <v>1</v>
      </c>
      <c r="L2627" s="258">
        <v>75000</v>
      </c>
      <c r="M2627" s="257">
        <v>825000</v>
      </c>
    </row>
    <row r="2628" spans="1:17">
      <c r="A2628" s="263">
        <v>2627</v>
      </c>
      <c r="C2628" s="256">
        <v>46017</v>
      </c>
      <c r="D2628" s="282" t="s">
        <v>1344</v>
      </c>
      <c r="G2628" s="282" t="s">
        <v>1506</v>
      </c>
      <c r="I2628" s="257">
        <v>200000</v>
      </c>
      <c r="J2628" s="261">
        <v>1</v>
      </c>
      <c r="M2628" s="257">
        <v>200000</v>
      </c>
    </row>
    <row r="2629" spans="1:17">
      <c r="A2629" s="263">
        <v>2628</v>
      </c>
      <c r="C2629" s="256">
        <v>46017</v>
      </c>
      <c r="D2629" s="282" t="s">
        <v>1423</v>
      </c>
      <c r="G2629" s="282" t="s">
        <v>1701</v>
      </c>
      <c r="I2629" s="257">
        <v>1100000</v>
      </c>
      <c r="J2629" s="261">
        <v>1</v>
      </c>
      <c r="L2629" s="258">
        <v>110000</v>
      </c>
      <c r="M2629" s="257">
        <v>1210000</v>
      </c>
    </row>
    <row r="2630" spans="1:17">
      <c r="A2630" s="263">
        <v>2629</v>
      </c>
      <c r="C2630" s="256">
        <v>46017</v>
      </c>
      <c r="D2630" s="282" t="s">
        <v>1344</v>
      </c>
      <c r="G2630" s="282" t="s">
        <v>4060</v>
      </c>
      <c r="N2630" s="257">
        <v>-450000</v>
      </c>
    </row>
    <row r="2631" spans="1:17">
      <c r="A2631" s="263">
        <v>2630</v>
      </c>
      <c r="C2631" s="256">
        <v>46017</v>
      </c>
      <c r="D2631" s="282" t="s">
        <v>1444</v>
      </c>
      <c r="G2631" s="282" t="s">
        <v>1994</v>
      </c>
      <c r="H2631" s="261" t="s">
        <v>3509</v>
      </c>
      <c r="I2631" s="257">
        <v>1000000</v>
      </c>
      <c r="J2631" s="261">
        <v>1</v>
      </c>
      <c r="M2631" s="257">
        <v>1000000</v>
      </c>
    </row>
    <row r="2632" spans="1:17">
      <c r="A2632" s="263">
        <v>2631</v>
      </c>
      <c r="C2632" s="256">
        <v>46018</v>
      </c>
      <c r="D2632" s="282" t="s">
        <v>2714</v>
      </c>
      <c r="G2632" s="282" t="s">
        <v>1701</v>
      </c>
      <c r="I2632" s="257">
        <v>1100000</v>
      </c>
      <c r="J2632" s="261">
        <v>1</v>
      </c>
      <c r="M2632" s="257">
        <v>1100000</v>
      </c>
    </row>
    <row r="2633" spans="1:17">
      <c r="A2633" s="263">
        <v>2632</v>
      </c>
      <c r="C2633" s="256">
        <v>46020</v>
      </c>
      <c r="D2633" s="282" t="s">
        <v>3124</v>
      </c>
      <c r="G2633" s="282" t="s">
        <v>4061</v>
      </c>
      <c r="N2633" s="257">
        <v>-1550000</v>
      </c>
    </row>
    <row r="2634" spans="1:17">
      <c r="A2634" s="263">
        <v>2633</v>
      </c>
      <c r="C2634" s="256">
        <v>46020</v>
      </c>
      <c r="D2634" s="282" t="s">
        <v>1816</v>
      </c>
      <c r="G2634" s="282" t="s">
        <v>2128</v>
      </c>
      <c r="H2634" s="261" t="s">
        <v>1180</v>
      </c>
      <c r="I2634" s="257">
        <v>1500000</v>
      </c>
      <c r="J2634" s="261">
        <v>1</v>
      </c>
      <c r="M2634" s="257">
        <v>1500000</v>
      </c>
      <c r="Q2634" s="282" t="s">
        <v>4132</v>
      </c>
    </row>
    <row r="2635" spans="1:17">
      <c r="A2635" s="263">
        <v>2634</v>
      </c>
      <c r="C2635" s="256">
        <v>46020</v>
      </c>
      <c r="D2635" s="282" t="s">
        <v>1816</v>
      </c>
      <c r="G2635" s="282" t="s">
        <v>2129</v>
      </c>
      <c r="H2635" s="261" t="s">
        <v>1760</v>
      </c>
      <c r="I2635" s="257">
        <v>50000</v>
      </c>
      <c r="J2635" s="261">
        <v>1</v>
      </c>
      <c r="M2635" s="257">
        <v>50000</v>
      </c>
    </row>
    <row r="2636" spans="1:17">
      <c r="A2636" s="263">
        <v>2635</v>
      </c>
      <c r="C2636" s="256">
        <v>46020</v>
      </c>
      <c r="D2636" s="282" t="s">
        <v>1525</v>
      </c>
      <c r="G2636" s="282" t="s">
        <v>1814</v>
      </c>
      <c r="H2636" s="261" t="s">
        <v>4062</v>
      </c>
      <c r="I2636" s="257">
        <v>1100000</v>
      </c>
      <c r="J2636" s="261">
        <v>1</v>
      </c>
      <c r="L2636" s="258">
        <v>110000</v>
      </c>
      <c r="M2636" s="257">
        <v>1210000</v>
      </c>
      <c r="Q2636" s="282" t="s">
        <v>4133</v>
      </c>
    </row>
    <row r="2637" spans="1:17">
      <c r="A2637" s="263">
        <v>2636</v>
      </c>
      <c r="C2637" s="256">
        <v>46020</v>
      </c>
      <c r="D2637" s="282" t="s">
        <v>1525</v>
      </c>
      <c r="G2637" s="282" t="s">
        <v>4063</v>
      </c>
      <c r="I2637" s="257">
        <v>1100000</v>
      </c>
      <c r="J2637" s="261">
        <v>1</v>
      </c>
      <c r="L2637" s="258">
        <v>110000</v>
      </c>
      <c r="M2637" s="257">
        <v>1210000</v>
      </c>
    </row>
    <row r="2638" spans="1:17">
      <c r="A2638" s="263">
        <v>2637</v>
      </c>
      <c r="C2638" s="256">
        <v>46020</v>
      </c>
      <c r="D2638" s="282" t="s">
        <v>1525</v>
      </c>
      <c r="G2638" s="282" t="s">
        <v>2351</v>
      </c>
      <c r="H2638" s="261">
        <v>1087298441</v>
      </c>
      <c r="I2638" s="257">
        <v>50000</v>
      </c>
      <c r="J2638" s="261">
        <v>1</v>
      </c>
      <c r="L2638" s="258">
        <v>5000</v>
      </c>
      <c r="M2638" s="257">
        <v>55000</v>
      </c>
    </row>
    <row r="2639" spans="1:17">
      <c r="A2639" s="263">
        <v>2638</v>
      </c>
      <c r="C2639" s="256">
        <v>46020</v>
      </c>
      <c r="D2639" s="282" t="s">
        <v>1425</v>
      </c>
      <c r="G2639" s="282" t="s">
        <v>1885</v>
      </c>
      <c r="H2639" s="261" t="s">
        <v>1884</v>
      </c>
      <c r="I2639" s="257">
        <v>1050000</v>
      </c>
      <c r="J2639" s="261">
        <v>1</v>
      </c>
      <c r="M2639" s="257">
        <v>1050000</v>
      </c>
    </row>
    <row r="2640" spans="1:17">
      <c r="A2640" s="263">
        <v>2639</v>
      </c>
      <c r="C2640" s="256">
        <v>46020</v>
      </c>
      <c r="D2640" s="282" t="s">
        <v>2788</v>
      </c>
      <c r="G2640" s="282" t="s">
        <v>4064</v>
      </c>
      <c r="H2640" s="261">
        <v>28120504</v>
      </c>
      <c r="I2640" s="257">
        <v>1100000</v>
      </c>
      <c r="J2640" s="261">
        <v>1</v>
      </c>
      <c r="L2640" s="258">
        <v>110000</v>
      </c>
      <c r="M2640" s="257">
        <v>1210000</v>
      </c>
      <c r="Q2640" s="282" t="s">
        <v>4134</v>
      </c>
    </row>
    <row r="2641" spans="1:17">
      <c r="A2641" s="263">
        <v>2640</v>
      </c>
      <c r="C2641" s="256">
        <v>46020</v>
      </c>
      <c r="D2641" s="282" t="s">
        <v>3320</v>
      </c>
      <c r="G2641" s="282" t="s">
        <v>1182</v>
      </c>
      <c r="H2641" s="261" t="s">
        <v>1710</v>
      </c>
      <c r="I2641" s="257">
        <v>1100000</v>
      </c>
      <c r="J2641" s="261">
        <v>1</v>
      </c>
      <c r="M2641" s="257">
        <v>1100000</v>
      </c>
      <c r="Q2641" s="282" t="s">
        <v>4135</v>
      </c>
    </row>
    <row r="2642" spans="1:17">
      <c r="A2642" s="263">
        <v>2641</v>
      </c>
      <c r="C2642" s="256">
        <v>46020</v>
      </c>
      <c r="D2642" s="282" t="s">
        <v>1427</v>
      </c>
      <c r="G2642" s="282" t="s">
        <v>1675</v>
      </c>
      <c r="H2642" s="261">
        <v>2800802</v>
      </c>
      <c r="I2642" s="257">
        <v>150000</v>
      </c>
      <c r="J2642" s="261">
        <v>1</v>
      </c>
      <c r="M2642" s="257">
        <v>150000</v>
      </c>
    </row>
    <row r="2643" spans="1:17">
      <c r="A2643" s="263">
        <v>2642</v>
      </c>
      <c r="C2643" s="256">
        <v>46021</v>
      </c>
      <c r="D2643" s="282" t="s">
        <v>2714</v>
      </c>
      <c r="G2643" s="282" t="s">
        <v>2038</v>
      </c>
      <c r="N2643" s="257">
        <v>-1100000</v>
      </c>
    </row>
    <row r="2644" spans="1:17">
      <c r="A2644" s="263">
        <v>2643</v>
      </c>
      <c r="C2644" s="256">
        <v>46020</v>
      </c>
      <c r="D2644" s="282" t="s">
        <v>3320</v>
      </c>
      <c r="G2644" s="282" t="s">
        <v>3759</v>
      </c>
      <c r="N2644" s="257">
        <v>-1100000</v>
      </c>
    </row>
    <row r="2645" spans="1:17">
      <c r="A2645" s="263">
        <v>2644</v>
      </c>
      <c r="C2645" s="256">
        <v>46021</v>
      </c>
      <c r="D2645" s="282" t="s">
        <v>1420</v>
      </c>
      <c r="G2645" s="282" t="s">
        <v>2164</v>
      </c>
      <c r="H2645" s="261" t="s">
        <v>1186</v>
      </c>
      <c r="I2645" s="257">
        <v>570000</v>
      </c>
      <c r="J2645" s="261">
        <v>1</v>
      </c>
      <c r="L2645" s="258">
        <v>57000</v>
      </c>
      <c r="M2645" s="257">
        <v>627000</v>
      </c>
    </row>
    <row r="2646" spans="1:17">
      <c r="A2646" s="263">
        <v>2645</v>
      </c>
      <c r="C2646" s="256">
        <v>46021</v>
      </c>
      <c r="D2646" s="282" t="s">
        <v>2925</v>
      </c>
      <c r="G2646" s="282" t="s">
        <v>1182</v>
      </c>
      <c r="H2646" s="261" t="s">
        <v>1710</v>
      </c>
      <c r="I2646" s="257">
        <v>1200000</v>
      </c>
      <c r="J2646" s="261">
        <v>1</v>
      </c>
      <c r="M2646" s="257">
        <v>1200000</v>
      </c>
    </row>
    <row r="2647" spans="1:17">
      <c r="A2647" s="263">
        <v>2646</v>
      </c>
      <c r="C2647" s="256">
        <v>46021</v>
      </c>
      <c r="D2647" s="282" t="s">
        <v>2703</v>
      </c>
      <c r="G2647" s="282" t="s">
        <v>3906</v>
      </c>
      <c r="H2647" s="261" t="s">
        <v>1186</v>
      </c>
      <c r="I2647" s="257">
        <v>450000</v>
      </c>
      <c r="J2647" s="261">
        <v>1</v>
      </c>
      <c r="M2647" s="257">
        <v>450000</v>
      </c>
    </row>
    <row r="2648" spans="1:17">
      <c r="A2648" s="263">
        <v>2647</v>
      </c>
      <c r="C2648" s="256">
        <v>46021</v>
      </c>
      <c r="D2648" s="282" t="s">
        <v>2703</v>
      </c>
      <c r="G2648" s="282" t="s">
        <v>3971</v>
      </c>
      <c r="N2648" s="257">
        <v>-450000</v>
      </c>
    </row>
    <row r="2649" spans="1:17">
      <c r="A2649" s="263">
        <v>2648</v>
      </c>
      <c r="C2649" s="256">
        <v>46021</v>
      </c>
      <c r="D2649" s="282" t="s">
        <v>1370</v>
      </c>
      <c r="G2649" s="282" t="s">
        <v>2040</v>
      </c>
      <c r="H2649" s="261">
        <v>1068298046</v>
      </c>
      <c r="I2649" s="257">
        <v>450000</v>
      </c>
      <c r="J2649" s="261">
        <v>1</v>
      </c>
      <c r="M2649" s="257">
        <v>450000</v>
      </c>
    </row>
    <row r="2650" spans="1:17">
      <c r="A2650" s="263">
        <v>2649</v>
      </c>
      <c r="C2650" s="256">
        <v>46021</v>
      </c>
      <c r="D2650" s="282" t="s">
        <v>1370</v>
      </c>
      <c r="G2650" s="282" t="s">
        <v>2141</v>
      </c>
      <c r="H2650" s="261" t="s">
        <v>1963</v>
      </c>
      <c r="I2650" s="257">
        <v>280000</v>
      </c>
      <c r="J2650" s="261">
        <v>1</v>
      </c>
      <c r="M2650" s="257">
        <v>280000</v>
      </c>
      <c r="Q2650" s="282" t="s">
        <v>4136</v>
      </c>
    </row>
    <row r="2651" spans="1:17">
      <c r="A2651" s="263">
        <v>2650</v>
      </c>
      <c r="C2651" s="256">
        <v>46022</v>
      </c>
      <c r="D2651" s="282" t="s">
        <v>1849</v>
      </c>
      <c r="G2651" s="282" t="s">
        <v>3954</v>
      </c>
      <c r="N2651" s="257">
        <v>-1200000</v>
      </c>
    </row>
    <row r="2652" spans="1:17">
      <c r="A2652" s="263">
        <v>2651</v>
      </c>
      <c r="C2652" s="256">
        <v>46022</v>
      </c>
      <c r="D2652" s="282" t="s">
        <v>1423</v>
      </c>
      <c r="G2652" s="282" t="s">
        <v>4065</v>
      </c>
      <c r="N2652" s="257">
        <v>-3080000</v>
      </c>
    </row>
    <row r="2653" spans="1:17">
      <c r="A2653" s="263">
        <v>2652</v>
      </c>
      <c r="C2653" s="256">
        <v>46022</v>
      </c>
      <c r="D2653" s="282" t="s">
        <v>1413</v>
      </c>
      <c r="G2653" s="282" t="s">
        <v>4001</v>
      </c>
      <c r="N2653" s="257">
        <v>-600000</v>
      </c>
    </row>
    <row r="2654" spans="1:17">
      <c r="A2654" s="263">
        <v>2653</v>
      </c>
      <c r="C2654" s="256">
        <v>46022</v>
      </c>
      <c r="D2654" s="282" t="s">
        <v>1525</v>
      </c>
      <c r="G2654" s="282" t="s">
        <v>4066</v>
      </c>
      <c r="N2654" s="257">
        <v>-2475000</v>
      </c>
    </row>
    <row r="2655" spans="1:17">
      <c r="A2655" s="263">
        <v>2654</v>
      </c>
      <c r="C2655" s="256">
        <v>46022</v>
      </c>
      <c r="D2655" s="282" t="s">
        <v>2788</v>
      </c>
      <c r="G2655" s="282" t="s">
        <v>4067</v>
      </c>
      <c r="N2655" s="257">
        <v>-1210000</v>
      </c>
    </row>
    <row r="2656" spans="1:17">
      <c r="A2656" s="263">
        <v>2655</v>
      </c>
      <c r="C2656" s="256">
        <v>46022</v>
      </c>
      <c r="D2656" s="282" t="s">
        <v>2925</v>
      </c>
      <c r="G2656" s="282" t="s">
        <v>4068</v>
      </c>
      <c r="N2656" s="257">
        <v>-1200000</v>
      </c>
    </row>
    <row r="2657" spans="1:17">
      <c r="A2657" s="263">
        <v>2656</v>
      </c>
      <c r="C2657" s="256">
        <v>46022</v>
      </c>
      <c r="D2657" s="282" t="s">
        <v>1370</v>
      </c>
      <c r="G2657" s="282" t="s">
        <v>4069</v>
      </c>
      <c r="H2657" s="261">
        <v>6058007112</v>
      </c>
      <c r="I2657" s="257">
        <v>1100000</v>
      </c>
      <c r="J2657" s="261">
        <v>1</v>
      </c>
      <c r="M2657" s="257">
        <v>1100000</v>
      </c>
      <c r="Q2657" s="282" t="s">
        <v>4137</v>
      </c>
    </row>
    <row r="2658" spans="1:17">
      <c r="A2658" s="263">
        <v>2657</v>
      </c>
      <c r="C2658" s="256">
        <v>46022</v>
      </c>
      <c r="D2658" s="282" t="s">
        <v>1370</v>
      </c>
      <c r="G2658" s="282" t="s">
        <v>3673</v>
      </c>
      <c r="N2658" s="257">
        <v>-15390000</v>
      </c>
    </row>
    <row r="2659" spans="1:17">
      <c r="A2659" s="263">
        <v>2658</v>
      </c>
      <c r="C2659" s="256">
        <v>46022</v>
      </c>
      <c r="D2659" s="282" t="s">
        <v>1816</v>
      </c>
      <c r="G2659" s="282" t="s">
        <v>4070</v>
      </c>
      <c r="N2659" s="257">
        <v>-1550000</v>
      </c>
    </row>
    <row r="2660" spans="1:17">
      <c r="A2660" s="263">
        <v>2659</v>
      </c>
      <c r="C2660" s="256">
        <v>46022</v>
      </c>
      <c r="D2660" s="282" t="s">
        <v>1551</v>
      </c>
      <c r="G2660" s="282" t="s">
        <v>2006</v>
      </c>
      <c r="N2660" s="257">
        <v>-3300000</v>
      </c>
    </row>
    <row r="2661" spans="1:17">
      <c r="A2661" s="263">
        <v>2660</v>
      </c>
      <c r="C2661" s="256">
        <v>46022</v>
      </c>
      <c r="D2661" s="282" t="s">
        <v>1131</v>
      </c>
      <c r="G2661" s="282" t="s">
        <v>3942</v>
      </c>
      <c r="N2661" s="257">
        <v>-1100000</v>
      </c>
    </row>
    <row r="2662" spans="1:17">
      <c r="A2662" s="263">
        <v>2661</v>
      </c>
      <c r="C2662" s="256">
        <v>46022</v>
      </c>
      <c r="D2662" s="282" t="s">
        <v>1425</v>
      </c>
      <c r="G2662" s="282" t="s">
        <v>4071</v>
      </c>
      <c r="N2662" s="257">
        <v>-1500000</v>
      </c>
    </row>
    <row r="2663" spans="1:17">
      <c r="A2663" s="263">
        <v>2662</v>
      </c>
      <c r="C2663" s="256">
        <v>46024</v>
      </c>
      <c r="D2663" s="282" t="s">
        <v>1512</v>
      </c>
      <c r="G2663" s="282" t="s">
        <v>3675</v>
      </c>
      <c r="N2663" s="257">
        <v>-5950000</v>
      </c>
    </row>
    <row r="2664" spans="1:17">
      <c r="A2664" s="263">
        <v>2663</v>
      </c>
      <c r="C2664" s="256">
        <v>46024</v>
      </c>
      <c r="D2664" s="282" t="s">
        <v>1557</v>
      </c>
      <c r="G2664" s="282" t="s">
        <v>4002</v>
      </c>
      <c r="N2664" s="257">
        <v>-825000</v>
      </c>
    </row>
    <row r="2665" spans="1:17">
      <c r="A2665" s="263">
        <v>2664</v>
      </c>
      <c r="C2665" s="256">
        <v>46024</v>
      </c>
      <c r="D2665" s="282" t="s">
        <v>1007</v>
      </c>
      <c r="G2665" s="282" t="s">
        <v>3707</v>
      </c>
      <c r="N2665" s="257">
        <v>-2090000</v>
      </c>
    </row>
    <row r="2666" spans="1:17">
      <c r="A2666" s="263">
        <v>2665</v>
      </c>
      <c r="C2666" s="256">
        <v>46022</v>
      </c>
      <c r="D2666" s="282" t="s">
        <v>1548</v>
      </c>
      <c r="G2666" s="282" t="s">
        <v>4008</v>
      </c>
      <c r="N2666" s="257">
        <v>-393501</v>
      </c>
    </row>
    <row r="2667" spans="1:17">
      <c r="A2667" s="263">
        <v>2666</v>
      </c>
      <c r="C2667" s="256">
        <v>46024</v>
      </c>
      <c r="D2667" s="282" t="s">
        <v>1762</v>
      </c>
      <c r="G2667" s="282" t="s">
        <v>3636</v>
      </c>
      <c r="N2667" s="257">
        <v>-3740000</v>
      </c>
    </row>
    <row r="2668" spans="1:17">
      <c r="A2668" s="263">
        <v>2667</v>
      </c>
      <c r="C2668" s="256">
        <v>46024</v>
      </c>
      <c r="D2668" s="282" t="s">
        <v>3882</v>
      </c>
      <c r="G2668" s="282" t="s">
        <v>1759</v>
      </c>
      <c r="H2668" s="261" t="s">
        <v>1945</v>
      </c>
      <c r="I2668" s="257">
        <v>1500000</v>
      </c>
      <c r="J2668" s="261">
        <v>1</v>
      </c>
      <c r="M2668" s="257">
        <v>1500000</v>
      </c>
    </row>
    <row r="2669" spans="1:17">
      <c r="A2669" s="263">
        <v>2668</v>
      </c>
      <c r="C2669" s="256">
        <v>46024</v>
      </c>
      <c r="D2669" s="282" t="s">
        <v>1045</v>
      </c>
      <c r="G2669" s="282" t="s">
        <v>1184</v>
      </c>
      <c r="H2669" s="261" t="s">
        <v>5889</v>
      </c>
      <c r="I2669" s="257">
        <v>1200000</v>
      </c>
      <c r="J2669" s="261">
        <v>1</v>
      </c>
      <c r="M2669" s="257">
        <v>1200000</v>
      </c>
    </row>
    <row r="2670" spans="1:17">
      <c r="A2670" s="263">
        <v>2669</v>
      </c>
      <c r="C2670" s="256">
        <v>46024</v>
      </c>
      <c r="D2670" s="282" t="s">
        <v>3883</v>
      </c>
      <c r="G2670" s="282" t="s">
        <v>1848</v>
      </c>
      <c r="I2670" s="257">
        <v>300000</v>
      </c>
      <c r="J2670" s="261">
        <v>1</v>
      </c>
      <c r="M2670" s="257">
        <v>300000</v>
      </c>
    </row>
    <row r="2671" spans="1:17">
      <c r="A2671" s="263">
        <v>2670</v>
      </c>
      <c r="C2671" s="256">
        <v>46024</v>
      </c>
      <c r="D2671" s="282" t="s">
        <v>1567</v>
      </c>
      <c r="G2671" s="282" t="s">
        <v>3906</v>
      </c>
      <c r="H2671" s="261" t="s">
        <v>1186</v>
      </c>
      <c r="I2671" s="257">
        <v>450000</v>
      </c>
      <c r="J2671" s="261">
        <v>1</v>
      </c>
      <c r="M2671" s="257">
        <v>450000</v>
      </c>
    </row>
    <row r="2672" spans="1:17">
      <c r="A2672" s="263">
        <v>2671</v>
      </c>
      <c r="C2672" s="256">
        <v>46024</v>
      </c>
      <c r="D2672" s="282" t="s">
        <v>1567</v>
      </c>
      <c r="G2672" s="282" t="s">
        <v>2138</v>
      </c>
      <c r="H2672" s="261">
        <v>50229</v>
      </c>
      <c r="I2672" s="257">
        <v>75000</v>
      </c>
      <c r="J2672" s="261">
        <v>1</v>
      </c>
      <c r="M2672" s="257">
        <v>75000</v>
      </c>
    </row>
    <row r="2673" spans="1:18">
      <c r="A2673" s="263">
        <v>2672</v>
      </c>
      <c r="C2673" s="256">
        <v>46024</v>
      </c>
      <c r="D2673" s="282" t="s">
        <v>1567</v>
      </c>
      <c r="G2673" s="282" t="s">
        <v>2139</v>
      </c>
      <c r="H2673" s="261" t="s">
        <v>1752</v>
      </c>
      <c r="I2673" s="257">
        <v>55000</v>
      </c>
      <c r="J2673" s="261">
        <v>1</v>
      </c>
      <c r="M2673" s="257">
        <v>55000</v>
      </c>
    </row>
    <row r="2674" spans="1:18">
      <c r="A2674" s="263">
        <v>2673</v>
      </c>
      <c r="C2674" s="256">
        <v>46024</v>
      </c>
      <c r="D2674" s="282" t="s">
        <v>1567</v>
      </c>
      <c r="G2674" s="282" t="s">
        <v>2140</v>
      </c>
      <c r="H2674" s="261" t="s">
        <v>1778</v>
      </c>
      <c r="I2674" s="257">
        <v>10000</v>
      </c>
      <c r="J2674" s="261">
        <v>2</v>
      </c>
      <c r="M2674" s="257">
        <v>20000</v>
      </c>
    </row>
    <row r="2675" spans="1:18">
      <c r="A2675" s="263">
        <v>2674</v>
      </c>
      <c r="C2675" s="256">
        <v>46024</v>
      </c>
      <c r="D2675" s="282" t="s">
        <v>3853</v>
      </c>
      <c r="G2675" s="282" t="s">
        <v>1506</v>
      </c>
      <c r="I2675" s="257">
        <v>200000</v>
      </c>
      <c r="J2675" s="261">
        <v>2</v>
      </c>
      <c r="L2675" s="258">
        <v>40000</v>
      </c>
      <c r="M2675" s="257">
        <v>440000</v>
      </c>
    </row>
    <row r="2676" spans="1:18">
      <c r="A2676" s="263">
        <v>2675</v>
      </c>
      <c r="C2676" s="256">
        <v>46024</v>
      </c>
      <c r="D2676" s="282" t="s">
        <v>1319</v>
      </c>
      <c r="G2676" s="282" t="s">
        <v>1229</v>
      </c>
      <c r="H2676" s="261" t="s">
        <v>4073</v>
      </c>
      <c r="I2676" s="257">
        <v>950000</v>
      </c>
      <c r="J2676" s="261">
        <v>1</v>
      </c>
      <c r="M2676" s="257">
        <v>950000</v>
      </c>
    </row>
    <row r="2677" spans="1:18">
      <c r="A2677" s="263">
        <v>2676</v>
      </c>
      <c r="C2677" s="256">
        <v>46024</v>
      </c>
      <c r="D2677" s="282" t="s">
        <v>1705</v>
      </c>
      <c r="G2677" s="282" t="s">
        <v>2138</v>
      </c>
      <c r="H2677" s="261">
        <v>50228</v>
      </c>
      <c r="I2677" s="257">
        <v>75000</v>
      </c>
      <c r="J2677" s="261">
        <v>2</v>
      </c>
      <c r="L2677" s="258">
        <v>15000</v>
      </c>
      <c r="M2677" s="257">
        <v>165000</v>
      </c>
    </row>
    <row r="2678" spans="1:18">
      <c r="A2678" s="263">
        <v>2677</v>
      </c>
      <c r="C2678" s="256">
        <v>46024</v>
      </c>
      <c r="D2678" s="282" t="s">
        <v>1705</v>
      </c>
      <c r="G2678" s="282" t="s">
        <v>2136</v>
      </c>
      <c r="H2678" s="261" t="s">
        <v>1230</v>
      </c>
      <c r="I2678" s="257">
        <v>130000</v>
      </c>
      <c r="J2678" s="261">
        <v>1</v>
      </c>
      <c r="L2678" s="258">
        <v>13000</v>
      </c>
      <c r="M2678" s="257">
        <v>143000</v>
      </c>
    </row>
    <row r="2679" spans="1:18">
      <c r="A2679" s="263">
        <v>2678</v>
      </c>
      <c r="C2679" s="256">
        <v>46024</v>
      </c>
      <c r="D2679" s="282" t="s">
        <v>1705</v>
      </c>
      <c r="G2679" s="282" t="s">
        <v>2138</v>
      </c>
      <c r="H2679" s="261">
        <v>50229</v>
      </c>
      <c r="I2679" s="257">
        <v>110000</v>
      </c>
      <c r="J2679" s="261">
        <v>2</v>
      </c>
      <c r="L2679" s="258">
        <v>22000</v>
      </c>
      <c r="M2679" s="257">
        <v>242000</v>
      </c>
    </row>
    <row r="2680" spans="1:18">
      <c r="A2680" s="263">
        <v>2679</v>
      </c>
      <c r="C2680" s="256">
        <v>46024</v>
      </c>
      <c r="D2680" s="282" t="s">
        <v>1705</v>
      </c>
      <c r="G2680" s="282" t="s">
        <v>1490</v>
      </c>
      <c r="I2680" s="257">
        <v>20000</v>
      </c>
      <c r="J2680" s="261">
        <v>1</v>
      </c>
      <c r="L2680" s="258">
        <v>2000</v>
      </c>
      <c r="M2680" s="257">
        <v>22000</v>
      </c>
    </row>
    <row r="2681" spans="1:18">
      <c r="A2681" s="263">
        <v>2680</v>
      </c>
      <c r="C2681" s="256">
        <v>46024</v>
      </c>
      <c r="D2681" s="282" t="s">
        <v>3882</v>
      </c>
      <c r="G2681" s="282" t="s">
        <v>4074</v>
      </c>
      <c r="N2681" s="257">
        <v>-1500000</v>
      </c>
      <c r="R2681" t="s">
        <v>5992</v>
      </c>
    </row>
    <row r="2682" spans="1:18">
      <c r="A2682" s="263">
        <v>2681</v>
      </c>
      <c r="C2682" s="256">
        <v>46024</v>
      </c>
      <c r="D2682" s="282" t="s">
        <v>3883</v>
      </c>
      <c r="G2682" s="282" t="s">
        <v>4075</v>
      </c>
      <c r="N2682" s="257">
        <v>-300000</v>
      </c>
      <c r="R2682" t="s">
        <v>5992</v>
      </c>
    </row>
    <row r="2683" spans="1:18">
      <c r="A2683" s="263">
        <v>2682</v>
      </c>
      <c r="C2683" s="256">
        <v>46025</v>
      </c>
      <c r="D2683" s="282" t="s">
        <v>1459</v>
      </c>
      <c r="G2683" s="282" t="s">
        <v>4272</v>
      </c>
      <c r="I2683" s="257">
        <v>150000</v>
      </c>
      <c r="J2683" s="261">
        <v>1</v>
      </c>
      <c r="M2683" s="257">
        <v>150000</v>
      </c>
    </row>
    <row r="2684" spans="1:18">
      <c r="A2684" s="263">
        <v>2683</v>
      </c>
      <c r="C2684" s="256">
        <v>46027</v>
      </c>
      <c r="D2684" s="282" t="s">
        <v>1045</v>
      </c>
      <c r="G2684" s="282" t="s">
        <v>3739</v>
      </c>
      <c r="N2684" s="257">
        <v>-1200000</v>
      </c>
      <c r="R2684" t="s">
        <v>5992</v>
      </c>
    </row>
    <row r="2685" spans="1:18">
      <c r="A2685" s="263">
        <v>2684</v>
      </c>
      <c r="C2685" s="256">
        <v>46027</v>
      </c>
      <c r="D2685" s="282" t="s">
        <v>3884</v>
      </c>
      <c r="G2685" s="282" t="s">
        <v>4076</v>
      </c>
      <c r="H2685" s="261" t="s">
        <v>1187</v>
      </c>
      <c r="I2685" s="257">
        <v>1200000</v>
      </c>
      <c r="J2685" s="261">
        <v>1</v>
      </c>
      <c r="M2685" s="257">
        <v>1200000</v>
      </c>
    </row>
    <row r="2686" spans="1:18">
      <c r="A2686" s="263">
        <v>2685</v>
      </c>
      <c r="C2686" s="256">
        <v>46027</v>
      </c>
      <c r="D2686" s="282" t="s">
        <v>1569</v>
      </c>
      <c r="G2686" s="282" t="s">
        <v>1182</v>
      </c>
      <c r="H2686" s="261" t="s">
        <v>1710</v>
      </c>
      <c r="I2686" s="257">
        <v>1000000</v>
      </c>
      <c r="J2686" s="261">
        <v>1</v>
      </c>
      <c r="M2686" s="257">
        <v>1000000</v>
      </c>
    </row>
    <row r="2687" spans="1:18">
      <c r="A2687" s="263">
        <v>2686</v>
      </c>
      <c r="C2687" s="256">
        <v>46027</v>
      </c>
      <c r="D2687" s="282" t="s">
        <v>1569</v>
      </c>
      <c r="G2687" s="282" t="s">
        <v>1467</v>
      </c>
      <c r="H2687" s="261" t="s">
        <v>2613</v>
      </c>
      <c r="I2687" s="257">
        <v>350000</v>
      </c>
      <c r="J2687" s="261">
        <v>1</v>
      </c>
      <c r="M2687" s="257">
        <v>350000</v>
      </c>
    </row>
    <row r="2688" spans="1:18">
      <c r="A2688" s="263">
        <v>2687</v>
      </c>
      <c r="C2688" s="256">
        <v>46027</v>
      </c>
      <c r="D2688" s="282" t="s">
        <v>1747</v>
      </c>
      <c r="G2688" s="282" t="s">
        <v>1701</v>
      </c>
      <c r="I2688" s="257">
        <v>450000</v>
      </c>
      <c r="J2688" s="261">
        <v>1</v>
      </c>
      <c r="M2688" s="257">
        <v>450000</v>
      </c>
    </row>
    <row r="2689" spans="1:18">
      <c r="A2689" s="263">
        <v>2688</v>
      </c>
      <c r="C2689" s="256">
        <v>46027</v>
      </c>
      <c r="D2689" s="282" t="s">
        <v>1444</v>
      </c>
      <c r="G2689" s="282" t="s">
        <v>4077</v>
      </c>
      <c r="H2689" s="261" t="s">
        <v>1183</v>
      </c>
      <c r="I2689" s="257">
        <v>100000</v>
      </c>
      <c r="J2689" s="261">
        <v>1</v>
      </c>
      <c r="M2689" s="257">
        <v>100000</v>
      </c>
    </row>
    <row r="2690" spans="1:18">
      <c r="A2690" s="263">
        <v>2689</v>
      </c>
      <c r="C2690" s="256">
        <v>46027</v>
      </c>
      <c r="D2690" s="282" t="s">
        <v>2096</v>
      </c>
      <c r="G2690" s="282" t="s">
        <v>1675</v>
      </c>
      <c r="H2690" s="261">
        <v>2800802</v>
      </c>
      <c r="I2690" s="257">
        <v>150000</v>
      </c>
      <c r="J2690" s="261">
        <v>4</v>
      </c>
      <c r="M2690" s="257">
        <v>600000</v>
      </c>
    </row>
    <row r="2691" spans="1:18">
      <c r="A2691" s="263">
        <v>2690</v>
      </c>
      <c r="C2691" s="256">
        <v>46027</v>
      </c>
      <c r="D2691" s="282" t="s">
        <v>1132</v>
      </c>
      <c r="G2691" s="282" t="s">
        <v>1681</v>
      </c>
      <c r="H2691" s="262">
        <v>2800802</v>
      </c>
      <c r="I2691" s="257">
        <v>150000</v>
      </c>
      <c r="J2691" s="261">
        <v>1</v>
      </c>
      <c r="L2691" s="258">
        <v>15000</v>
      </c>
      <c r="M2691" s="257">
        <v>165000</v>
      </c>
    </row>
    <row r="2692" spans="1:18">
      <c r="A2692" s="263">
        <v>2691</v>
      </c>
      <c r="C2692" s="256">
        <v>46027</v>
      </c>
      <c r="D2692" s="282" t="s">
        <v>1132</v>
      </c>
      <c r="G2692" s="282" t="s">
        <v>2117</v>
      </c>
      <c r="I2692" s="257">
        <v>20000</v>
      </c>
      <c r="J2692" s="261">
        <v>1</v>
      </c>
      <c r="L2692" s="258">
        <v>2000</v>
      </c>
      <c r="M2692" s="257">
        <v>22000</v>
      </c>
    </row>
    <row r="2693" spans="1:18">
      <c r="A2693" s="263">
        <v>2692</v>
      </c>
      <c r="C2693" s="256">
        <v>46027</v>
      </c>
      <c r="D2693" s="282" t="s">
        <v>3003</v>
      </c>
      <c r="G2693" s="282" t="s">
        <v>4078</v>
      </c>
      <c r="N2693" s="257">
        <v>-1200000</v>
      </c>
      <c r="R2693" t="s">
        <v>5992</v>
      </c>
    </row>
    <row r="2694" spans="1:18">
      <c r="A2694" s="263">
        <v>2693</v>
      </c>
      <c r="C2694" s="256">
        <v>46028</v>
      </c>
      <c r="D2694" s="282" t="s">
        <v>1705</v>
      </c>
      <c r="G2694" s="282" t="s">
        <v>4079</v>
      </c>
      <c r="N2694" s="257">
        <v>-2458500</v>
      </c>
    </row>
    <row r="2695" spans="1:18">
      <c r="A2695" s="263">
        <v>2694</v>
      </c>
      <c r="C2695" s="256">
        <v>46028</v>
      </c>
      <c r="D2695" s="282" t="s">
        <v>1569</v>
      </c>
      <c r="G2695" s="282" t="s">
        <v>3756</v>
      </c>
      <c r="N2695" s="257">
        <v>-1350000</v>
      </c>
    </row>
    <row r="2696" spans="1:18">
      <c r="A2696" s="263">
        <v>2695</v>
      </c>
      <c r="C2696" s="256">
        <v>46028</v>
      </c>
      <c r="D2696" s="282" t="s">
        <v>2537</v>
      </c>
      <c r="G2696" s="282" t="s">
        <v>3984</v>
      </c>
      <c r="N2696" s="257">
        <v>-420000</v>
      </c>
    </row>
    <row r="2697" spans="1:18">
      <c r="A2697" s="263">
        <v>2696</v>
      </c>
      <c r="C2697" s="256">
        <v>46028</v>
      </c>
      <c r="D2697" s="282" t="s">
        <v>2096</v>
      </c>
      <c r="G2697" s="282" t="s">
        <v>5991</v>
      </c>
      <c r="N2697" s="257">
        <v>-600000</v>
      </c>
    </row>
    <row r="2698" spans="1:18">
      <c r="A2698" s="263">
        <v>2697</v>
      </c>
      <c r="C2698" s="256">
        <v>46028</v>
      </c>
      <c r="D2698" s="282" t="s">
        <v>972</v>
      </c>
      <c r="G2698" s="282" t="s">
        <v>3913</v>
      </c>
      <c r="H2698" s="261" t="s">
        <v>3914</v>
      </c>
      <c r="I2698" s="257">
        <v>1272728</v>
      </c>
      <c r="J2698" s="261">
        <v>1</v>
      </c>
      <c r="L2698" s="258">
        <v>127273</v>
      </c>
      <c r="M2698" s="257">
        <v>1400001</v>
      </c>
    </row>
    <row r="2699" spans="1:18">
      <c r="A2699" s="263">
        <v>2698</v>
      </c>
      <c r="C2699" s="256">
        <v>46028</v>
      </c>
      <c r="D2699" s="282" t="s">
        <v>972</v>
      </c>
      <c r="G2699" s="282">
        <v>-1</v>
      </c>
      <c r="I2699" s="257">
        <v>-1</v>
      </c>
      <c r="J2699" s="261">
        <v>1</v>
      </c>
      <c r="M2699" s="257">
        <v>-1</v>
      </c>
    </row>
    <row r="2700" spans="1:18">
      <c r="A2700" s="263">
        <v>2699</v>
      </c>
      <c r="C2700" s="256">
        <v>46028</v>
      </c>
      <c r="D2700" s="282" t="s">
        <v>1551</v>
      </c>
      <c r="G2700" s="282" t="s">
        <v>1664</v>
      </c>
      <c r="H2700" s="261" t="s">
        <v>1663</v>
      </c>
      <c r="I2700" s="257">
        <v>50000</v>
      </c>
      <c r="J2700" s="261">
        <v>1</v>
      </c>
      <c r="L2700" s="258">
        <v>5000</v>
      </c>
      <c r="M2700" s="257">
        <v>55000</v>
      </c>
    </row>
    <row r="2701" spans="1:18">
      <c r="A2701" s="263">
        <v>2700</v>
      </c>
      <c r="C2701" s="256">
        <v>46028</v>
      </c>
      <c r="D2701" s="282" t="s">
        <v>1512</v>
      </c>
      <c r="G2701" s="282" t="s">
        <v>3891</v>
      </c>
      <c r="H2701" s="261" t="s">
        <v>2165</v>
      </c>
      <c r="I2701" s="257">
        <v>250000</v>
      </c>
      <c r="J2701" s="261">
        <v>1</v>
      </c>
      <c r="M2701" s="257">
        <v>250000</v>
      </c>
    </row>
    <row r="2702" spans="1:18">
      <c r="A2702" s="263">
        <v>2701</v>
      </c>
      <c r="C2702" s="256">
        <v>46028</v>
      </c>
      <c r="D2702" s="282" t="s">
        <v>1370</v>
      </c>
      <c r="G2702" s="282" t="s">
        <v>1701</v>
      </c>
      <c r="I2702" s="257">
        <v>450000</v>
      </c>
      <c r="J2702" s="261">
        <v>1</v>
      </c>
      <c r="M2702" s="257">
        <v>450000</v>
      </c>
    </row>
    <row r="2703" spans="1:18">
      <c r="A2703" s="263">
        <v>2702</v>
      </c>
      <c r="C2703" s="256">
        <v>46028</v>
      </c>
      <c r="D2703" s="282" t="s">
        <v>1975</v>
      </c>
      <c r="G2703" s="282" t="s">
        <v>1694</v>
      </c>
      <c r="H2703" s="261">
        <v>2850701</v>
      </c>
      <c r="I2703" s="257">
        <v>600000</v>
      </c>
      <c r="J2703" s="261">
        <v>1</v>
      </c>
      <c r="M2703" s="257">
        <v>600000</v>
      </c>
    </row>
    <row r="2704" spans="1:18">
      <c r="A2704" s="263">
        <v>2703</v>
      </c>
      <c r="C2704" s="256">
        <v>46028</v>
      </c>
      <c r="D2704" s="282" t="s">
        <v>1456</v>
      </c>
      <c r="G2704" s="282" t="s">
        <v>4080</v>
      </c>
      <c r="H2704" s="261" t="s">
        <v>4081</v>
      </c>
      <c r="I2704" s="257">
        <v>1400000</v>
      </c>
      <c r="J2704" s="261">
        <v>1</v>
      </c>
      <c r="M2704" s="257">
        <v>1400000</v>
      </c>
    </row>
    <row r="2705" spans="1:14">
      <c r="A2705" s="263">
        <v>2704</v>
      </c>
      <c r="C2705" s="256">
        <v>46028</v>
      </c>
      <c r="D2705" s="282" t="s">
        <v>1548</v>
      </c>
      <c r="G2705" s="282" t="s">
        <v>1701</v>
      </c>
      <c r="I2705" s="257">
        <v>650000</v>
      </c>
      <c r="J2705" s="261">
        <v>1</v>
      </c>
      <c r="L2705" s="258">
        <v>65000</v>
      </c>
      <c r="M2705" s="257">
        <v>715000</v>
      </c>
    </row>
    <row r="2706" spans="1:14">
      <c r="A2706" s="263">
        <v>2705</v>
      </c>
      <c r="C2706" s="256">
        <v>46028</v>
      </c>
      <c r="D2706" s="282" t="s">
        <v>1548</v>
      </c>
      <c r="G2706" s="282" t="s">
        <v>1490</v>
      </c>
      <c r="I2706" s="257">
        <v>20000</v>
      </c>
      <c r="J2706" s="261">
        <v>1</v>
      </c>
      <c r="L2706" s="258">
        <v>2000</v>
      </c>
      <c r="M2706" s="257">
        <v>22000</v>
      </c>
    </row>
    <row r="2707" spans="1:14">
      <c r="A2707" s="263">
        <v>2706</v>
      </c>
      <c r="C2707" s="256">
        <v>46028</v>
      </c>
      <c r="D2707" s="282" t="s">
        <v>972</v>
      </c>
      <c r="G2707" s="282" t="s">
        <v>3967</v>
      </c>
      <c r="N2707" s="257">
        <v>-1400000</v>
      </c>
    </row>
    <row r="2708" spans="1:14">
      <c r="A2708" s="263">
        <v>2707</v>
      </c>
      <c r="C2708" s="256">
        <v>46028</v>
      </c>
      <c r="D2708" s="282" t="s">
        <v>1975</v>
      </c>
      <c r="G2708" s="282" t="s">
        <v>4020</v>
      </c>
      <c r="N2708" s="257">
        <v>-600000</v>
      </c>
    </row>
    <row r="2709" spans="1:14">
      <c r="A2709" s="263">
        <v>2708</v>
      </c>
      <c r="C2709" s="256">
        <v>46029</v>
      </c>
      <c r="D2709" s="282" t="s">
        <v>1427</v>
      </c>
      <c r="G2709" s="282" t="s">
        <v>4082</v>
      </c>
      <c r="N2709" s="257">
        <v>-1100000</v>
      </c>
    </row>
    <row r="2710" spans="1:14">
      <c r="A2710" s="263">
        <v>2709</v>
      </c>
      <c r="C2710" s="256">
        <v>46029</v>
      </c>
      <c r="D2710" s="282" t="s">
        <v>3880</v>
      </c>
      <c r="G2710" s="282" t="s">
        <v>3948</v>
      </c>
      <c r="H2710" s="261" t="s">
        <v>4083</v>
      </c>
      <c r="I2710" s="257">
        <v>1600000</v>
      </c>
      <c r="J2710" s="261">
        <v>1</v>
      </c>
      <c r="L2710" s="258">
        <v>160000</v>
      </c>
      <c r="M2710" s="257">
        <v>1760000</v>
      </c>
    </row>
    <row r="2711" spans="1:14">
      <c r="A2711" s="263">
        <v>2710</v>
      </c>
      <c r="C2711" s="256">
        <v>46029</v>
      </c>
      <c r="D2711" s="282" t="s">
        <v>3880</v>
      </c>
      <c r="G2711" s="282" t="s">
        <v>4084</v>
      </c>
      <c r="I2711" s="257">
        <v>-1200000</v>
      </c>
      <c r="J2711" s="261">
        <v>1</v>
      </c>
      <c r="L2711" s="258">
        <v>-120000</v>
      </c>
      <c r="M2711" s="257">
        <v>-1320000</v>
      </c>
    </row>
    <row r="2712" spans="1:14">
      <c r="A2712" s="263">
        <v>2711</v>
      </c>
      <c r="C2712" s="256">
        <v>46029</v>
      </c>
      <c r="D2712" s="282" t="s">
        <v>1010</v>
      </c>
      <c r="G2712" s="282" t="s">
        <v>2141</v>
      </c>
      <c r="H2712" s="261" t="s">
        <v>1963</v>
      </c>
      <c r="I2712" s="257">
        <v>10000</v>
      </c>
      <c r="J2712" s="261">
        <v>2</v>
      </c>
      <c r="M2712" s="257">
        <v>20000</v>
      </c>
    </row>
    <row r="2713" spans="1:14">
      <c r="A2713" s="263">
        <v>2712</v>
      </c>
      <c r="C2713" s="256">
        <v>46029</v>
      </c>
      <c r="D2713" s="282" t="s">
        <v>1551</v>
      </c>
      <c r="G2713" s="282" t="s">
        <v>2164</v>
      </c>
      <c r="H2713" s="261" t="s">
        <v>1186</v>
      </c>
      <c r="I2713" s="257">
        <v>590910</v>
      </c>
      <c r="J2713" s="261">
        <v>1</v>
      </c>
      <c r="L2713" s="258">
        <v>59091</v>
      </c>
      <c r="M2713" s="257">
        <v>650001</v>
      </c>
    </row>
    <row r="2714" spans="1:14">
      <c r="A2714" s="263">
        <v>2713</v>
      </c>
      <c r="C2714" s="256">
        <v>46029</v>
      </c>
      <c r="D2714" s="282" t="s">
        <v>1551</v>
      </c>
      <c r="G2714" s="282">
        <v>-1</v>
      </c>
      <c r="I2714" s="257">
        <v>-1</v>
      </c>
      <c r="J2714" s="261">
        <v>1</v>
      </c>
      <c r="M2714" s="257">
        <v>-1</v>
      </c>
    </row>
    <row r="2715" spans="1:14">
      <c r="A2715" s="263">
        <v>2714</v>
      </c>
      <c r="C2715" s="256">
        <v>46029</v>
      </c>
      <c r="D2715" s="282" t="s">
        <v>1551</v>
      </c>
      <c r="G2715" s="282" t="s">
        <v>2138</v>
      </c>
      <c r="H2715" s="261">
        <v>50229</v>
      </c>
      <c r="I2715" s="257">
        <v>75000</v>
      </c>
      <c r="J2715" s="261">
        <v>1</v>
      </c>
      <c r="L2715" s="258">
        <v>7500</v>
      </c>
      <c r="M2715" s="257">
        <v>82500</v>
      </c>
    </row>
    <row r="2716" spans="1:14">
      <c r="A2716" s="263">
        <v>2715</v>
      </c>
      <c r="C2716" s="256">
        <v>46029</v>
      </c>
      <c r="D2716" s="282" t="s">
        <v>1551</v>
      </c>
      <c r="G2716" s="282" t="s">
        <v>2140</v>
      </c>
      <c r="H2716" s="261" t="s">
        <v>1778</v>
      </c>
      <c r="I2716" s="257">
        <v>10000</v>
      </c>
      <c r="J2716" s="261">
        <v>5</v>
      </c>
      <c r="L2716" s="258">
        <v>5000</v>
      </c>
      <c r="M2716" s="257">
        <v>55000</v>
      </c>
    </row>
    <row r="2717" spans="1:14">
      <c r="A2717" s="263">
        <v>2716</v>
      </c>
      <c r="C2717" s="256">
        <v>46029</v>
      </c>
      <c r="D2717" s="282" t="s">
        <v>1569</v>
      </c>
      <c r="G2717" s="282" t="s">
        <v>2100</v>
      </c>
      <c r="H2717" s="261" t="s">
        <v>4085</v>
      </c>
      <c r="I2717" s="257">
        <v>1550000</v>
      </c>
      <c r="J2717" s="261">
        <v>1</v>
      </c>
      <c r="M2717" s="257">
        <v>1550000</v>
      </c>
    </row>
    <row r="2718" spans="1:14">
      <c r="A2718" s="263">
        <v>2717</v>
      </c>
      <c r="C2718" s="256">
        <v>46029</v>
      </c>
      <c r="D2718" s="282" t="s">
        <v>3880</v>
      </c>
      <c r="G2718" s="282" t="s">
        <v>4086</v>
      </c>
      <c r="N2718" s="257">
        <v>-440000</v>
      </c>
    </row>
    <row r="2719" spans="1:14">
      <c r="A2719" s="263">
        <v>2718</v>
      </c>
      <c r="C2719" s="256">
        <v>46030</v>
      </c>
      <c r="D2719" s="282" t="s">
        <v>1569</v>
      </c>
      <c r="G2719" s="282" t="s">
        <v>3756</v>
      </c>
      <c r="N2719" s="257">
        <v>-1550000</v>
      </c>
    </row>
    <row r="2720" spans="1:14">
      <c r="A2720" s="263">
        <v>2719</v>
      </c>
      <c r="C2720" s="256">
        <v>46030</v>
      </c>
      <c r="D2720" s="282" t="s">
        <v>1415</v>
      </c>
      <c r="G2720" s="282" t="s">
        <v>4087</v>
      </c>
      <c r="N2720" s="257">
        <v>-300000</v>
      </c>
    </row>
    <row r="2721" spans="1:14">
      <c r="A2721" s="263">
        <v>2720</v>
      </c>
      <c r="C2721" s="256">
        <v>46030</v>
      </c>
      <c r="D2721" s="282" t="s">
        <v>1415</v>
      </c>
      <c r="G2721" s="282" t="s">
        <v>1978</v>
      </c>
      <c r="H2721" s="261" t="s">
        <v>1193</v>
      </c>
      <c r="I2721" s="257">
        <v>1500000</v>
      </c>
      <c r="J2721" s="261">
        <v>1</v>
      </c>
      <c r="M2721" s="257">
        <v>1500000</v>
      </c>
    </row>
    <row r="2722" spans="1:14">
      <c r="A2722" s="263">
        <v>2721</v>
      </c>
      <c r="C2722" s="256">
        <v>46030</v>
      </c>
      <c r="D2722" s="282" t="s">
        <v>1415</v>
      </c>
      <c r="G2722" s="282" t="s">
        <v>3082</v>
      </c>
      <c r="H2722" s="261">
        <v>1087327175</v>
      </c>
      <c r="I2722" s="257">
        <v>80000</v>
      </c>
      <c r="J2722" s="261">
        <v>1</v>
      </c>
      <c r="M2722" s="257">
        <v>80000</v>
      </c>
    </row>
    <row r="2723" spans="1:14">
      <c r="A2723" s="263">
        <v>2722</v>
      </c>
      <c r="C2723" s="256">
        <v>46030</v>
      </c>
      <c r="D2723" s="282" t="s">
        <v>3885</v>
      </c>
      <c r="G2723" s="282" t="s">
        <v>3490</v>
      </c>
      <c r="H2723" s="261" t="s">
        <v>3499</v>
      </c>
      <c r="I2723" s="257">
        <v>2500000</v>
      </c>
      <c r="J2723" s="261">
        <v>1</v>
      </c>
      <c r="L2723" s="257">
        <v>250000</v>
      </c>
      <c r="M2723" s="257">
        <v>2750000</v>
      </c>
    </row>
    <row r="2724" spans="1:14">
      <c r="A2724" s="263">
        <v>2723</v>
      </c>
      <c r="C2724" s="256">
        <v>46030</v>
      </c>
      <c r="D2724" s="282" t="s">
        <v>3885</v>
      </c>
      <c r="G2724" s="282" t="s">
        <v>2139</v>
      </c>
      <c r="H2724" s="261" t="s">
        <v>1752</v>
      </c>
      <c r="I2724" s="257">
        <v>70000</v>
      </c>
      <c r="J2724" s="261">
        <v>1</v>
      </c>
      <c r="L2724" s="257">
        <v>7000</v>
      </c>
      <c r="M2724" s="257">
        <v>77000</v>
      </c>
    </row>
    <row r="2725" spans="1:14">
      <c r="A2725" s="263">
        <v>2724</v>
      </c>
      <c r="C2725" s="256">
        <v>46030</v>
      </c>
      <c r="D2725" s="282" t="s">
        <v>1822</v>
      </c>
      <c r="G2725" s="282" t="s">
        <v>2144</v>
      </c>
      <c r="H2725" s="261">
        <v>2820403</v>
      </c>
      <c r="I2725" s="257">
        <v>1600000</v>
      </c>
      <c r="J2725" s="261">
        <v>1</v>
      </c>
      <c r="M2725" s="257">
        <v>1600000</v>
      </c>
    </row>
    <row r="2726" spans="1:14">
      <c r="A2726" s="263">
        <v>2725</v>
      </c>
      <c r="C2726" s="256">
        <v>46030</v>
      </c>
      <c r="D2726" s="282" t="s">
        <v>1370</v>
      </c>
      <c r="G2726" s="282" t="s">
        <v>3906</v>
      </c>
      <c r="H2726" s="261" t="s">
        <v>1186</v>
      </c>
      <c r="I2726" s="257">
        <v>400000</v>
      </c>
      <c r="J2726" s="261">
        <v>2</v>
      </c>
      <c r="M2726" s="257">
        <v>800000</v>
      </c>
    </row>
    <row r="2727" spans="1:14">
      <c r="A2727" s="263">
        <v>2726</v>
      </c>
      <c r="C2727" s="256">
        <v>46030</v>
      </c>
      <c r="D2727" s="282" t="s">
        <v>1370</v>
      </c>
      <c r="G2727" s="282" t="s">
        <v>2136</v>
      </c>
      <c r="H2727" s="261" t="s">
        <v>1230</v>
      </c>
      <c r="I2727" s="257">
        <v>130000</v>
      </c>
      <c r="J2727" s="261">
        <v>2</v>
      </c>
      <c r="M2727" s="257">
        <v>260000</v>
      </c>
    </row>
    <row r="2728" spans="1:14">
      <c r="A2728" s="263">
        <v>2727</v>
      </c>
      <c r="C2728" s="256">
        <v>46030</v>
      </c>
      <c r="D2728" s="282" t="s">
        <v>1370</v>
      </c>
      <c r="G2728" s="282" t="s">
        <v>2139</v>
      </c>
      <c r="H2728" s="261" t="s">
        <v>1752</v>
      </c>
      <c r="I2728" s="257">
        <v>30000</v>
      </c>
      <c r="J2728" s="261">
        <v>3</v>
      </c>
      <c r="M2728" s="257">
        <v>90000</v>
      </c>
    </row>
    <row r="2729" spans="1:14">
      <c r="A2729" s="263">
        <v>2728</v>
      </c>
      <c r="C2729" s="256">
        <v>46030</v>
      </c>
      <c r="D2729" s="282" t="s">
        <v>1370</v>
      </c>
      <c r="G2729" s="282" t="s">
        <v>2140</v>
      </c>
      <c r="H2729" s="261" t="s">
        <v>1778</v>
      </c>
      <c r="I2729" s="257">
        <v>10000</v>
      </c>
      <c r="J2729" s="261">
        <v>3</v>
      </c>
      <c r="M2729" s="257">
        <v>30000</v>
      </c>
    </row>
    <row r="2730" spans="1:14">
      <c r="A2730" s="263">
        <v>2729</v>
      </c>
      <c r="C2730" s="256">
        <v>46030</v>
      </c>
      <c r="D2730" s="282" t="s">
        <v>1370</v>
      </c>
      <c r="G2730" s="282" t="s">
        <v>4088</v>
      </c>
      <c r="I2730" s="257">
        <v>10000</v>
      </c>
      <c r="J2730" s="261">
        <v>3</v>
      </c>
      <c r="M2730" s="257">
        <v>30000</v>
      </c>
    </row>
    <row r="2731" spans="1:14">
      <c r="A2731" s="263">
        <v>2730</v>
      </c>
      <c r="C2731" s="256">
        <v>46030</v>
      </c>
      <c r="D2731" s="282" t="s">
        <v>5882</v>
      </c>
      <c r="G2731" s="282" t="s">
        <v>5883</v>
      </c>
      <c r="I2731" s="257">
        <v>900000</v>
      </c>
      <c r="J2731" s="261">
        <v>1</v>
      </c>
      <c r="M2731" s="257">
        <v>900000</v>
      </c>
    </row>
    <row r="2732" spans="1:14">
      <c r="A2732" s="263">
        <v>2731</v>
      </c>
      <c r="C2732" s="256">
        <v>46030</v>
      </c>
      <c r="D2732" s="282" t="s">
        <v>1822</v>
      </c>
      <c r="G2732" s="282" t="s">
        <v>4089</v>
      </c>
      <c r="N2732" s="257">
        <v>-1600000</v>
      </c>
    </row>
    <row r="2733" spans="1:14">
      <c r="A2733" s="263">
        <v>2732</v>
      </c>
      <c r="C2733" s="256">
        <v>46031</v>
      </c>
      <c r="D2733" s="282" t="s">
        <v>1456</v>
      </c>
      <c r="G2733" s="282" t="s">
        <v>3902</v>
      </c>
      <c r="N2733" s="257">
        <v>-1850000</v>
      </c>
    </row>
    <row r="2734" spans="1:14">
      <c r="A2734" s="263">
        <v>2733</v>
      </c>
      <c r="C2734" s="256">
        <v>46031</v>
      </c>
      <c r="D2734" s="282" t="s">
        <v>1567</v>
      </c>
      <c r="G2734" s="282" t="s">
        <v>3993</v>
      </c>
      <c r="N2734" s="257">
        <v>-600000</v>
      </c>
    </row>
    <row r="2735" spans="1:14">
      <c r="A2735" s="263">
        <v>2734</v>
      </c>
      <c r="C2735" s="256">
        <v>46031</v>
      </c>
      <c r="D2735" s="282" t="s">
        <v>3886</v>
      </c>
      <c r="G2735" s="282" t="s">
        <v>4090</v>
      </c>
      <c r="N2735" s="257">
        <v>-2827000</v>
      </c>
    </row>
    <row r="2736" spans="1:14">
      <c r="A2736" s="263">
        <v>2735</v>
      </c>
      <c r="C2736" s="256">
        <v>46031</v>
      </c>
      <c r="D2736" s="282" t="s">
        <v>1680</v>
      </c>
      <c r="G2736" s="282" t="s">
        <v>4091</v>
      </c>
      <c r="N2736" s="257">
        <v>-2500000</v>
      </c>
    </row>
    <row r="2737" spans="1:17">
      <c r="A2737" s="263">
        <v>2736</v>
      </c>
      <c r="C2737" s="256">
        <v>46031</v>
      </c>
      <c r="D2737" s="282" t="s">
        <v>1849</v>
      </c>
      <c r="G2737" s="282" t="s">
        <v>1182</v>
      </c>
      <c r="H2737" s="261" t="s">
        <v>1710</v>
      </c>
      <c r="I2737" s="257">
        <v>1200000</v>
      </c>
      <c r="J2737" s="261">
        <v>1</v>
      </c>
      <c r="M2737" s="257">
        <v>1200000</v>
      </c>
    </row>
    <row r="2738" spans="1:17">
      <c r="A2738" s="263">
        <v>2737</v>
      </c>
      <c r="C2738" s="256">
        <v>46031</v>
      </c>
      <c r="D2738" s="282" t="s">
        <v>1415</v>
      </c>
      <c r="G2738" s="282" t="s">
        <v>4092</v>
      </c>
      <c r="H2738" s="261" t="s">
        <v>4093</v>
      </c>
      <c r="I2738" s="257">
        <v>1000000</v>
      </c>
      <c r="J2738" s="261">
        <v>1</v>
      </c>
      <c r="M2738" s="257">
        <v>1000000</v>
      </c>
    </row>
    <row r="2739" spans="1:17">
      <c r="A2739" s="263">
        <v>2738</v>
      </c>
      <c r="C2739" s="256">
        <v>46031</v>
      </c>
      <c r="D2739" s="282" t="s">
        <v>1415</v>
      </c>
      <c r="G2739" s="282" t="s">
        <v>2164</v>
      </c>
      <c r="H2739" s="261" t="s">
        <v>1186</v>
      </c>
      <c r="I2739" s="257">
        <v>560000</v>
      </c>
      <c r="J2739" s="261">
        <v>1</v>
      </c>
      <c r="M2739" s="257">
        <v>560000</v>
      </c>
    </row>
    <row r="2740" spans="1:17">
      <c r="A2740" s="263">
        <v>2739</v>
      </c>
      <c r="C2740" s="256">
        <v>46031</v>
      </c>
      <c r="D2740" s="282" t="s">
        <v>1415</v>
      </c>
      <c r="G2740" s="282" t="s">
        <v>2138</v>
      </c>
      <c r="H2740" s="261">
        <v>50229</v>
      </c>
      <c r="I2740" s="257">
        <v>70000</v>
      </c>
      <c r="J2740" s="261">
        <v>1</v>
      </c>
      <c r="M2740" s="257">
        <v>70000</v>
      </c>
    </row>
    <row r="2741" spans="1:17">
      <c r="A2741" s="263">
        <v>2740</v>
      </c>
      <c r="C2741" s="256">
        <v>46031</v>
      </c>
      <c r="D2741" s="282" t="s">
        <v>1551</v>
      </c>
      <c r="G2741" s="282" t="s">
        <v>1664</v>
      </c>
      <c r="H2741" s="261" t="s">
        <v>1663</v>
      </c>
      <c r="I2741" s="257">
        <v>50000</v>
      </c>
      <c r="J2741" s="261">
        <v>2</v>
      </c>
      <c r="L2741" s="258">
        <v>10000</v>
      </c>
      <c r="M2741" s="257">
        <v>110000</v>
      </c>
    </row>
    <row r="2742" spans="1:17">
      <c r="A2742" s="263">
        <v>2741</v>
      </c>
      <c r="C2742" s="256">
        <v>46031</v>
      </c>
      <c r="D2742" s="282" t="s">
        <v>1858</v>
      </c>
      <c r="F2742" s="284" t="s">
        <v>4161</v>
      </c>
      <c r="G2742" s="282" t="s">
        <v>4094</v>
      </c>
      <c r="H2742" s="261" t="s">
        <v>4095</v>
      </c>
      <c r="J2742" s="261">
        <v>1</v>
      </c>
    </row>
    <row r="2743" spans="1:17">
      <c r="A2743" s="263">
        <v>2742</v>
      </c>
      <c r="C2743" s="256">
        <v>46031</v>
      </c>
      <c r="D2743" s="282" t="s">
        <v>1931</v>
      </c>
      <c r="G2743" s="282" t="s">
        <v>1182</v>
      </c>
      <c r="H2743" s="261" t="s">
        <v>1710</v>
      </c>
      <c r="I2743" s="257">
        <v>1200000</v>
      </c>
      <c r="J2743" s="261">
        <v>1</v>
      </c>
      <c r="M2743" s="257">
        <v>1200000</v>
      </c>
    </row>
    <row r="2744" spans="1:17">
      <c r="A2744" s="263">
        <v>2743</v>
      </c>
      <c r="C2744" s="256">
        <v>46031</v>
      </c>
      <c r="D2744" s="282" t="s">
        <v>1931</v>
      </c>
      <c r="G2744" s="282" t="s">
        <v>1664</v>
      </c>
      <c r="H2744" s="261" t="s">
        <v>1663</v>
      </c>
      <c r="I2744" s="257">
        <v>50000</v>
      </c>
      <c r="J2744" s="261">
        <v>10</v>
      </c>
      <c r="M2744" s="257">
        <v>500000</v>
      </c>
    </row>
    <row r="2745" spans="1:17">
      <c r="A2745" s="263">
        <v>2744</v>
      </c>
      <c r="C2745" s="256">
        <v>46031</v>
      </c>
      <c r="D2745" s="282" t="s">
        <v>1931</v>
      </c>
      <c r="G2745" s="282" t="s">
        <v>1237</v>
      </c>
      <c r="H2745" s="261" t="s">
        <v>1236</v>
      </c>
      <c r="I2745" s="257">
        <v>50000</v>
      </c>
      <c r="J2745" s="261">
        <v>6</v>
      </c>
      <c r="M2745" s="257">
        <v>300000</v>
      </c>
    </row>
    <row r="2746" spans="1:17">
      <c r="A2746" s="263">
        <v>2745</v>
      </c>
      <c r="C2746" s="256">
        <v>46031</v>
      </c>
      <c r="D2746" s="282" t="s">
        <v>1931</v>
      </c>
      <c r="G2746" s="282" t="s">
        <v>1520</v>
      </c>
      <c r="H2746" s="261">
        <v>24152333907</v>
      </c>
      <c r="I2746" s="257">
        <v>50000</v>
      </c>
      <c r="J2746" s="261">
        <v>3</v>
      </c>
      <c r="M2746" s="257">
        <v>150000</v>
      </c>
    </row>
    <row r="2747" spans="1:17">
      <c r="A2747" s="263">
        <v>2746</v>
      </c>
      <c r="C2747" s="256">
        <v>46031</v>
      </c>
      <c r="D2747" s="282" t="s">
        <v>1705</v>
      </c>
      <c r="G2747" s="282" t="s">
        <v>1506</v>
      </c>
      <c r="I2747" s="257">
        <v>450000</v>
      </c>
      <c r="J2747" s="261">
        <v>1</v>
      </c>
      <c r="L2747" s="258">
        <v>45000</v>
      </c>
      <c r="M2747" s="257">
        <v>495000</v>
      </c>
    </row>
    <row r="2748" spans="1:17">
      <c r="A2748" s="263">
        <v>2747</v>
      </c>
      <c r="C2748" s="256">
        <v>46031</v>
      </c>
      <c r="D2748" s="282" t="s">
        <v>1705</v>
      </c>
      <c r="G2748" s="282" t="s">
        <v>1490</v>
      </c>
      <c r="I2748" s="257">
        <v>20000</v>
      </c>
      <c r="J2748" s="261">
        <v>1</v>
      </c>
      <c r="L2748" s="258">
        <v>2000</v>
      </c>
      <c r="M2748" s="257">
        <v>22000</v>
      </c>
    </row>
    <row r="2749" spans="1:17">
      <c r="A2749" s="263">
        <v>2748</v>
      </c>
      <c r="C2749" s="256">
        <v>46032</v>
      </c>
      <c r="D2749" s="282" t="s">
        <v>1512</v>
      </c>
      <c r="G2749" s="282" t="s">
        <v>2282</v>
      </c>
      <c r="H2749" s="261">
        <v>1087298437</v>
      </c>
      <c r="I2749" s="257">
        <v>80000</v>
      </c>
      <c r="J2749" s="261">
        <v>2</v>
      </c>
      <c r="M2749" s="257">
        <v>160000</v>
      </c>
    </row>
    <row r="2750" spans="1:17">
      <c r="A2750" s="263">
        <v>2749</v>
      </c>
      <c r="C2750" s="256">
        <v>46032</v>
      </c>
      <c r="D2750" s="282" t="s">
        <v>1680</v>
      </c>
      <c r="G2750" s="282" t="s">
        <v>3958</v>
      </c>
      <c r="N2750" s="257">
        <v>-5172000</v>
      </c>
    </row>
    <row r="2751" spans="1:17">
      <c r="A2751" s="263">
        <v>2750</v>
      </c>
      <c r="C2751" s="256">
        <v>46034</v>
      </c>
      <c r="D2751" s="282" t="s">
        <v>1931</v>
      </c>
      <c r="G2751" s="282" t="s">
        <v>4082</v>
      </c>
      <c r="N2751" s="257">
        <v>-2150000</v>
      </c>
    </row>
    <row r="2752" spans="1:17">
      <c r="A2752" s="263">
        <v>2751</v>
      </c>
      <c r="C2752" s="256">
        <v>46034</v>
      </c>
      <c r="D2752" s="282" t="s">
        <v>1438</v>
      </c>
      <c r="F2752" s="284" t="s">
        <v>3630</v>
      </c>
      <c r="G2752" s="282" t="s">
        <v>2706</v>
      </c>
      <c r="H2752" s="261" t="s">
        <v>1190</v>
      </c>
      <c r="I2752" s="257">
        <v>0</v>
      </c>
      <c r="J2752" s="261">
        <v>1</v>
      </c>
      <c r="L2752" s="258">
        <v>0</v>
      </c>
      <c r="M2752" s="257">
        <v>0</v>
      </c>
      <c r="Q2752" s="282" t="s">
        <v>4138</v>
      </c>
    </row>
    <row r="2753" spans="1:13">
      <c r="A2753" s="263">
        <v>2752</v>
      </c>
      <c r="C2753" s="256">
        <v>46034</v>
      </c>
      <c r="D2753" s="282" t="s">
        <v>1747</v>
      </c>
      <c r="G2753" s="282" t="s">
        <v>1182</v>
      </c>
      <c r="H2753" s="261" t="s">
        <v>1710</v>
      </c>
      <c r="I2753" s="257">
        <v>1200000</v>
      </c>
      <c r="J2753" s="261">
        <v>1</v>
      </c>
      <c r="M2753" s="257">
        <v>1200000</v>
      </c>
    </row>
    <row r="2754" spans="1:13">
      <c r="A2754" s="263">
        <v>2753</v>
      </c>
      <c r="C2754" s="256">
        <v>46034</v>
      </c>
      <c r="D2754" s="282" t="s">
        <v>1045</v>
      </c>
      <c r="G2754" s="282" t="s">
        <v>2164</v>
      </c>
      <c r="H2754" s="261" t="s">
        <v>1186</v>
      </c>
      <c r="I2754" s="257">
        <v>580000</v>
      </c>
      <c r="J2754" s="261">
        <v>1</v>
      </c>
      <c r="M2754" s="257">
        <v>580000</v>
      </c>
    </row>
    <row r="2755" spans="1:13">
      <c r="A2755" s="263">
        <v>2754</v>
      </c>
      <c r="C2755" s="256">
        <v>46034</v>
      </c>
      <c r="D2755" s="282" t="s">
        <v>1370</v>
      </c>
      <c r="G2755" s="282" t="s">
        <v>2351</v>
      </c>
      <c r="H2755" s="261">
        <v>1087298441</v>
      </c>
      <c r="I2755" s="257">
        <v>35000</v>
      </c>
      <c r="J2755" s="261">
        <v>1</v>
      </c>
      <c r="M2755" s="257">
        <v>35000</v>
      </c>
    </row>
    <row r="2756" spans="1:13">
      <c r="A2756" s="263">
        <v>2755</v>
      </c>
      <c r="C2756" s="256">
        <v>46034</v>
      </c>
      <c r="D2756" s="282" t="s">
        <v>1277</v>
      </c>
      <c r="G2756" s="282" t="s">
        <v>4036</v>
      </c>
      <c r="H2756" s="261">
        <v>2295000324</v>
      </c>
      <c r="I2756" s="257">
        <v>360000</v>
      </c>
      <c r="J2756" s="261">
        <v>1</v>
      </c>
      <c r="M2756" s="257">
        <v>360000</v>
      </c>
    </row>
    <row r="2757" spans="1:13">
      <c r="A2757" s="263">
        <v>2756</v>
      </c>
      <c r="C2757" s="256">
        <v>46034</v>
      </c>
      <c r="D2757" s="282" t="s">
        <v>1277</v>
      </c>
      <c r="G2757" s="282" t="s">
        <v>4037</v>
      </c>
      <c r="H2757" s="261">
        <v>410013910</v>
      </c>
      <c r="I2757" s="257">
        <v>8500</v>
      </c>
      <c r="J2757" s="261">
        <v>1</v>
      </c>
      <c r="M2757" s="257">
        <v>8500</v>
      </c>
    </row>
    <row r="2758" spans="1:13">
      <c r="A2758" s="263">
        <v>2757</v>
      </c>
      <c r="C2758" s="256">
        <v>46034</v>
      </c>
      <c r="D2758" s="282" t="s">
        <v>1018</v>
      </c>
      <c r="G2758" s="282" t="s">
        <v>2234</v>
      </c>
      <c r="I2758" s="257">
        <v>1600000</v>
      </c>
      <c r="J2758" s="261">
        <v>1</v>
      </c>
      <c r="M2758" s="257">
        <v>1600000</v>
      </c>
    </row>
    <row r="2759" spans="1:13">
      <c r="A2759" s="263">
        <v>2758</v>
      </c>
      <c r="C2759" s="256">
        <v>46034</v>
      </c>
      <c r="D2759" s="282" t="s">
        <v>3191</v>
      </c>
      <c r="G2759" s="282" t="s">
        <v>1701</v>
      </c>
      <c r="I2759" s="257">
        <v>1100000</v>
      </c>
      <c r="J2759" s="261">
        <v>1</v>
      </c>
      <c r="M2759" s="257">
        <v>1100000</v>
      </c>
    </row>
    <row r="2760" spans="1:13">
      <c r="A2760" s="263">
        <v>2759</v>
      </c>
      <c r="C2760" s="256">
        <v>46034</v>
      </c>
      <c r="D2760" s="282" t="s">
        <v>2206</v>
      </c>
      <c r="G2760" s="282" t="s">
        <v>1182</v>
      </c>
      <c r="H2760" s="261" t="s">
        <v>1332</v>
      </c>
      <c r="I2760" s="257">
        <v>1050000</v>
      </c>
      <c r="J2760" s="261">
        <v>1</v>
      </c>
      <c r="M2760" s="257">
        <v>1050000</v>
      </c>
    </row>
    <row r="2761" spans="1:13">
      <c r="A2761" s="263">
        <v>2760</v>
      </c>
      <c r="C2761" s="256">
        <v>46034</v>
      </c>
      <c r="D2761" s="282" t="s">
        <v>3887</v>
      </c>
      <c r="G2761" s="282" t="s">
        <v>1675</v>
      </c>
      <c r="H2761" s="261">
        <v>27107593440</v>
      </c>
      <c r="I2761" s="257">
        <v>200000</v>
      </c>
      <c r="J2761" s="261">
        <v>1</v>
      </c>
      <c r="M2761" s="257">
        <v>200000</v>
      </c>
    </row>
    <row r="2762" spans="1:13">
      <c r="A2762" s="263">
        <v>2761</v>
      </c>
      <c r="C2762" s="256">
        <v>46034</v>
      </c>
      <c r="D2762" s="282" t="s">
        <v>1010</v>
      </c>
      <c r="G2762" s="282" t="s">
        <v>1694</v>
      </c>
      <c r="H2762" s="261">
        <v>2850701</v>
      </c>
      <c r="I2762" s="257">
        <v>600000</v>
      </c>
      <c r="J2762" s="261">
        <v>1</v>
      </c>
      <c r="M2762" s="257">
        <v>600000</v>
      </c>
    </row>
    <row r="2763" spans="1:13">
      <c r="A2763" s="263">
        <v>2762</v>
      </c>
      <c r="C2763" s="256">
        <v>46035</v>
      </c>
      <c r="D2763" s="282" t="s">
        <v>1438</v>
      </c>
      <c r="G2763" s="282" t="s">
        <v>1467</v>
      </c>
      <c r="H2763" s="261" t="s">
        <v>2613</v>
      </c>
      <c r="I2763" s="257">
        <v>350000</v>
      </c>
      <c r="J2763" s="261">
        <v>1</v>
      </c>
      <c r="L2763" s="258">
        <v>35000</v>
      </c>
      <c r="M2763" s="257">
        <v>385000</v>
      </c>
    </row>
    <row r="2764" spans="1:13">
      <c r="A2764" s="263">
        <v>2763</v>
      </c>
      <c r="C2764" s="256">
        <v>46035</v>
      </c>
      <c r="D2764" s="282" t="s">
        <v>1551</v>
      </c>
      <c r="G2764" s="282" t="s">
        <v>1237</v>
      </c>
      <c r="H2764" s="261" t="s">
        <v>1236</v>
      </c>
      <c r="I2764" s="257">
        <v>50000</v>
      </c>
      <c r="J2764" s="261">
        <v>1</v>
      </c>
      <c r="L2764" s="258">
        <v>5000</v>
      </c>
      <c r="M2764" s="257">
        <v>55000</v>
      </c>
    </row>
    <row r="2765" spans="1:13">
      <c r="A2765" s="263">
        <v>2764</v>
      </c>
      <c r="C2765" s="256">
        <v>46035</v>
      </c>
      <c r="D2765" s="282" t="s">
        <v>3124</v>
      </c>
      <c r="G2765" s="282" t="s">
        <v>2126</v>
      </c>
      <c r="H2765" s="261" t="s">
        <v>1435</v>
      </c>
      <c r="I2765" s="257">
        <v>1600000</v>
      </c>
      <c r="J2765" s="261">
        <v>1</v>
      </c>
      <c r="M2765" s="257">
        <v>1600000</v>
      </c>
    </row>
    <row r="2766" spans="1:13">
      <c r="A2766" s="263">
        <v>2765</v>
      </c>
      <c r="C2766" s="256">
        <v>46035</v>
      </c>
      <c r="D2766" s="282" t="s">
        <v>1415</v>
      </c>
      <c r="G2766" s="282" t="s">
        <v>1814</v>
      </c>
      <c r="H2766" s="261" t="s">
        <v>4062</v>
      </c>
      <c r="I2766" s="257">
        <v>1000000</v>
      </c>
      <c r="J2766" s="261">
        <v>1</v>
      </c>
      <c r="M2766" s="257">
        <v>1000000</v>
      </c>
    </row>
    <row r="2767" spans="1:13">
      <c r="A2767" s="263">
        <v>2766</v>
      </c>
      <c r="C2767" s="256">
        <v>46035</v>
      </c>
      <c r="D2767" s="282" t="s">
        <v>1415</v>
      </c>
      <c r="G2767" s="282" t="s">
        <v>1182</v>
      </c>
      <c r="H2767" s="261" t="s">
        <v>1710</v>
      </c>
      <c r="I2767" s="257">
        <v>1200000</v>
      </c>
      <c r="J2767" s="261">
        <v>1</v>
      </c>
      <c r="M2767" s="257">
        <v>1200000</v>
      </c>
    </row>
    <row r="2768" spans="1:13">
      <c r="A2768" s="263">
        <v>2767</v>
      </c>
      <c r="C2768" s="256">
        <v>46035</v>
      </c>
      <c r="D2768" s="282" t="s">
        <v>1415</v>
      </c>
      <c r="G2768" s="282" t="s">
        <v>1467</v>
      </c>
      <c r="H2768" s="261" t="s">
        <v>2613</v>
      </c>
      <c r="I2768" s="257">
        <v>350000</v>
      </c>
      <c r="J2768" s="261">
        <v>1</v>
      </c>
      <c r="M2768" s="257">
        <v>350000</v>
      </c>
    </row>
    <row r="2769" spans="1:14">
      <c r="A2769" s="263">
        <v>2768</v>
      </c>
      <c r="C2769" s="256">
        <v>46035</v>
      </c>
      <c r="D2769" s="282" t="s">
        <v>1415</v>
      </c>
      <c r="G2769" s="282" t="s">
        <v>4096</v>
      </c>
      <c r="N2769" s="257">
        <v>-500000</v>
      </c>
    </row>
    <row r="2770" spans="1:14">
      <c r="A2770" s="263">
        <v>2769</v>
      </c>
      <c r="C2770" s="256">
        <v>46035</v>
      </c>
      <c r="D2770" s="282" t="s">
        <v>3888</v>
      </c>
      <c r="G2770" s="282" t="s">
        <v>4097</v>
      </c>
      <c r="H2770" s="261" t="s">
        <v>4098</v>
      </c>
      <c r="I2770" s="257">
        <v>900000</v>
      </c>
      <c r="J2770" s="261">
        <v>1</v>
      </c>
      <c r="M2770" s="257">
        <v>900000</v>
      </c>
    </row>
    <row r="2771" spans="1:14">
      <c r="A2771" s="263">
        <v>2770</v>
      </c>
      <c r="C2771" s="256">
        <v>46035</v>
      </c>
      <c r="D2771" s="282" t="s">
        <v>1429</v>
      </c>
      <c r="G2771" s="282" t="s">
        <v>3490</v>
      </c>
      <c r="H2771" s="261" t="s">
        <v>3499</v>
      </c>
      <c r="I2771" s="257">
        <v>2500000</v>
      </c>
      <c r="J2771" s="261">
        <v>1</v>
      </c>
      <c r="M2771" s="257">
        <v>2500000</v>
      </c>
    </row>
    <row r="2772" spans="1:14">
      <c r="A2772" s="263">
        <v>2771</v>
      </c>
      <c r="C2772" s="256">
        <v>46035</v>
      </c>
      <c r="D2772" s="282" t="s">
        <v>1429</v>
      </c>
      <c r="G2772" s="282" t="s">
        <v>4099</v>
      </c>
      <c r="I2772" s="257">
        <v>220000</v>
      </c>
      <c r="J2772" s="261">
        <v>1</v>
      </c>
      <c r="M2772" s="257">
        <v>220000</v>
      </c>
    </row>
    <row r="2773" spans="1:14">
      <c r="A2773" s="263">
        <v>2772</v>
      </c>
      <c r="C2773" s="256">
        <v>46035</v>
      </c>
      <c r="D2773" s="282" t="s">
        <v>1277</v>
      </c>
      <c r="G2773" s="282" t="s">
        <v>2116</v>
      </c>
      <c r="N2773" s="257">
        <v>-368500</v>
      </c>
    </row>
    <row r="2774" spans="1:14">
      <c r="A2774" s="263">
        <v>2773</v>
      </c>
      <c r="C2774" s="256">
        <v>46035</v>
      </c>
      <c r="D2774" s="282" t="s">
        <v>1420</v>
      </c>
      <c r="G2774" s="282" t="s">
        <v>3910</v>
      </c>
      <c r="N2774" s="257">
        <v>-627000</v>
      </c>
    </row>
    <row r="2775" spans="1:14">
      <c r="A2775" s="263">
        <v>2774</v>
      </c>
      <c r="C2775" s="256">
        <v>46035</v>
      </c>
      <c r="D2775" s="282" t="s">
        <v>1525</v>
      </c>
      <c r="G2775" s="282" t="s">
        <v>1182</v>
      </c>
      <c r="H2775" s="261" t="s">
        <v>1710</v>
      </c>
      <c r="I2775" s="257">
        <v>1200000</v>
      </c>
      <c r="J2775" s="261">
        <v>1</v>
      </c>
      <c r="L2775" s="258">
        <v>120000</v>
      </c>
      <c r="M2775" s="257">
        <v>1320000</v>
      </c>
    </row>
    <row r="2776" spans="1:14">
      <c r="A2776" s="263">
        <v>2775</v>
      </c>
      <c r="C2776" s="256">
        <v>46036</v>
      </c>
      <c r="D2776" s="282" t="s">
        <v>3887</v>
      </c>
      <c r="G2776" s="282" t="s">
        <v>4100</v>
      </c>
      <c r="N2776" s="257">
        <v>-200000</v>
      </c>
    </row>
    <row r="2777" spans="1:14">
      <c r="A2777" s="263">
        <v>2776</v>
      </c>
      <c r="C2777" s="256">
        <v>46036</v>
      </c>
      <c r="D2777" s="282" t="s">
        <v>3124</v>
      </c>
      <c r="G2777" s="282" t="s">
        <v>4101</v>
      </c>
      <c r="N2777" s="257">
        <v>-1600000</v>
      </c>
    </row>
    <row r="2778" spans="1:14">
      <c r="A2778" s="263">
        <v>2777</v>
      </c>
      <c r="C2778" s="256">
        <v>46036</v>
      </c>
      <c r="D2778" s="282" t="s">
        <v>2206</v>
      </c>
      <c r="G2778" s="282" t="s">
        <v>3980</v>
      </c>
      <c r="N2778" s="257">
        <v>-1050000</v>
      </c>
    </row>
    <row r="2779" spans="1:14">
      <c r="A2779" s="263">
        <v>2778</v>
      </c>
      <c r="C2779" s="256">
        <v>46036</v>
      </c>
      <c r="D2779" s="282" t="s">
        <v>3072</v>
      </c>
      <c r="G2779" s="282" t="s">
        <v>2847</v>
      </c>
      <c r="H2779" s="261">
        <v>415074009</v>
      </c>
      <c r="I2779" s="257">
        <v>396000</v>
      </c>
      <c r="J2779" s="261">
        <v>1</v>
      </c>
      <c r="M2779" s="257">
        <v>396000</v>
      </c>
    </row>
    <row r="2780" spans="1:14">
      <c r="A2780" s="263">
        <v>2779</v>
      </c>
      <c r="C2780" s="256">
        <v>46036</v>
      </c>
      <c r="D2780" s="282" t="s">
        <v>1007</v>
      </c>
      <c r="G2780" s="282" t="s">
        <v>3891</v>
      </c>
      <c r="H2780" s="261" t="s">
        <v>2165</v>
      </c>
      <c r="I2780" s="257">
        <v>250000</v>
      </c>
      <c r="J2780" s="261">
        <v>1</v>
      </c>
      <c r="L2780" s="258">
        <v>25000</v>
      </c>
      <c r="M2780" s="257">
        <v>275000</v>
      </c>
    </row>
    <row r="2781" spans="1:14">
      <c r="A2781" s="263">
        <v>2780</v>
      </c>
      <c r="C2781" s="256">
        <v>46036</v>
      </c>
      <c r="D2781" s="282" t="s">
        <v>3777</v>
      </c>
      <c r="G2781" s="282" t="s">
        <v>4102</v>
      </c>
      <c r="H2781" s="261">
        <v>97031708500</v>
      </c>
      <c r="I2781" s="257">
        <v>1600000</v>
      </c>
      <c r="J2781" s="261">
        <v>1</v>
      </c>
      <c r="L2781" s="258">
        <v>160000</v>
      </c>
      <c r="M2781" s="257">
        <v>1760000</v>
      </c>
    </row>
    <row r="2782" spans="1:14">
      <c r="A2782" s="263">
        <v>2781</v>
      </c>
      <c r="C2782" s="256">
        <v>46036</v>
      </c>
      <c r="D2782" s="282" t="s">
        <v>3777</v>
      </c>
      <c r="G2782" s="282" t="s">
        <v>3783</v>
      </c>
      <c r="N2782" s="257">
        <v>-1760000</v>
      </c>
    </row>
    <row r="2783" spans="1:14">
      <c r="A2783" s="263">
        <v>2782</v>
      </c>
      <c r="C2783" s="256">
        <v>46036</v>
      </c>
      <c r="D2783" s="282" t="s">
        <v>3072</v>
      </c>
      <c r="G2783" s="282" t="s">
        <v>4103</v>
      </c>
      <c r="N2783" s="257">
        <v>-396000</v>
      </c>
    </row>
    <row r="2784" spans="1:14">
      <c r="A2784" s="263">
        <v>2783</v>
      </c>
      <c r="C2784" s="256">
        <v>46036</v>
      </c>
      <c r="D2784" s="282" t="s">
        <v>3191</v>
      </c>
      <c r="G2784" s="282" t="s">
        <v>3786</v>
      </c>
      <c r="N2784" s="257">
        <v>-1100000</v>
      </c>
    </row>
    <row r="2785" spans="1:14">
      <c r="A2785" s="263">
        <v>2784</v>
      </c>
      <c r="C2785" s="256">
        <v>46037</v>
      </c>
      <c r="D2785" s="282" t="s">
        <v>2750</v>
      </c>
      <c r="G2785" s="282" t="s">
        <v>4104</v>
      </c>
      <c r="N2785" s="257">
        <v>-900000</v>
      </c>
    </row>
    <row r="2786" spans="1:14">
      <c r="A2786" s="263">
        <v>2785</v>
      </c>
      <c r="C2786" s="256">
        <v>46037</v>
      </c>
      <c r="D2786" s="282" t="s">
        <v>1705</v>
      </c>
      <c r="G2786" s="282" t="s">
        <v>2138</v>
      </c>
      <c r="H2786" s="261">
        <v>50228</v>
      </c>
      <c r="I2786" s="257">
        <v>110000</v>
      </c>
      <c r="J2786" s="261">
        <v>2</v>
      </c>
      <c r="L2786" s="258">
        <v>22000</v>
      </c>
      <c r="M2786" s="257">
        <v>242000</v>
      </c>
    </row>
    <row r="2787" spans="1:14">
      <c r="A2787" s="263">
        <v>2786</v>
      </c>
      <c r="C2787" s="256">
        <v>46037</v>
      </c>
      <c r="D2787" s="282" t="s">
        <v>1705</v>
      </c>
      <c r="G2787" s="282" t="s">
        <v>2138</v>
      </c>
      <c r="H2787" s="261">
        <v>50229</v>
      </c>
      <c r="I2787" s="257">
        <v>75000</v>
      </c>
      <c r="J2787" s="261">
        <v>2</v>
      </c>
      <c r="L2787" s="258">
        <v>15000</v>
      </c>
      <c r="M2787" s="257">
        <v>165000</v>
      </c>
    </row>
    <row r="2788" spans="1:14">
      <c r="A2788" s="263">
        <v>2787</v>
      </c>
      <c r="C2788" s="256">
        <v>46037</v>
      </c>
      <c r="D2788" s="282" t="s">
        <v>1705</v>
      </c>
      <c r="G2788" s="282" t="s">
        <v>2136</v>
      </c>
      <c r="H2788" s="261" t="s">
        <v>1230</v>
      </c>
      <c r="I2788" s="257">
        <v>130000</v>
      </c>
      <c r="J2788" s="261">
        <v>1</v>
      </c>
      <c r="L2788" s="258">
        <v>13000</v>
      </c>
      <c r="M2788" s="257">
        <v>143000</v>
      </c>
    </row>
    <row r="2789" spans="1:14">
      <c r="A2789" s="263">
        <v>2788</v>
      </c>
      <c r="C2789" s="256">
        <v>46037</v>
      </c>
      <c r="D2789" s="282" t="s">
        <v>2675</v>
      </c>
      <c r="G2789" s="282" t="s">
        <v>2150</v>
      </c>
      <c r="H2789" s="261" t="s">
        <v>1907</v>
      </c>
      <c r="I2789" s="257">
        <v>1900000</v>
      </c>
      <c r="J2789" s="261">
        <v>1</v>
      </c>
      <c r="M2789" s="257">
        <v>1900000</v>
      </c>
    </row>
    <row r="2790" spans="1:14">
      <c r="A2790" s="263">
        <v>2789</v>
      </c>
      <c r="C2790" s="256">
        <v>46037</v>
      </c>
      <c r="D2790" s="282" t="s">
        <v>2675</v>
      </c>
      <c r="G2790" s="282" t="s">
        <v>2129</v>
      </c>
      <c r="H2790" s="261" t="s">
        <v>1760</v>
      </c>
      <c r="I2790" s="257">
        <v>50000</v>
      </c>
      <c r="J2790" s="261">
        <v>1</v>
      </c>
      <c r="M2790" s="257">
        <v>50000</v>
      </c>
    </row>
    <row r="2791" spans="1:14">
      <c r="A2791" s="263">
        <v>2790</v>
      </c>
      <c r="C2791" s="256">
        <v>46037</v>
      </c>
      <c r="D2791" s="282" t="s">
        <v>2675</v>
      </c>
      <c r="G2791" s="282" t="s">
        <v>2614</v>
      </c>
      <c r="I2791" s="257">
        <v>200000</v>
      </c>
      <c r="J2791" s="261">
        <v>1</v>
      </c>
      <c r="M2791" s="257">
        <v>200000</v>
      </c>
    </row>
    <row r="2792" spans="1:14">
      <c r="A2792" s="263">
        <v>2791</v>
      </c>
      <c r="C2792" s="256">
        <v>46037</v>
      </c>
      <c r="D2792" s="282" t="s">
        <v>1440</v>
      </c>
      <c r="G2792" s="282" t="s">
        <v>2657</v>
      </c>
      <c r="I2792" s="257">
        <v>150000</v>
      </c>
      <c r="J2792" s="261">
        <v>1</v>
      </c>
      <c r="M2792" s="257">
        <v>150000</v>
      </c>
    </row>
    <row r="2793" spans="1:14">
      <c r="A2793" s="263">
        <v>2792</v>
      </c>
      <c r="C2793" s="256">
        <v>46037</v>
      </c>
      <c r="D2793" s="282" t="s">
        <v>1018</v>
      </c>
      <c r="G2793" s="282" t="s">
        <v>4075</v>
      </c>
      <c r="N2793" s="257">
        <v>-1600000</v>
      </c>
    </row>
    <row r="2794" spans="1:14">
      <c r="A2794" s="263">
        <v>2793</v>
      </c>
      <c r="C2794" s="256">
        <v>46037</v>
      </c>
      <c r="D2794" s="282" t="s">
        <v>1525</v>
      </c>
      <c r="G2794" s="282" t="s">
        <v>1237</v>
      </c>
      <c r="H2794" s="261" t="s">
        <v>1236</v>
      </c>
      <c r="I2794" s="257">
        <v>50000</v>
      </c>
      <c r="J2794" s="261">
        <v>10</v>
      </c>
      <c r="L2794" s="258">
        <v>50000</v>
      </c>
      <c r="M2794" s="257">
        <v>550000</v>
      </c>
    </row>
    <row r="2795" spans="1:14">
      <c r="A2795" s="263">
        <v>2794</v>
      </c>
      <c r="C2795" s="256">
        <v>46038</v>
      </c>
      <c r="D2795" s="282" t="s">
        <v>3072</v>
      </c>
      <c r="G2795" s="282" t="s">
        <v>2682</v>
      </c>
      <c r="H2795" s="261">
        <v>7252703114</v>
      </c>
      <c r="I2795" s="257">
        <v>200000</v>
      </c>
      <c r="J2795" s="261">
        <v>2</v>
      </c>
      <c r="M2795" s="257">
        <v>400000</v>
      </c>
    </row>
    <row r="2796" spans="1:14">
      <c r="A2796" s="263">
        <v>2795</v>
      </c>
      <c r="C2796" s="256">
        <v>46038</v>
      </c>
      <c r="D2796" s="282" t="s">
        <v>1260</v>
      </c>
      <c r="F2796" s="284" t="s">
        <v>4161</v>
      </c>
      <c r="G2796" s="282" t="s">
        <v>2684</v>
      </c>
      <c r="H2796" s="262">
        <v>1094302044</v>
      </c>
      <c r="J2796" s="261">
        <v>1</v>
      </c>
    </row>
    <row r="2797" spans="1:14">
      <c r="A2797" s="263">
        <v>2796</v>
      </c>
      <c r="C2797" s="256">
        <v>46038</v>
      </c>
      <c r="D2797" s="282" t="s">
        <v>1415</v>
      </c>
      <c r="G2797" s="282" t="s">
        <v>2161</v>
      </c>
      <c r="I2797" s="257">
        <v>500000</v>
      </c>
      <c r="J2797" s="261">
        <v>1</v>
      </c>
      <c r="M2797" s="257">
        <v>500000</v>
      </c>
    </row>
    <row r="2798" spans="1:14">
      <c r="A2798" s="263">
        <v>2797</v>
      </c>
      <c r="C2798" s="256">
        <v>46038</v>
      </c>
      <c r="D2798" s="282" t="s">
        <v>1415</v>
      </c>
      <c r="G2798" s="282" t="s">
        <v>1717</v>
      </c>
      <c r="H2798" s="261">
        <v>501220641</v>
      </c>
      <c r="I2798" s="257">
        <v>250000</v>
      </c>
      <c r="J2798" s="261">
        <v>1</v>
      </c>
      <c r="M2798" s="257">
        <v>250000</v>
      </c>
    </row>
    <row r="2799" spans="1:14">
      <c r="A2799" s="263">
        <v>2798</v>
      </c>
      <c r="C2799" s="256">
        <v>46038</v>
      </c>
      <c r="D2799" s="282" t="s">
        <v>1370</v>
      </c>
      <c r="G2799" s="282" t="s">
        <v>1237</v>
      </c>
      <c r="H2799" s="261" t="s">
        <v>1236</v>
      </c>
      <c r="I2799" s="257">
        <v>80000</v>
      </c>
      <c r="J2799" s="261">
        <v>1</v>
      </c>
      <c r="M2799" s="257">
        <v>80000</v>
      </c>
    </row>
    <row r="2800" spans="1:14">
      <c r="A2800" s="263">
        <v>2799</v>
      </c>
      <c r="C2800" s="256">
        <v>46038</v>
      </c>
      <c r="D2800" s="282" t="s">
        <v>3777</v>
      </c>
      <c r="G2800" s="282" t="s">
        <v>2134</v>
      </c>
      <c r="H2800" s="261" t="s">
        <v>1179</v>
      </c>
      <c r="I2800" s="257">
        <v>1000000</v>
      </c>
      <c r="J2800" s="261">
        <v>1</v>
      </c>
      <c r="L2800" s="258">
        <v>100000</v>
      </c>
      <c r="M2800" s="257">
        <v>1100000</v>
      </c>
    </row>
    <row r="2801" spans="1:17">
      <c r="A2801" s="263">
        <v>2800</v>
      </c>
      <c r="C2801" s="256">
        <v>46038</v>
      </c>
      <c r="D2801" s="282" t="s">
        <v>3777</v>
      </c>
      <c r="G2801" s="282" t="s">
        <v>4105</v>
      </c>
      <c r="N2801" s="257">
        <v>-1100000</v>
      </c>
    </row>
    <row r="2802" spans="1:17">
      <c r="A2802" s="263">
        <v>2801</v>
      </c>
      <c r="C2802" s="256">
        <v>46039</v>
      </c>
      <c r="D2802" s="282" t="s">
        <v>3881</v>
      </c>
      <c r="G2802" s="282" t="s">
        <v>2356</v>
      </c>
      <c r="H2802" s="261" t="s">
        <v>2681</v>
      </c>
      <c r="I2802" s="257">
        <v>1000000</v>
      </c>
      <c r="J2802" s="261">
        <v>1</v>
      </c>
      <c r="L2802" s="258">
        <v>100000</v>
      </c>
      <c r="M2802" s="257">
        <v>1100000</v>
      </c>
    </row>
    <row r="2803" spans="1:17">
      <c r="A2803" s="263">
        <v>2802</v>
      </c>
      <c r="C2803" s="256">
        <v>46039</v>
      </c>
      <c r="D2803" s="282" t="s">
        <v>3881</v>
      </c>
      <c r="G2803" s="282" t="s">
        <v>4052</v>
      </c>
      <c r="N2803" s="257">
        <v>-1100000</v>
      </c>
      <c r="Q2803" s="282" t="s">
        <v>4139</v>
      </c>
    </row>
    <row r="2804" spans="1:17">
      <c r="A2804" s="263">
        <v>2803</v>
      </c>
      <c r="C2804" s="256">
        <v>46039</v>
      </c>
      <c r="D2804" s="282" t="s">
        <v>3124</v>
      </c>
      <c r="G2804" s="282" t="s">
        <v>2146</v>
      </c>
      <c r="H2804" s="261" t="s">
        <v>2963</v>
      </c>
      <c r="I2804" s="257">
        <v>50000</v>
      </c>
      <c r="J2804" s="261">
        <v>5</v>
      </c>
      <c r="M2804" s="257">
        <v>250000</v>
      </c>
    </row>
    <row r="2805" spans="1:17">
      <c r="A2805" s="263">
        <v>2804</v>
      </c>
      <c r="C2805" s="256">
        <v>46041</v>
      </c>
      <c r="D2805" s="282" t="s">
        <v>2557</v>
      </c>
      <c r="G2805" s="282" t="s">
        <v>2323</v>
      </c>
      <c r="H2805" s="261" t="s">
        <v>3089</v>
      </c>
      <c r="I2805" s="257">
        <v>1700000</v>
      </c>
      <c r="J2805" s="261">
        <v>1</v>
      </c>
      <c r="L2805" s="258">
        <v>170000</v>
      </c>
      <c r="M2805" s="257">
        <v>1870000</v>
      </c>
    </row>
    <row r="2806" spans="1:17">
      <c r="A2806" s="263">
        <v>2805</v>
      </c>
      <c r="C2806" s="256">
        <v>46041</v>
      </c>
      <c r="D2806" s="282" t="s">
        <v>1132</v>
      </c>
      <c r="G2806" s="282" t="s">
        <v>1196</v>
      </c>
      <c r="H2806" s="261" t="s">
        <v>2110</v>
      </c>
      <c r="I2806" s="257">
        <v>1200000</v>
      </c>
      <c r="J2806" s="261">
        <v>1</v>
      </c>
      <c r="L2806" s="258">
        <v>120000</v>
      </c>
      <c r="M2806" s="257">
        <v>1320000</v>
      </c>
    </row>
    <row r="2807" spans="1:17">
      <c r="A2807" s="263">
        <v>2806</v>
      </c>
      <c r="C2807" s="256">
        <v>46041</v>
      </c>
      <c r="D2807" s="282" t="s">
        <v>1444</v>
      </c>
      <c r="G2807" s="282" t="s">
        <v>4012</v>
      </c>
      <c r="N2807" s="257">
        <v>-1100000</v>
      </c>
    </row>
    <row r="2808" spans="1:17">
      <c r="A2808" s="263">
        <v>2807</v>
      </c>
      <c r="C2808" s="256">
        <v>46038</v>
      </c>
      <c r="D2808" s="282" t="s">
        <v>3072</v>
      </c>
      <c r="G2808" s="282" t="s">
        <v>4055</v>
      </c>
      <c r="N2808" s="257">
        <v>-400000</v>
      </c>
    </row>
    <row r="2809" spans="1:17">
      <c r="A2809" s="263">
        <v>2808</v>
      </c>
      <c r="C2809" s="256">
        <v>46042</v>
      </c>
      <c r="D2809" s="282" t="s">
        <v>2675</v>
      </c>
      <c r="G2809" s="282" t="s">
        <v>3625</v>
      </c>
      <c r="N2809" s="257">
        <v>-2150000</v>
      </c>
    </row>
    <row r="2810" spans="1:17">
      <c r="A2810" s="263">
        <v>2809</v>
      </c>
      <c r="C2810" s="256">
        <v>46042</v>
      </c>
      <c r="D2810" s="282" t="s">
        <v>1370</v>
      </c>
      <c r="G2810" s="282" t="s">
        <v>2770</v>
      </c>
      <c r="H2810" s="261">
        <v>5961308248</v>
      </c>
      <c r="I2810" s="257">
        <v>130000</v>
      </c>
      <c r="J2810" s="261">
        <v>1</v>
      </c>
      <c r="M2810" s="257">
        <v>130000</v>
      </c>
    </row>
    <row r="2811" spans="1:17">
      <c r="A2811" s="263">
        <v>2810</v>
      </c>
      <c r="C2811" s="256">
        <v>46042</v>
      </c>
      <c r="D2811" s="282" t="s">
        <v>1413</v>
      </c>
      <c r="E2811" s="282" t="s">
        <v>3805</v>
      </c>
      <c r="G2811" s="282" t="s">
        <v>1664</v>
      </c>
      <c r="H2811" s="261" t="s">
        <v>1663</v>
      </c>
      <c r="I2811" s="257">
        <v>50000</v>
      </c>
      <c r="J2811" s="261">
        <v>10</v>
      </c>
      <c r="M2811" s="257">
        <v>500000</v>
      </c>
      <c r="O2811" s="257" t="s">
        <v>4141</v>
      </c>
      <c r="P2811" s="282" t="s">
        <v>4142</v>
      </c>
    </row>
    <row r="2812" spans="1:17">
      <c r="A2812" s="263">
        <v>2811</v>
      </c>
      <c r="C2812" s="256">
        <v>46042</v>
      </c>
      <c r="D2812" s="282" t="s">
        <v>1370</v>
      </c>
      <c r="E2812" s="282" t="s">
        <v>3805</v>
      </c>
      <c r="G2812" s="282" t="s">
        <v>1182</v>
      </c>
      <c r="H2812" s="261" t="s">
        <v>1710</v>
      </c>
      <c r="I2812" s="257">
        <v>1200000</v>
      </c>
      <c r="J2812" s="261">
        <v>1</v>
      </c>
      <c r="M2812" s="257">
        <v>1200000</v>
      </c>
      <c r="O2812" s="257" t="s">
        <v>4144</v>
      </c>
      <c r="P2812" s="282" t="s">
        <v>3835</v>
      </c>
    </row>
    <row r="2813" spans="1:17">
      <c r="A2813" s="263">
        <v>2812</v>
      </c>
      <c r="B2813" s="58">
        <v>16</v>
      </c>
      <c r="C2813" s="256">
        <v>46042</v>
      </c>
      <c r="D2813" s="282" t="s">
        <v>1370</v>
      </c>
      <c r="E2813" s="282" t="s">
        <v>4150</v>
      </c>
      <c r="G2813" s="282" t="s">
        <v>1467</v>
      </c>
      <c r="H2813" s="261" t="s">
        <v>2613</v>
      </c>
      <c r="I2813" s="257">
        <v>350000</v>
      </c>
      <c r="J2813" s="261">
        <v>1</v>
      </c>
      <c r="M2813" s="257">
        <v>350000</v>
      </c>
      <c r="O2813" s="257" t="s">
        <v>4146</v>
      </c>
      <c r="P2813" s="282" t="s">
        <v>4147</v>
      </c>
    </row>
    <row r="2814" spans="1:17">
      <c r="A2814" s="263">
        <v>2813</v>
      </c>
      <c r="B2814" s="307">
        <v>46050</v>
      </c>
      <c r="C2814" s="256">
        <v>46042</v>
      </c>
      <c r="D2814" s="282" t="s">
        <v>1362</v>
      </c>
      <c r="E2814" s="282" t="s">
        <v>3804</v>
      </c>
      <c r="G2814" s="282" t="s">
        <v>2744</v>
      </c>
      <c r="H2814" s="261">
        <v>28120504</v>
      </c>
      <c r="I2814" s="257">
        <v>1100000</v>
      </c>
      <c r="J2814" s="261">
        <v>1</v>
      </c>
      <c r="M2814" s="257">
        <v>1100000</v>
      </c>
      <c r="O2814" s="257" t="s">
        <v>4151</v>
      </c>
      <c r="P2814" s="282" t="s">
        <v>1711</v>
      </c>
    </row>
    <row r="2815" spans="1:17">
      <c r="A2815" s="263">
        <v>2814</v>
      </c>
      <c r="C2815" s="256">
        <v>46042</v>
      </c>
      <c r="D2815" s="282" t="s">
        <v>972</v>
      </c>
      <c r="E2815" s="282" t="s">
        <v>3805</v>
      </c>
      <c r="G2815" s="282" t="s">
        <v>2550</v>
      </c>
      <c r="H2815" s="261" t="s">
        <v>2549</v>
      </c>
      <c r="I2815" s="257">
        <v>1700000</v>
      </c>
      <c r="J2815" s="261">
        <v>1</v>
      </c>
      <c r="L2815" s="258">
        <v>170000</v>
      </c>
      <c r="M2815" s="257">
        <v>1870000</v>
      </c>
      <c r="O2815" s="257" t="s">
        <v>4153</v>
      </c>
      <c r="P2815" s="282" t="s">
        <v>4154</v>
      </c>
    </row>
    <row r="2816" spans="1:17">
      <c r="A2816" s="263">
        <v>2815</v>
      </c>
      <c r="C2816" s="256">
        <v>46042</v>
      </c>
      <c r="D2816" s="282" t="s">
        <v>2719</v>
      </c>
      <c r="G2816" s="282" t="s">
        <v>1701</v>
      </c>
      <c r="I2816" s="257">
        <v>650000</v>
      </c>
      <c r="J2816" s="261">
        <v>1</v>
      </c>
      <c r="M2816" s="257">
        <v>650000</v>
      </c>
    </row>
    <row r="2817" spans="1:17">
      <c r="A2817" s="263">
        <v>2816</v>
      </c>
      <c r="C2817" s="256">
        <v>46042</v>
      </c>
      <c r="D2817" s="282" t="s">
        <v>972</v>
      </c>
      <c r="G2817" s="282" t="s">
        <v>3967</v>
      </c>
      <c r="N2817" s="257">
        <v>-1870000</v>
      </c>
    </row>
    <row r="2818" spans="1:17">
      <c r="A2818" s="263">
        <v>2817</v>
      </c>
      <c r="C2818" s="256">
        <v>46042</v>
      </c>
      <c r="D2818" s="282" t="s">
        <v>3857</v>
      </c>
      <c r="G2818" s="282" t="s">
        <v>1675</v>
      </c>
      <c r="H2818" s="261">
        <v>27107593440</v>
      </c>
      <c r="I2818" s="257">
        <v>150000</v>
      </c>
      <c r="J2818" s="261">
        <v>1</v>
      </c>
      <c r="M2818" s="257">
        <v>150000</v>
      </c>
    </row>
    <row r="2819" spans="1:17">
      <c r="A2819" s="263">
        <v>2818</v>
      </c>
      <c r="C2819" s="256">
        <v>46042</v>
      </c>
      <c r="D2819" s="282" t="s">
        <v>3857</v>
      </c>
      <c r="G2819" s="282" t="s">
        <v>4164</v>
      </c>
      <c r="N2819" s="257">
        <v>-150000</v>
      </c>
    </row>
    <row r="2820" spans="1:17">
      <c r="A2820" s="263">
        <v>2819</v>
      </c>
      <c r="C2820" s="256">
        <v>46042</v>
      </c>
      <c r="D2820" s="282" t="s">
        <v>1680</v>
      </c>
      <c r="G2820" s="282" t="s">
        <v>4165</v>
      </c>
      <c r="H2820" s="261" t="s">
        <v>2337</v>
      </c>
      <c r="I2820" s="257">
        <v>850000</v>
      </c>
      <c r="J2820" s="261">
        <v>1</v>
      </c>
      <c r="M2820" s="257">
        <v>850000</v>
      </c>
    </row>
    <row r="2821" spans="1:17">
      <c r="A2821" s="263">
        <v>2820</v>
      </c>
      <c r="C2821" s="256">
        <v>46043</v>
      </c>
      <c r="D2821" s="282" t="s">
        <v>1816</v>
      </c>
      <c r="G2821" s="282" t="s">
        <v>4166</v>
      </c>
      <c r="H2821" s="261" t="s">
        <v>2372</v>
      </c>
      <c r="I2821" s="257">
        <v>1200000</v>
      </c>
      <c r="J2821" s="261">
        <v>1</v>
      </c>
      <c r="M2821" s="257">
        <v>1200000</v>
      </c>
    </row>
    <row r="2822" spans="1:17">
      <c r="A2822" s="263">
        <v>2821</v>
      </c>
      <c r="C2822" s="256">
        <v>46043</v>
      </c>
      <c r="D2822" s="282" t="s">
        <v>3877</v>
      </c>
      <c r="G2822" s="282" t="s">
        <v>3490</v>
      </c>
      <c r="H2822" s="261" t="s">
        <v>3499</v>
      </c>
      <c r="I2822" s="257">
        <v>2500000</v>
      </c>
      <c r="J2822" s="261">
        <v>1</v>
      </c>
      <c r="L2822" s="258">
        <v>250000</v>
      </c>
      <c r="M2822" s="257">
        <v>2750000</v>
      </c>
      <c r="Q2822" s="282" t="s">
        <v>4179</v>
      </c>
    </row>
    <row r="2823" spans="1:17">
      <c r="A2823" s="263">
        <v>2822</v>
      </c>
      <c r="C2823" s="256">
        <v>46043</v>
      </c>
      <c r="D2823" s="282" t="s">
        <v>1344</v>
      </c>
      <c r="G2823" s="282" t="s">
        <v>1701</v>
      </c>
      <c r="I2823" s="257">
        <v>450000</v>
      </c>
      <c r="J2823" s="261">
        <v>1</v>
      </c>
      <c r="M2823" s="257">
        <v>450000</v>
      </c>
      <c r="Q2823" s="282" t="s">
        <v>4180</v>
      </c>
    </row>
    <row r="2824" spans="1:17">
      <c r="A2824" s="263">
        <v>2823</v>
      </c>
      <c r="C2824" s="256">
        <v>46043</v>
      </c>
      <c r="D2824" s="282" t="s">
        <v>3865</v>
      </c>
      <c r="G2824" s="282" t="s">
        <v>3727</v>
      </c>
      <c r="H2824" s="261">
        <v>6058008122</v>
      </c>
      <c r="I2824" s="257">
        <v>400000</v>
      </c>
      <c r="J2824" s="261">
        <v>1</v>
      </c>
      <c r="M2824" s="257">
        <v>400000</v>
      </c>
    </row>
    <row r="2825" spans="1:17">
      <c r="A2825" s="263">
        <v>2824</v>
      </c>
      <c r="C2825" s="256">
        <v>46043</v>
      </c>
      <c r="D2825" s="282" t="s">
        <v>1705</v>
      </c>
      <c r="G2825" s="282" t="s">
        <v>1532</v>
      </c>
      <c r="H2825" s="261" t="s">
        <v>2631</v>
      </c>
      <c r="I2825" s="257">
        <v>900000</v>
      </c>
      <c r="J2825" s="261">
        <v>1</v>
      </c>
      <c r="M2825" s="257">
        <v>900000</v>
      </c>
    </row>
    <row r="2826" spans="1:17">
      <c r="A2826" s="263">
        <v>2825</v>
      </c>
      <c r="C2826" s="256">
        <v>46043</v>
      </c>
      <c r="D2826" s="282" t="s">
        <v>1705</v>
      </c>
      <c r="G2826" s="282" t="s">
        <v>1490</v>
      </c>
      <c r="I2826" s="257">
        <v>20000</v>
      </c>
      <c r="J2826" s="261">
        <v>1</v>
      </c>
      <c r="M2826" s="257">
        <v>20000</v>
      </c>
    </row>
    <row r="2827" spans="1:17">
      <c r="A2827" s="263">
        <v>2826</v>
      </c>
      <c r="C2827" s="256">
        <v>46044</v>
      </c>
      <c r="D2827" s="282" t="s">
        <v>1822</v>
      </c>
      <c r="G2827" s="282" t="s">
        <v>1701</v>
      </c>
      <c r="I2827" s="257">
        <v>1100000</v>
      </c>
      <c r="J2827" s="261">
        <v>1</v>
      </c>
      <c r="M2827" s="257">
        <v>1100000</v>
      </c>
    </row>
    <row r="2828" spans="1:17">
      <c r="A2828" s="263">
        <v>2827</v>
      </c>
      <c r="C2828" s="256">
        <v>46044</v>
      </c>
      <c r="D2828" s="282" t="s">
        <v>1512</v>
      </c>
      <c r="G2828" s="282" t="s">
        <v>2164</v>
      </c>
      <c r="H2828" s="261" t="s">
        <v>1186</v>
      </c>
      <c r="I2828" s="257">
        <v>600000</v>
      </c>
      <c r="J2828" s="261">
        <v>1</v>
      </c>
      <c r="M2828" s="257">
        <v>600000</v>
      </c>
    </row>
    <row r="2829" spans="1:17">
      <c r="A2829" s="263">
        <v>2828</v>
      </c>
      <c r="C2829" s="256">
        <v>46044</v>
      </c>
      <c r="D2829" s="282" t="s">
        <v>1512</v>
      </c>
      <c r="G2829" s="282" t="s">
        <v>2138</v>
      </c>
      <c r="H2829" s="261">
        <v>50229</v>
      </c>
      <c r="I2829" s="257">
        <v>75000</v>
      </c>
      <c r="J2829" s="261">
        <v>1</v>
      </c>
      <c r="M2829" s="257">
        <v>75000</v>
      </c>
    </row>
    <row r="2830" spans="1:17">
      <c r="A2830" s="263">
        <v>2829</v>
      </c>
      <c r="C2830" s="256">
        <v>46044</v>
      </c>
      <c r="D2830" s="282" t="s">
        <v>1512</v>
      </c>
      <c r="G2830" s="282" t="s">
        <v>2139</v>
      </c>
      <c r="H2830" s="261" t="s">
        <v>1752</v>
      </c>
      <c r="I2830" s="257">
        <v>40000</v>
      </c>
      <c r="J2830" s="261">
        <v>1</v>
      </c>
      <c r="M2830" s="257">
        <v>40000</v>
      </c>
    </row>
    <row r="2831" spans="1:17">
      <c r="A2831" s="263">
        <v>2830</v>
      </c>
      <c r="C2831" s="256">
        <v>46044</v>
      </c>
      <c r="D2831" s="282" t="s">
        <v>1512</v>
      </c>
      <c r="G2831" s="282" t="s">
        <v>2136</v>
      </c>
      <c r="H2831" s="261" t="s">
        <v>1230</v>
      </c>
      <c r="I2831" s="257">
        <v>130000</v>
      </c>
      <c r="J2831" s="261">
        <v>1</v>
      </c>
      <c r="M2831" s="257">
        <v>130000</v>
      </c>
    </row>
    <row r="2832" spans="1:17">
      <c r="A2832" s="263">
        <v>2831</v>
      </c>
      <c r="C2832" s="256">
        <v>46044</v>
      </c>
      <c r="D2832" s="282" t="s">
        <v>1512</v>
      </c>
      <c r="G2832" s="282" t="s">
        <v>2140</v>
      </c>
      <c r="H2832" s="261" t="s">
        <v>1778</v>
      </c>
      <c r="I2832" s="257">
        <v>20000</v>
      </c>
      <c r="J2832" s="261">
        <v>1</v>
      </c>
      <c r="M2832" s="257">
        <v>20000</v>
      </c>
    </row>
    <row r="2833" spans="1:17">
      <c r="A2833" s="263">
        <v>2832</v>
      </c>
      <c r="C2833" s="256">
        <v>46044</v>
      </c>
      <c r="D2833" s="282" t="s">
        <v>1007</v>
      </c>
      <c r="G2833" s="282" t="s">
        <v>1467</v>
      </c>
      <c r="H2833" s="261" t="s">
        <v>2613</v>
      </c>
      <c r="I2833" s="257">
        <v>350000</v>
      </c>
      <c r="J2833" s="261">
        <v>1</v>
      </c>
      <c r="L2833" s="258">
        <v>35000</v>
      </c>
      <c r="M2833" s="257">
        <v>385000</v>
      </c>
    </row>
    <row r="2834" spans="1:17">
      <c r="A2834" s="263">
        <v>2833</v>
      </c>
      <c r="C2834" s="256">
        <v>46044</v>
      </c>
      <c r="D2834" s="282" t="s">
        <v>1007</v>
      </c>
      <c r="G2834" s="282" t="s">
        <v>1182</v>
      </c>
      <c r="H2834" s="261" t="s">
        <v>1710</v>
      </c>
      <c r="I2834" s="257">
        <v>1200000</v>
      </c>
      <c r="J2834" s="261">
        <v>1</v>
      </c>
      <c r="L2834" s="258">
        <v>120000</v>
      </c>
      <c r="M2834" s="257">
        <v>1320000</v>
      </c>
    </row>
    <row r="2835" spans="1:17">
      <c r="A2835" s="263">
        <v>2834</v>
      </c>
      <c r="C2835" s="256">
        <v>46044</v>
      </c>
      <c r="D2835" s="282" t="s">
        <v>1007</v>
      </c>
      <c r="G2835" s="282" t="s">
        <v>1664</v>
      </c>
      <c r="H2835" s="261" t="s">
        <v>1663</v>
      </c>
      <c r="I2835" s="257">
        <v>50000</v>
      </c>
      <c r="J2835" s="261">
        <v>1</v>
      </c>
      <c r="L2835" s="258">
        <v>5000</v>
      </c>
      <c r="M2835" s="257">
        <v>55000</v>
      </c>
    </row>
    <row r="2836" spans="1:17">
      <c r="A2836" s="263">
        <v>2835</v>
      </c>
      <c r="C2836" s="256">
        <v>46045</v>
      </c>
      <c r="D2836" s="282" t="s">
        <v>4156</v>
      </c>
      <c r="G2836" s="282" t="s">
        <v>2164</v>
      </c>
      <c r="H2836" s="261" t="s">
        <v>1186</v>
      </c>
      <c r="I2836" s="257">
        <v>600000</v>
      </c>
      <c r="J2836" s="261">
        <v>1</v>
      </c>
      <c r="M2836" s="257">
        <v>600000</v>
      </c>
    </row>
    <row r="2837" spans="1:17">
      <c r="A2837" s="263">
        <v>2836</v>
      </c>
      <c r="C2837" s="256">
        <v>46045</v>
      </c>
      <c r="D2837" s="282" t="s">
        <v>1277</v>
      </c>
      <c r="G2837" s="282" t="s">
        <v>2100</v>
      </c>
      <c r="H2837" s="261" t="s">
        <v>4085</v>
      </c>
      <c r="I2837" s="257">
        <v>1650000</v>
      </c>
      <c r="J2837" s="261">
        <v>1</v>
      </c>
      <c r="L2837" s="258">
        <v>165000</v>
      </c>
      <c r="M2837" s="257">
        <v>1815000</v>
      </c>
    </row>
    <row r="2838" spans="1:17">
      <c r="A2838" s="263">
        <v>2837</v>
      </c>
      <c r="C2838" s="256">
        <v>46045</v>
      </c>
      <c r="D2838" s="282" t="s">
        <v>981</v>
      </c>
      <c r="G2838" s="282" t="s">
        <v>1701</v>
      </c>
      <c r="I2838" s="257">
        <v>650000</v>
      </c>
      <c r="J2838" s="261">
        <v>1</v>
      </c>
      <c r="L2838" s="258">
        <v>65000</v>
      </c>
      <c r="M2838" s="257">
        <v>715000</v>
      </c>
      <c r="Q2838" s="282" t="s">
        <v>4181</v>
      </c>
    </row>
    <row r="2839" spans="1:17">
      <c r="A2839" s="263">
        <v>2838</v>
      </c>
      <c r="C2839" s="256">
        <v>46045</v>
      </c>
      <c r="D2839" s="282" t="s">
        <v>1010</v>
      </c>
      <c r="G2839" s="282" t="s">
        <v>1182</v>
      </c>
      <c r="H2839" s="261" t="s">
        <v>1710</v>
      </c>
      <c r="I2839" s="257">
        <v>1200000</v>
      </c>
      <c r="J2839" s="261">
        <v>1</v>
      </c>
      <c r="M2839" s="257">
        <v>1200000</v>
      </c>
      <c r="Q2839" s="282" t="s">
        <v>4182</v>
      </c>
    </row>
    <row r="2840" spans="1:17">
      <c r="A2840" s="263">
        <v>2839</v>
      </c>
      <c r="C2840" s="256">
        <v>46045</v>
      </c>
      <c r="D2840" s="282" t="s">
        <v>1010</v>
      </c>
      <c r="G2840" s="282" t="s">
        <v>1467</v>
      </c>
      <c r="H2840" s="261" t="s">
        <v>2613</v>
      </c>
      <c r="I2840" s="257">
        <v>350000</v>
      </c>
      <c r="J2840" s="261">
        <v>1</v>
      </c>
      <c r="M2840" s="257">
        <v>350000</v>
      </c>
    </row>
    <row r="2841" spans="1:17">
      <c r="A2841" s="263">
        <v>2840</v>
      </c>
      <c r="C2841" s="256">
        <v>46045</v>
      </c>
      <c r="D2841" s="282" t="s">
        <v>4157</v>
      </c>
      <c r="G2841" s="282" t="s">
        <v>2129</v>
      </c>
      <c r="H2841" s="261" t="s">
        <v>1760</v>
      </c>
      <c r="I2841" s="257">
        <v>50000</v>
      </c>
      <c r="J2841" s="261">
        <v>1</v>
      </c>
      <c r="M2841" s="257">
        <v>50000</v>
      </c>
    </row>
    <row r="2842" spans="1:17">
      <c r="A2842" s="263">
        <v>2841</v>
      </c>
      <c r="C2842" s="256">
        <v>46045</v>
      </c>
      <c r="D2842" s="282" t="s">
        <v>4157</v>
      </c>
      <c r="G2842" s="282" t="s">
        <v>3891</v>
      </c>
      <c r="H2842" s="261" t="s">
        <v>2165</v>
      </c>
      <c r="I2842" s="257">
        <v>300000</v>
      </c>
      <c r="J2842" s="261">
        <v>1</v>
      </c>
      <c r="M2842" s="257">
        <v>300000</v>
      </c>
    </row>
    <row r="2843" spans="1:17">
      <c r="A2843" s="263">
        <v>2842</v>
      </c>
      <c r="C2843" s="256">
        <v>46045</v>
      </c>
      <c r="D2843" s="282" t="s">
        <v>4156</v>
      </c>
      <c r="G2843" s="282" t="s">
        <v>4167</v>
      </c>
      <c r="N2843" s="257">
        <v>-600000</v>
      </c>
    </row>
    <row r="2844" spans="1:17">
      <c r="A2844" s="263">
        <v>2843</v>
      </c>
      <c r="C2844" s="256">
        <v>46045</v>
      </c>
      <c r="D2844" s="282" t="s">
        <v>1822</v>
      </c>
      <c r="G2844" s="282" t="s">
        <v>4089</v>
      </c>
      <c r="N2844" s="257">
        <v>-1100000</v>
      </c>
    </row>
    <row r="2845" spans="1:17">
      <c r="A2845" s="263">
        <v>2844</v>
      </c>
      <c r="C2845" s="256">
        <v>46045</v>
      </c>
      <c r="D2845" s="282" t="s">
        <v>1362</v>
      </c>
      <c r="G2845" s="282" t="s">
        <v>3977</v>
      </c>
      <c r="N2845" s="257">
        <v>-1100000</v>
      </c>
    </row>
    <row r="2846" spans="1:17">
      <c r="A2846" s="263">
        <v>2845</v>
      </c>
      <c r="C2846" s="256">
        <v>46045</v>
      </c>
      <c r="D2846" s="282" t="s">
        <v>1429</v>
      </c>
      <c r="G2846" s="282" t="s">
        <v>4168</v>
      </c>
      <c r="N2846" s="257">
        <v>-2720000</v>
      </c>
    </row>
    <row r="2847" spans="1:17">
      <c r="A2847" s="263">
        <v>2846</v>
      </c>
      <c r="C2847" s="256">
        <v>46045</v>
      </c>
      <c r="D2847" s="282" t="s">
        <v>3865</v>
      </c>
      <c r="G2847" s="282" t="s">
        <v>4169</v>
      </c>
      <c r="N2847" s="257">
        <v>-400000</v>
      </c>
    </row>
    <row r="2848" spans="1:17">
      <c r="A2848" s="263">
        <v>2847</v>
      </c>
      <c r="C2848" s="256">
        <v>46045</v>
      </c>
      <c r="D2848" s="282" t="s">
        <v>2719</v>
      </c>
      <c r="G2848" s="282" t="s">
        <v>4170</v>
      </c>
      <c r="N2848" s="257">
        <v>-650000</v>
      </c>
    </row>
    <row r="2849" spans="1:14">
      <c r="A2849" s="263">
        <v>2848</v>
      </c>
      <c r="C2849" s="256">
        <v>46045</v>
      </c>
      <c r="D2849" s="282" t="s">
        <v>3124</v>
      </c>
      <c r="G2849" s="282" t="s">
        <v>3946</v>
      </c>
      <c r="N2849" s="257">
        <v>-250000</v>
      </c>
    </row>
    <row r="2850" spans="1:14">
      <c r="A2850" s="263">
        <v>2849</v>
      </c>
      <c r="C2850" s="256">
        <v>46045</v>
      </c>
      <c r="D2850" s="282" t="s">
        <v>1010</v>
      </c>
      <c r="G2850" s="282" t="s">
        <v>4171</v>
      </c>
      <c r="N2850" s="257">
        <v>-500000</v>
      </c>
    </row>
    <row r="2851" spans="1:14">
      <c r="A2851" s="263">
        <v>2850</v>
      </c>
      <c r="C2851" s="256">
        <v>46045</v>
      </c>
      <c r="D2851" s="282" t="s">
        <v>3877</v>
      </c>
      <c r="G2851" s="282" t="s">
        <v>2006</v>
      </c>
      <c r="N2851" s="257">
        <v>-2750000</v>
      </c>
    </row>
    <row r="2852" spans="1:14">
      <c r="A2852" s="263">
        <v>2851</v>
      </c>
      <c r="C2852" s="256">
        <v>46045</v>
      </c>
      <c r="D2852" s="282" t="s">
        <v>2421</v>
      </c>
      <c r="G2852" s="282" t="s">
        <v>1675</v>
      </c>
      <c r="H2852" s="261">
        <v>27107593440</v>
      </c>
      <c r="I2852" s="257">
        <v>150000</v>
      </c>
      <c r="J2852" s="261">
        <v>1</v>
      </c>
      <c r="M2852" s="257">
        <v>150000</v>
      </c>
    </row>
    <row r="2853" spans="1:14">
      <c r="A2853" s="263">
        <v>2852</v>
      </c>
      <c r="C2853" s="256">
        <v>46045</v>
      </c>
      <c r="D2853" s="282" t="s">
        <v>2421</v>
      </c>
      <c r="G2853" s="282" t="s">
        <v>1675</v>
      </c>
      <c r="H2853" s="261">
        <v>27107593440</v>
      </c>
      <c r="I2853" s="257">
        <v>150000</v>
      </c>
      <c r="J2853" s="261">
        <v>1</v>
      </c>
      <c r="M2853" s="257">
        <v>150000</v>
      </c>
    </row>
    <row r="2854" spans="1:14">
      <c r="A2854" s="263">
        <v>2853</v>
      </c>
      <c r="C2854" s="256">
        <v>46046</v>
      </c>
      <c r="D2854" s="282" t="s">
        <v>2421</v>
      </c>
      <c r="G2854" s="282" t="s">
        <v>3758</v>
      </c>
      <c r="N2854" s="257">
        <v>-300000</v>
      </c>
    </row>
    <row r="2855" spans="1:14">
      <c r="A2855" s="263">
        <v>2854</v>
      </c>
      <c r="C2855" s="256">
        <v>46046</v>
      </c>
      <c r="D2855" s="282" t="s">
        <v>1277</v>
      </c>
      <c r="G2855" s="282" t="s">
        <v>3938</v>
      </c>
      <c r="N2855" s="257">
        <v>-1815000</v>
      </c>
    </row>
    <row r="2856" spans="1:14">
      <c r="A2856" s="263">
        <v>2855</v>
      </c>
      <c r="C2856" s="256">
        <v>46046</v>
      </c>
      <c r="D2856" s="282" t="s">
        <v>1440</v>
      </c>
      <c r="G2856" s="282" t="s">
        <v>4006</v>
      </c>
      <c r="N2856" s="257">
        <v>-150000</v>
      </c>
    </row>
    <row r="2857" spans="1:14">
      <c r="A2857" s="263">
        <v>2856</v>
      </c>
      <c r="C2857" s="256">
        <v>46046</v>
      </c>
      <c r="D2857" s="282" t="s">
        <v>1456</v>
      </c>
      <c r="G2857" s="282" t="s">
        <v>1506</v>
      </c>
      <c r="I2857" s="257">
        <v>450000</v>
      </c>
      <c r="J2857" s="261">
        <v>1</v>
      </c>
      <c r="M2857" s="257">
        <v>450000</v>
      </c>
    </row>
    <row r="2858" spans="1:14">
      <c r="A2858" s="263">
        <v>2857</v>
      </c>
      <c r="C2858" s="256">
        <v>46048</v>
      </c>
      <c r="D2858" s="282" t="s">
        <v>1370</v>
      </c>
      <c r="G2858" s="282" t="s">
        <v>1182</v>
      </c>
      <c r="H2858" s="261" t="s">
        <v>1710</v>
      </c>
      <c r="I2858" s="257">
        <v>1200000</v>
      </c>
      <c r="J2858" s="261">
        <v>1</v>
      </c>
      <c r="M2858" s="257">
        <v>1200000</v>
      </c>
    </row>
    <row r="2859" spans="1:14">
      <c r="A2859" s="263">
        <v>2858</v>
      </c>
      <c r="C2859" s="256">
        <v>46048</v>
      </c>
      <c r="D2859" s="282" t="s">
        <v>1370</v>
      </c>
      <c r="G2859" s="282" t="s">
        <v>1467</v>
      </c>
      <c r="H2859" s="261" t="s">
        <v>2613</v>
      </c>
      <c r="I2859" s="257">
        <v>350000</v>
      </c>
      <c r="J2859" s="261">
        <v>1</v>
      </c>
      <c r="M2859" s="257">
        <v>350000</v>
      </c>
    </row>
    <row r="2860" spans="1:14">
      <c r="A2860" s="263">
        <v>2859</v>
      </c>
      <c r="C2860" s="256">
        <v>46048</v>
      </c>
      <c r="D2860" s="282" t="s">
        <v>1370</v>
      </c>
      <c r="G2860" s="282" t="s">
        <v>2770</v>
      </c>
      <c r="H2860" s="261">
        <v>5961308248</v>
      </c>
      <c r="I2860" s="257">
        <v>130000</v>
      </c>
      <c r="J2860" s="261">
        <v>1</v>
      </c>
      <c r="M2860" s="257">
        <v>130000</v>
      </c>
    </row>
    <row r="2861" spans="1:14">
      <c r="A2861" s="263">
        <v>2860</v>
      </c>
      <c r="C2861" s="256">
        <v>46048</v>
      </c>
      <c r="D2861" s="282" t="s">
        <v>1370</v>
      </c>
      <c r="G2861" s="282" t="s">
        <v>1182</v>
      </c>
      <c r="H2861" s="261" t="s">
        <v>1710</v>
      </c>
      <c r="I2861" s="257">
        <v>1200000</v>
      </c>
      <c r="J2861" s="261">
        <v>1</v>
      </c>
      <c r="M2861" s="257">
        <v>1200000</v>
      </c>
    </row>
    <row r="2862" spans="1:14">
      <c r="A2862" s="263">
        <v>2861</v>
      </c>
      <c r="C2862" s="256">
        <v>46048</v>
      </c>
      <c r="D2862" s="282" t="s">
        <v>1370</v>
      </c>
      <c r="G2862" s="282" t="s">
        <v>1664</v>
      </c>
      <c r="H2862" s="261" t="s">
        <v>1663</v>
      </c>
      <c r="I2862" s="257">
        <v>50000</v>
      </c>
      <c r="J2862" s="261">
        <v>1</v>
      </c>
      <c r="M2862" s="257">
        <v>50000</v>
      </c>
    </row>
    <row r="2863" spans="1:14">
      <c r="A2863" s="263">
        <v>2862</v>
      </c>
      <c r="C2863" s="256">
        <v>46048</v>
      </c>
      <c r="D2863" s="282" t="s">
        <v>1849</v>
      </c>
      <c r="G2863" s="282" t="s">
        <v>1182</v>
      </c>
      <c r="H2863" s="261" t="s">
        <v>1710</v>
      </c>
      <c r="I2863" s="257">
        <v>1200000</v>
      </c>
      <c r="J2863" s="261">
        <v>1</v>
      </c>
      <c r="M2863" s="257">
        <v>1200000</v>
      </c>
    </row>
    <row r="2864" spans="1:14">
      <c r="A2864" s="263">
        <v>2863</v>
      </c>
      <c r="C2864" s="256">
        <v>46048</v>
      </c>
      <c r="D2864" s="282" t="s">
        <v>1849</v>
      </c>
      <c r="G2864" s="282" t="s">
        <v>1467</v>
      </c>
      <c r="H2864" s="261" t="s">
        <v>2613</v>
      </c>
      <c r="I2864" s="257">
        <v>350000</v>
      </c>
      <c r="J2864" s="261">
        <v>1</v>
      </c>
      <c r="M2864" s="257">
        <v>350000</v>
      </c>
    </row>
    <row r="2865" spans="1:14">
      <c r="A2865" s="263">
        <v>2864</v>
      </c>
      <c r="C2865" s="256">
        <v>46048</v>
      </c>
      <c r="D2865" s="282" t="s">
        <v>1370</v>
      </c>
      <c r="G2865" s="282" t="s">
        <v>4172</v>
      </c>
      <c r="H2865" s="261">
        <v>6058011022</v>
      </c>
      <c r="I2865" s="257">
        <v>1700000</v>
      </c>
      <c r="J2865" s="261">
        <v>1</v>
      </c>
      <c r="M2865" s="257">
        <v>1700000</v>
      </c>
    </row>
    <row r="2866" spans="1:14">
      <c r="A2866" s="263">
        <v>2865</v>
      </c>
      <c r="C2866" s="256">
        <v>46048</v>
      </c>
      <c r="D2866" s="282" t="s">
        <v>1209</v>
      </c>
      <c r="G2866" s="282" t="s">
        <v>1182</v>
      </c>
      <c r="H2866" s="261" t="s">
        <v>1710</v>
      </c>
      <c r="I2866" s="257">
        <v>1300000</v>
      </c>
      <c r="J2866" s="261">
        <v>1</v>
      </c>
      <c r="L2866" s="258">
        <v>130000</v>
      </c>
      <c r="M2866" s="257">
        <v>1430000</v>
      </c>
    </row>
    <row r="2867" spans="1:14">
      <c r="A2867" s="263">
        <v>2866</v>
      </c>
      <c r="C2867" s="256">
        <v>46048</v>
      </c>
      <c r="D2867" s="282" t="s">
        <v>981</v>
      </c>
      <c r="G2867" s="282" t="s">
        <v>4173</v>
      </c>
      <c r="N2867" s="257">
        <v>-715000</v>
      </c>
    </row>
    <row r="2868" spans="1:14">
      <c r="A2868" s="263">
        <v>2867</v>
      </c>
      <c r="C2868" s="256">
        <v>46049</v>
      </c>
      <c r="D2868" s="282" t="s">
        <v>1525</v>
      </c>
      <c r="G2868" s="282" t="s">
        <v>4017</v>
      </c>
      <c r="N2868" s="257">
        <v>-1870000</v>
      </c>
    </row>
    <row r="2869" spans="1:14">
      <c r="A2869" s="263">
        <v>2868</v>
      </c>
      <c r="C2869" s="256">
        <v>46049</v>
      </c>
      <c r="D2869" s="282" t="s">
        <v>1045</v>
      </c>
      <c r="G2869" s="282" t="s">
        <v>3739</v>
      </c>
      <c r="N2869" s="257">
        <v>-580000</v>
      </c>
    </row>
    <row r="2870" spans="1:14">
      <c r="A2870" s="263">
        <v>2869</v>
      </c>
      <c r="C2870" s="256">
        <v>46049</v>
      </c>
      <c r="D2870" s="282" t="s">
        <v>2557</v>
      </c>
      <c r="G2870" s="282" t="s">
        <v>3731</v>
      </c>
      <c r="N2870" s="257">
        <v>-1870000</v>
      </c>
    </row>
    <row r="2871" spans="1:14">
      <c r="A2871" s="263">
        <v>2870</v>
      </c>
      <c r="C2871" s="256">
        <v>46049</v>
      </c>
      <c r="D2871" s="282" t="s">
        <v>1816</v>
      </c>
      <c r="G2871" s="282" t="s">
        <v>4174</v>
      </c>
      <c r="N2871" s="257">
        <v>-1200000</v>
      </c>
    </row>
    <row r="2872" spans="1:14">
      <c r="A2872" s="263">
        <v>2871</v>
      </c>
      <c r="C2872" s="256">
        <v>46049</v>
      </c>
      <c r="D2872" s="282" t="s">
        <v>4158</v>
      </c>
      <c r="G2872" s="282" t="s">
        <v>2128</v>
      </c>
      <c r="H2872" s="261" t="s">
        <v>1180</v>
      </c>
      <c r="I2872" s="257">
        <v>1500000</v>
      </c>
      <c r="J2872" s="261">
        <v>1</v>
      </c>
      <c r="L2872" s="258">
        <v>150000</v>
      </c>
      <c r="M2872" s="257">
        <v>1650000</v>
      </c>
    </row>
    <row r="2873" spans="1:14">
      <c r="A2873" s="263">
        <v>2872</v>
      </c>
      <c r="C2873" s="256">
        <v>46049</v>
      </c>
      <c r="D2873" s="282" t="s">
        <v>4158</v>
      </c>
      <c r="G2873" s="282" t="s">
        <v>2129</v>
      </c>
      <c r="H2873" s="261" t="s">
        <v>1760</v>
      </c>
      <c r="I2873" s="257">
        <v>100000</v>
      </c>
      <c r="J2873" s="261">
        <v>1</v>
      </c>
      <c r="L2873" s="258">
        <v>10000</v>
      </c>
      <c r="M2873" s="257">
        <v>110000</v>
      </c>
    </row>
    <row r="2874" spans="1:14">
      <c r="A2874" s="263">
        <v>2873</v>
      </c>
      <c r="C2874" s="256">
        <v>46049</v>
      </c>
      <c r="D2874" s="282" t="s">
        <v>4158</v>
      </c>
      <c r="G2874" s="282" t="s">
        <v>3891</v>
      </c>
      <c r="H2874" s="261" t="s">
        <v>2165</v>
      </c>
      <c r="I2874" s="257">
        <v>250000</v>
      </c>
      <c r="J2874" s="261">
        <v>1</v>
      </c>
      <c r="L2874" s="258">
        <v>25000</v>
      </c>
      <c r="M2874" s="257">
        <v>275000</v>
      </c>
    </row>
    <row r="2875" spans="1:14">
      <c r="A2875" s="263">
        <v>2874</v>
      </c>
      <c r="C2875" s="256">
        <v>46049</v>
      </c>
      <c r="D2875" s="282" t="s">
        <v>3881</v>
      </c>
      <c r="G2875" s="282" t="s">
        <v>4080</v>
      </c>
      <c r="H2875" s="261" t="s">
        <v>4081</v>
      </c>
      <c r="I2875" s="257">
        <v>1400000</v>
      </c>
      <c r="J2875" s="261">
        <v>1</v>
      </c>
      <c r="L2875" s="258">
        <v>140000</v>
      </c>
      <c r="M2875" s="257">
        <v>1540000</v>
      </c>
    </row>
    <row r="2876" spans="1:14">
      <c r="A2876" s="263">
        <v>2875</v>
      </c>
      <c r="C2876" s="256">
        <v>46049</v>
      </c>
      <c r="D2876" s="282" t="s">
        <v>3881</v>
      </c>
      <c r="G2876" s="282" t="s">
        <v>4175</v>
      </c>
      <c r="I2876" s="257">
        <v>300000</v>
      </c>
      <c r="J2876" s="261">
        <v>1</v>
      </c>
      <c r="L2876" s="258">
        <v>30000</v>
      </c>
      <c r="M2876" s="257">
        <v>330000</v>
      </c>
    </row>
    <row r="2877" spans="1:14">
      <c r="A2877" s="263">
        <v>2876</v>
      </c>
      <c r="C2877" s="256">
        <v>46049</v>
      </c>
      <c r="D2877" s="282" t="s">
        <v>3881</v>
      </c>
      <c r="G2877" s="282" t="s">
        <v>2259</v>
      </c>
      <c r="I2877" s="257">
        <v>-100000</v>
      </c>
      <c r="J2877" s="261">
        <v>1</v>
      </c>
      <c r="L2877" s="258">
        <v>-10000</v>
      </c>
      <c r="M2877" s="257">
        <v>-110000</v>
      </c>
    </row>
    <row r="2878" spans="1:14">
      <c r="A2878" s="263">
        <v>2877</v>
      </c>
      <c r="C2878" s="256">
        <v>46049</v>
      </c>
      <c r="D2878" s="282" t="s">
        <v>2093</v>
      </c>
      <c r="G2878" s="282" t="s">
        <v>1520</v>
      </c>
      <c r="H2878" s="261">
        <v>24152333903</v>
      </c>
      <c r="I2878" s="257">
        <v>50000</v>
      </c>
      <c r="J2878" s="261">
        <v>1</v>
      </c>
      <c r="M2878" s="257">
        <v>50000</v>
      </c>
    </row>
    <row r="2879" spans="1:14">
      <c r="A2879" s="263">
        <v>2878</v>
      </c>
      <c r="C2879" s="256">
        <v>46049</v>
      </c>
      <c r="D2879" s="282" t="s">
        <v>1277</v>
      </c>
      <c r="G2879" s="282" t="s">
        <v>2164</v>
      </c>
      <c r="H2879" s="261" t="s">
        <v>1186</v>
      </c>
      <c r="I2879" s="257">
        <v>600000</v>
      </c>
      <c r="J2879" s="261">
        <v>1</v>
      </c>
      <c r="L2879" s="258">
        <v>60000</v>
      </c>
      <c r="M2879" s="257">
        <v>660000</v>
      </c>
    </row>
    <row r="2880" spans="1:14">
      <c r="A2880" s="263">
        <v>2879</v>
      </c>
      <c r="C2880" s="256">
        <v>46049</v>
      </c>
      <c r="D2880" s="282" t="s">
        <v>1277</v>
      </c>
      <c r="G2880" s="282" t="s">
        <v>2138</v>
      </c>
      <c r="H2880" s="261">
        <v>50229</v>
      </c>
      <c r="I2880" s="257">
        <v>70000</v>
      </c>
      <c r="J2880" s="261">
        <v>1</v>
      </c>
      <c r="L2880" s="258">
        <v>7000</v>
      </c>
      <c r="M2880" s="257">
        <v>77000</v>
      </c>
    </row>
    <row r="2881" spans="1:17">
      <c r="A2881" s="263">
        <v>2880</v>
      </c>
      <c r="C2881" s="256">
        <v>46049</v>
      </c>
      <c r="D2881" s="282" t="s">
        <v>1512</v>
      </c>
      <c r="G2881" s="282" t="s">
        <v>2139</v>
      </c>
      <c r="H2881" s="261" t="s">
        <v>1752</v>
      </c>
      <c r="I2881" s="257">
        <v>70000</v>
      </c>
      <c r="J2881" s="261">
        <v>1</v>
      </c>
      <c r="M2881" s="257">
        <v>70000</v>
      </c>
    </row>
    <row r="2882" spans="1:17">
      <c r="A2882" s="263">
        <v>2881</v>
      </c>
      <c r="C2882" s="256">
        <v>46049</v>
      </c>
      <c r="D2882" s="282" t="s">
        <v>2675</v>
      </c>
      <c r="G2882" s="282" t="s">
        <v>1978</v>
      </c>
      <c r="H2882" s="261" t="s">
        <v>1193</v>
      </c>
      <c r="I2882" s="257">
        <v>1500000</v>
      </c>
      <c r="J2882" s="261">
        <v>1</v>
      </c>
      <c r="M2882" s="257">
        <v>1500000</v>
      </c>
    </row>
    <row r="2883" spans="1:17">
      <c r="A2883" s="263">
        <v>2882</v>
      </c>
      <c r="C2883" s="256">
        <v>46049</v>
      </c>
      <c r="D2883" s="282" t="s">
        <v>4158</v>
      </c>
      <c r="G2883" s="282" t="s">
        <v>4176</v>
      </c>
      <c r="N2883" s="257">
        <v>-2035000</v>
      </c>
    </row>
    <row r="2884" spans="1:17">
      <c r="A2884" s="263">
        <v>2883</v>
      </c>
      <c r="C2884" s="256">
        <v>46049</v>
      </c>
      <c r="D2884" s="282" t="s">
        <v>3881</v>
      </c>
      <c r="G2884" s="282" t="s">
        <v>4177</v>
      </c>
      <c r="N2884" s="257">
        <v>-1760000</v>
      </c>
    </row>
    <row r="2885" spans="1:17">
      <c r="A2885" s="263">
        <v>2884</v>
      </c>
      <c r="C2885" s="256">
        <v>46049</v>
      </c>
      <c r="D2885" s="282" t="s">
        <v>4157</v>
      </c>
      <c r="G2885" s="282" t="s">
        <v>4178</v>
      </c>
      <c r="N2885" s="257">
        <v>-350000</v>
      </c>
    </row>
    <row r="2886" spans="1:17">
      <c r="A2886" s="263">
        <v>2885</v>
      </c>
      <c r="C2886" s="256">
        <v>46050</v>
      </c>
      <c r="D2886" s="282" t="s">
        <v>1277</v>
      </c>
      <c r="G2886" s="282" t="s">
        <v>3938</v>
      </c>
      <c r="N2886" s="257">
        <v>-737000</v>
      </c>
    </row>
    <row r="2887" spans="1:17">
      <c r="A2887" s="263">
        <v>2886</v>
      </c>
      <c r="C2887" s="256">
        <v>46051</v>
      </c>
      <c r="D2887" s="282" t="s">
        <v>1931</v>
      </c>
      <c r="G2887" s="282" t="s">
        <v>1702</v>
      </c>
      <c r="H2887" s="261">
        <v>2830501</v>
      </c>
      <c r="I2887" s="257">
        <v>1600000</v>
      </c>
      <c r="J2887" s="261">
        <v>1</v>
      </c>
      <c r="M2887" s="257">
        <v>1600000</v>
      </c>
    </row>
    <row r="2888" spans="1:17">
      <c r="A2888" s="263">
        <v>2887</v>
      </c>
      <c r="C2888" s="256">
        <v>46051</v>
      </c>
      <c r="D2888" s="282" t="s">
        <v>2493</v>
      </c>
      <c r="E2888" s="282" t="s">
        <v>3805</v>
      </c>
      <c r="G2888" s="282" t="s">
        <v>1506</v>
      </c>
      <c r="I2888" s="257">
        <v>450000</v>
      </c>
      <c r="J2888" s="261">
        <v>1</v>
      </c>
      <c r="M2888" s="257">
        <v>450000</v>
      </c>
      <c r="P2888" s="282" t="s">
        <v>4248</v>
      </c>
      <c r="Q2888" s="282" t="s">
        <v>4247</v>
      </c>
    </row>
    <row r="2889" spans="1:17">
      <c r="A2889" s="263">
        <v>2888</v>
      </c>
      <c r="B2889" s="307">
        <v>46057</v>
      </c>
      <c r="C2889" s="256">
        <v>46051</v>
      </c>
      <c r="D2889" s="282" t="s">
        <v>1370</v>
      </c>
      <c r="G2889" s="282" t="s">
        <v>2770</v>
      </c>
      <c r="H2889" s="261">
        <v>5961308248</v>
      </c>
      <c r="I2889" s="257">
        <v>130000</v>
      </c>
      <c r="J2889" s="261">
        <v>1</v>
      </c>
      <c r="M2889" s="257">
        <v>130000</v>
      </c>
    </row>
    <row r="2890" spans="1:17">
      <c r="A2890" s="263">
        <v>2889</v>
      </c>
      <c r="C2890" s="256">
        <v>46051</v>
      </c>
      <c r="D2890" s="282" t="s">
        <v>1567</v>
      </c>
      <c r="G2890" s="282" t="s">
        <v>1717</v>
      </c>
      <c r="H2890" s="261">
        <v>501220641</v>
      </c>
      <c r="I2890" s="257">
        <v>300000</v>
      </c>
      <c r="J2890" s="261">
        <v>1</v>
      </c>
      <c r="M2890" s="257">
        <v>300000</v>
      </c>
    </row>
    <row r="2891" spans="1:17">
      <c r="A2891" s="263">
        <v>2890</v>
      </c>
      <c r="C2891" s="256">
        <v>46050</v>
      </c>
      <c r="D2891" s="282" t="s">
        <v>1551</v>
      </c>
      <c r="G2891" s="282" t="s">
        <v>4102</v>
      </c>
      <c r="H2891" s="261">
        <v>97031708500</v>
      </c>
      <c r="I2891" s="257">
        <v>3500000</v>
      </c>
      <c r="J2891" s="261">
        <v>1</v>
      </c>
      <c r="L2891" s="258">
        <v>350000</v>
      </c>
      <c r="M2891" s="257">
        <v>3850000</v>
      </c>
    </row>
    <row r="2892" spans="1:17">
      <c r="A2892" s="263">
        <v>2891</v>
      </c>
      <c r="C2892" s="256">
        <v>46050</v>
      </c>
      <c r="D2892" s="282" t="s">
        <v>1551</v>
      </c>
      <c r="G2892" s="282" t="s">
        <v>1722</v>
      </c>
      <c r="H2892" s="261" t="s">
        <v>1724</v>
      </c>
      <c r="I2892" s="257">
        <v>100000</v>
      </c>
      <c r="J2892" s="261">
        <v>1</v>
      </c>
      <c r="L2892" s="258">
        <v>10000</v>
      </c>
      <c r="M2892" s="257">
        <v>110000</v>
      </c>
    </row>
    <row r="2893" spans="1:17">
      <c r="A2893" s="263">
        <v>2892</v>
      </c>
      <c r="C2893" s="256">
        <v>46050</v>
      </c>
      <c r="D2893" s="282" t="s">
        <v>3854</v>
      </c>
      <c r="G2893" s="282" t="s">
        <v>1182</v>
      </c>
      <c r="H2893" s="261" t="s">
        <v>1710</v>
      </c>
      <c r="I2893" s="257">
        <v>1200000</v>
      </c>
      <c r="J2893" s="261">
        <v>1</v>
      </c>
      <c r="M2893" s="257">
        <v>1200000</v>
      </c>
    </row>
    <row r="2894" spans="1:17">
      <c r="A2894" s="263">
        <v>2893</v>
      </c>
      <c r="C2894" s="256">
        <v>46050</v>
      </c>
      <c r="D2894" s="282" t="s">
        <v>3854</v>
      </c>
      <c r="G2894" s="282" t="s">
        <v>1467</v>
      </c>
      <c r="H2894" s="261" t="s">
        <v>2613</v>
      </c>
      <c r="I2894" s="257">
        <v>350000</v>
      </c>
      <c r="J2894" s="261">
        <v>1</v>
      </c>
      <c r="M2894" s="257">
        <v>350000</v>
      </c>
    </row>
    <row r="2895" spans="1:17">
      <c r="A2895" s="263">
        <v>2894</v>
      </c>
      <c r="C2895" s="256">
        <v>46052</v>
      </c>
      <c r="D2895" s="282" t="s">
        <v>1931</v>
      </c>
      <c r="G2895" s="282" t="s">
        <v>4082</v>
      </c>
      <c r="N2895" s="257">
        <v>-1600000</v>
      </c>
    </row>
    <row r="2896" spans="1:17">
      <c r="A2896" s="263">
        <v>2895</v>
      </c>
      <c r="C2896" s="256">
        <v>46052</v>
      </c>
      <c r="D2896" s="282" t="s">
        <v>3853</v>
      </c>
      <c r="G2896" s="282" t="s">
        <v>4273</v>
      </c>
      <c r="N2896" s="257">
        <v>-440000</v>
      </c>
    </row>
    <row r="2897" spans="1:14">
      <c r="A2897" s="263">
        <v>2896</v>
      </c>
      <c r="C2897" s="256">
        <v>46052</v>
      </c>
      <c r="D2897" s="282" t="s">
        <v>1209</v>
      </c>
      <c r="G2897" s="282" t="s">
        <v>3968</v>
      </c>
      <c r="N2897" s="257">
        <v>-1430000</v>
      </c>
    </row>
    <row r="2898" spans="1:14">
      <c r="A2898" s="263">
        <v>2897</v>
      </c>
      <c r="C2898" s="256">
        <v>46052</v>
      </c>
      <c r="D2898" s="282" t="s">
        <v>2675</v>
      </c>
      <c r="G2898" s="282" t="s">
        <v>3625</v>
      </c>
      <c r="N2898" s="257">
        <v>-1500000</v>
      </c>
    </row>
    <row r="2899" spans="1:14">
      <c r="A2899" s="263">
        <v>2898</v>
      </c>
      <c r="C2899" s="256">
        <v>46052</v>
      </c>
      <c r="D2899" s="282" t="s">
        <v>1288</v>
      </c>
      <c r="G2899" s="282" t="s">
        <v>2154</v>
      </c>
      <c r="H2899" s="261" t="s">
        <v>3924</v>
      </c>
      <c r="I2899" s="257">
        <v>1100000</v>
      </c>
      <c r="J2899" s="261">
        <v>1</v>
      </c>
      <c r="L2899" s="258">
        <v>110000</v>
      </c>
      <c r="M2899" s="257">
        <v>1210000</v>
      </c>
    </row>
    <row r="2900" spans="1:14">
      <c r="A2900" s="263">
        <v>2899</v>
      </c>
      <c r="C2900" s="256">
        <v>46052</v>
      </c>
      <c r="D2900" s="282" t="s">
        <v>1680</v>
      </c>
      <c r="G2900" s="282" t="s">
        <v>4274</v>
      </c>
      <c r="I2900" s="257">
        <v>1500000</v>
      </c>
      <c r="J2900" s="261">
        <v>1</v>
      </c>
      <c r="M2900" s="257">
        <v>1500000</v>
      </c>
    </row>
    <row r="2901" spans="1:14">
      <c r="A2901" s="263">
        <v>2900</v>
      </c>
      <c r="C2901" s="256">
        <v>46052</v>
      </c>
      <c r="D2901" s="282" t="s">
        <v>2348</v>
      </c>
      <c r="G2901" s="282" t="s">
        <v>4080</v>
      </c>
      <c r="H2901" s="261" t="s">
        <v>4081</v>
      </c>
      <c r="I2901" s="257">
        <v>1400000</v>
      </c>
      <c r="J2901" s="261">
        <v>1</v>
      </c>
      <c r="L2901" s="258">
        <v>140000</v>
      </c>
      <c r="M2901" s="257">
        <v>1540000</v>
      </c>
    </row>
    <row r="2902" spans="1:14">
      <c r="A2902" s="263">
        <v>2901</v>
      </c>
      <c r="C2902" s="256">
        <v>46052</v>
      </c>
      <c r="D2902" s="282" t="s">
        <v>2844</v>
      </c>
      <c r="G2902" s="282" t="s">
        <v>1694</v>
      </c>
      <c r="H2902" s="261">
        <v>2850701</v>
      </c>
      <c r="I2902" s="257">
        <v>500000</v>
      </c>
      <c r="J2902" s="261">
        <v>1</v>
      </c>
      <c r="M2902" s="257">
        <v>500000</v>
      </c>
    </row>
    <row r="2903" spans="1:14">
      <c r="A2903" s="263">
        <v>2902</v>
      </c>
      <c r="C2903" s="256">
        <v>46052</v>
      </c>
      <c r="D2903" s="282" t="s">
        <v>2675</v>
      </c>
      <c r="G2903" s="282" t="s">
        <v>2134</v>
      </c>
      <c r="H2903" s="261" t="s">
        <v>1179</v>
      </c>
      <c r="I2903" s="257">
        <v>1000000</v>
      </c>
      <c r="J2903" s="261">
        <v>1</v>
      </c>
      <c r="M2903" s="257">
        <v>1000000</v>
      </c>
    </row>
    <row r="2904" spans="1:14">
      <c r="A2904" s="263">
        <v>2903</v>
      </c>
      <c r="C2904" s="256">
        <v>46052</v>
      </c>
      <c r="D2904" s="282" t="s">
        <v>2637</v>
      </c>
      <c r="G2904" s="282" t="s">
        <v>2142</v>
      </c>
      <c r="I2904" s="257">
        <v>600000</v>
      </c>
      <c r="J2904" s="261">
        <v>1</v>
      </c>
      <c r="M2904" s="257">
        <v>600000</v>
      </c>
    </row>
    <row r="2905" spans="1:14">
      <c r="A2905" s="263">
        <v>2904</v>
      </c>
      <c r="C2905" s="256">
        <v>46052</v>
      </c>
      <c r="D2905" s="282" t="s">
        <v>2637</v>
      </c>
      <c r="G2905" s="282" t="s">
        <v>1490</v>
      </c>
      <c r="I2905" s="257">
        <v>20000</v>
      </c>
      <c r="J2905" s="261">
        <v>1</v>
      </c>
      <c r="M2905" s="257">
        <v>20000</v>
      </c>
    </row>
    <row r="2906" spans="1:14">
      <c r="A2906" s="263">
        <v>2905</v>
      </c>
      <c r="C2906" s="256">
        <v>46052</v>
      </c>
      <c r="D2906" s="282" t="s">
        <v>2637</v>
      </c>
      <c r="G2906" s="282" t="s">
        <v>4275</v>
      </c>
      <c r="I2906" s="257">
        <v>12000</v>
      </c>
      <c r="J2906" s="261">
        <v>1</v>
      </c>
      <c r="M2906" s="257">
        <v>12000</v>
      </c>
    </row>
    <row r="2907" spans="1:14">
      <c r="A2907" s="263">
        <v>2906</v>
      </c>
      <c r="C2907" s="256">
        <v>46052</v>
      </c>
      <c r="D2907" s="282" t="s">
        <v>1425</v>
      </c>
      <c r="G2907" s="282" t="s">
        <v>4265</v>
      </c>
      <c r="H2907" s="261" t="s">
        <v>4264</v>
      </c>
      <c r="I2907" s="257">
        <v>400000</v>
      </c>
      <c r="J2907" s="261">
        <v>1</v>
      </c>
      <c r="M2907" s="257">
        <v>400000</v>
      </c>
    </row>
    <row r="2908" spans="1:14">
      <c r="A2908" s="263">
        <v>2907</v>
      </c>
      <c r="C2908" s="256">
        <v>46052</v>
      </c>
      <c r="D2908" s="282" t="s">
        <v>1425</v>
      </c>
      <c r="G2908" s="282" t="s">
        <v>4267</v>
      </c>
      <c r="H2908" s="261" t="s">
        <v>4266</v>
      </c>
      <c r="I2908" s="257">
        <v>400000</v>
      </c>
      <c r="J2908" s="261">
        <v>1</v>
      </c>
      <c r="M2908" s="257">
        <v>400000</v>
      </c>
    </row>
    <row r="2909" spans="1:14">
      <c r="A2909" s="263">
        <v>2908</v>
      </c>
      <c r="C2909" s="256">
        <v>46052</v>
      </c>
      <c r="D2909" s="282" t="s">
        <v>1849</v>
      </c>
      <c r="G2909" s="282" t="s">
        <v>3954</v>
      </c>
      <c r="N2909" s="257">
        <v>-2750000</v>
      </c>
    </row>
    <row r="2910" spans="1:14">
      <c r="A2910" s="263">
        <v>2909</v>
      </c>
      <c r="C2910" s="256">
        <v>46053</v>
      </c>
      <c r="D2910" s="282" t="s">
        <v>1525</v>
      </c>
      <c r="G2910" s="282" t="s">
        <v>4276</v>
      </c>
      <c r="I2910" s="257">
        <v>250000</v>
      </c>
      <c r="J2910" s="261">
        <v>1</v>
      </c>
      <c r="L2910" s="258">
        <v>25000</v>
      </c>
      <c r="M2910" s="257">
        <v>275000</v>
      </c>
    </row>
    <row r="2911" spans="1:14">
      <c r="A2911" s="263">
        <v>2910</v>
      </c>
      <c r="C2911" s="256">
        <v>46053</v>
      </c>
      <c r="D2911" s="282" t="s">
        <v>2348</v>
      </c>
      <c r="G2911" s="282" t="s">
        <v>4277</v>
      </c>
      <c r="N2911" s="257">
        <v>-1540000</v>
      </c>
    </row>
    <row r="2912" spans="1:14">
      <c r="A2912" s="263">
        <v>2911</v>
      </c>
      <c r="C2912" s="256">
        <v>46053</v>
      </c>
      <c r="D2912" s="282" t="s">
        <v>1007</v>
      </c>
      <c r="G2912" s="282" t="s">
        <v>3707</v>
      </c>
      <c r="N2912" s="257">
        <v>-2035000</v>
      </c>
    </row>
    <row r="2913" spans="1:14">
      <c r="A2913" s="263">
        <v>2912</v>
      </c>
      <c r="C2913" s="256">
        <v>46053</v>
      </c>
      <c r="D2913" s="282" t="s">
        <v>1344</v>
      </c>
      <c r="G2913" s="282" t="s">
        <v>4060</v>
      </c>
      <c r="N2913" s="257">
        <v>-450000</v>
      </c>
    </row>
    <row r="2914" spans="1:14">
      <c r="A2914" s="263">
        <v>2913</v>
      </c>
      <c r="C2914" s="256">
        <v>46053</v>
      </c>
      <c r="D2914" s="282" t="s">
        <v>1456</v>
      </c>
      <c r="G2914" s="282" t="s">
        <v>4278</v>
      </c>
      <c r="N2914" s="257">
        <v>-450000</v>
      </c>
    </row>
    <row r="2915" spans="1:14">
      <c r="A2915" s="263">
        <v>2914</v>
      </c>
      <c r="C2915" s="256">
        <v>46053</v>
      </c>
      <c r="D2915" s="282" t="s">
        <v>2493</v>
      </c>
      <c r="G2915" s="282" t="s">
        <v>4279</v>
      </c>
      <c r="N2915" s="257">
        <v>-450000</v>
      </c>
    </row>
    <row r="2916" spans="1:14">
      <c r="A2916" s="263">
        <v>2915</v>
      </c>
      <c r="C2916" s="256">
        <v>46053</v>
      </c>
      <c r="D2916" s="282" t="s">
        <v>2836</v>
      </c>
      <c r="G2916" s="282" t="s">
        <v>3892</v>
      </c>
      <c r="H2916" s="261" t="s">
        <v>1676</v>
      </c>
      <c r="I2916" s="257">
        <v>250000</v>
      </c>
      <c r="J2916" s="261">
        <v>1</v>
      </c>
      <c r="L2916" s="258">
        <v>25000</v>
      </c>
      <c r="M2916" s="257">
        <v>275000</v>
      </c>
    </row>
    <row r="2917" spans="1:14">
      <c r="A2917" s="263">
        <v>2916</v>
      </c>
      <c r="C2917" s="256">
        <v>46053</v>
      </c>
      <c r="D2917" s="282" t="s">
        <v>1548</v>
      </c>
      <c r="G2917" s="282" t="s">
        <v>4008</v>
      </c>
      <c r="N2917" s="257">
        <v>-737000</v>
      </c>
    </row>
    <row r="2918" spans="1:14">
      <c r="A2918" s="263">
        <v>2917</v>
      </c>
      <c r="C2918" s="256">
        <v>46055</v>
      </c>
      <c r="D2918" s="282" t="s">
        <v>2844</v>
      </c>
      <c r="G2918" s="282" t="s">
        <v>3978</v>
      </c>
      <c r="N2918" s="257">
        <v>-500000</v>
      </c>
    </row>
    <row r="2919" spans="1:14">
      <c r="A2919" s="263">
        <v>2918</v>
      </c>
      <c r="C2919" s="256">
        <v>46055</v>
      </c>
      <c r="D2919" s="282" t="s">
        <v>1680</v>
      </c>
      <c r="G2919" s="282" t="s">
        <v>4280</v>
      </c>
      <c r="N2919" s="257">
        <v>-2350000</v>
      </c>
    </row>
    <row r="2920" spans="1:14">
      <c r="A2920" s="263">
        <v>2919</v>
      </c>
      <c r="C2920" s="256">
        <v>46055</v>
      </c>
      <c r="D2920" s="282" t="s">
        <v>1370</v>
      </c>
      <c r="G2920" s="282" t="s">
        <v>3673</v>
      </c>
      <c r="N2920" s="257">
        <v>-8215000</v>
      </c>
    </row>
    <row r="2921" spans="1:14">
      <c r="A2921" s="263">
        <v>2920</v>
      </c>
      <c r="C2921" s="256">
        <v>46055</v>
      </c>
      <c r="D2921" s="282" t="s">
        <v>1512</v>
      </c>
      <c r="G2921" s="282" t="s">
        <v>3675</v>
      </c>
      <c r="N2921" s="257">
        <v>-1345000</v>
      </c>
    </row>
    <row r="2922" spans="1:14">
      <c r="A2922" s="263">
        <v>2921</v>
      </c>
      <c r="C2922" s="256">
        <v>46055</v>
      </c>
      <c r="D2922" s="282" t="s">
        <v>1567</v>
      </c>
      <c r="G2922" s="282" t="s">
        <v>3993</v>
      </c>
      <c r="N2922" s="257">
        <v>-300000</v>
      </c>
    </row>
    <row r="2923" spans="1:14">
      <c r="A2923" s="263">
        <v>2922</v>
      </c>
      <c r="C2923" s="256">
        <v>46055</v>
      </c>
      <c r="D2923" s="282" t="s">
        <v>1747</v>
      </c>
      <c r="G2923" s="282" t="s">
        <v>1506</v>
      </c>
      <c r="I2923" s="257">
        <v>450000</v>
      </c>
      <c r="J2923" s="261">
        <v>1</v>
      </c>
      <c r="M2923" s="257">
        <v>450000</v>
      </c>
    </row>
    <row r="2924" spans="1:14">
      <c r="A2924" s="263">
        <v>2923</v>
      </c>
      <c r="C2924" s="256">
        <v>46055</v>
      </c>
      <c r="D2924" s="282" t="s">
        <v>1747</v>
      </c>
      <c r="G2924" s="282" t="s">
        <v>1490</v>
      </c>
      <c r="I2924" s="257">
        <v>10000</v>
      </c>
      <c r="J2924" s="261">
        <v>1</v>
      </c>
      <c r="M2924" s="257">
        <v>10000</v>
      </c>
    </row>
    <row r="2925" spans="1:14">
      <c r="A2925" s="263">
        <v>2924</v>
      </c>
      <c r="C2925" s="256">
        <v>46055</v>
      </c>
      <c r="D2925" s="282" t="s">
        <v>1277</v>
      </c>
      <c r="G2925" s="282" t="s">
        <v>1695</v>
      </c>
      <c r="H2925" s="261" t="s">
        <v>2764</v>
      </c>
      <c r="I2925" s="257">
        <v>500000</v>
      </c>
      <c r="J2925" s="261">
        <v>1</v>
      </c>
      <c r="L2925" s="258">
        <v>50000</v>
      </c>
      <c r="M2925" s="257">
        <v>550000</v>
      </c>
    </row>
    <row r="2926" spans="1:14">
      <c r="A2926" s="263">
        <v>2925</v>
      </c>
      <c r="C2926" s="256">
        <v>46055</v>
      </c>
      <c r="D2926" s="282" t="s">
        <v>1802</v>
      </c>
      <c r="G2926" s="282" t="s">
        <v>1182</v>
      </c>
      <c r="H2926" s="261" t="s">
        <v>1710</v>
      </c>
      <c r="I2926" s="257">
        <v>1200000</v>
      </c>
      <c r="J2926" s="261">
        <v>1</v>
      </c>
      <c r="M2926" s="257">
        <v>1200000</v>
      </c>
    </row>
    <row r="2927" spans="1:14">
      <c r="A2927" s="263">
        <v>2926</v>
      </c>
      <c r="C2927" s="256">
        <v>46055</v>
      </c>
      <c r="D2927" s="282" t="s">
        <v>1802</v>
      </c>
      <c r="G2927" s="282" t="s">
        <v>1467</v>
      </c>
      <c r="H2927" s="261" t="s">
        <v>2613</v>
      </c>
      <c r="I2927" s="257">
        <v>350000</v>
      </c>
      <c r="J2927" s="261">
        <v>1</v>
      </c>
      <c r="M2927" s="257">
        <v>350000</v>
      </c>
    </row>
    <row r="2928" spans="1:14">
      <c r="A2928" s="263">
        <v>2927</v>
      </c>
      <c r="C2928" s="256">
        <v>46055</v>
      </c>
      <c r="D2928" s="282" t="s">
        <v>1802</v>
      </c>
      <c r="G2928" s="282" t="s">
        <v>2770</v>
      </c>
      <c r="H2928" s="261">
        <v>5961308248</v>
      </c>
      <c r="I2928" s="257">
        <v>130000</v>
      </c>
      <c r="J2928" s="261">
        <v>1</v>
      </c>
      <c r="M2928" s="257">
        <v>130000</v>
      </c>
    </row>
    <row r="2929" spans="1:14">
      <c r="A2929" s="263">
        <v>2928</v>
      </c>
      <c r="C2929" s="256">
        <v>46055</v>
      </c>
      <c r="D2929" s="282" t="s">
        <v>2096</v>
      </c>
      <c r="G2929" s="282" t="s">
        <v>1675</v>
      </c>
      <c r="H2929" s="261">
        <v>27107593440</v>
      </c>
      <c r="I2929" s="257">
        <v>150000</v>
      </c>
      <c r="J2929" s="261">
        <v>3</v>
      </c>
      <c r="M2929" s="257">
        <v>450000</v>
      </c>
    </row>
    <row r="2930" spans="1:14">
      <c r="A2930" s="263">
        <v>2929</v>
      </c>
      <c r="C2930" s="256">
        <v>46055</v>
      </c>
      <c r="D2930" s="282" t="s">
        <v>2714</v>
      </c>
      <c r="G2930" s="282" t="s">
        <v>3891</v>
      </c>
      <c r="H2930" s="261" t="s">
        <v>2165</v>
      </c>
      <c r="I2930" s="257">
        <v>250000</v>
      </c>
      <c r="J2930" s="261">
        <v>1</v>
      </c>
      <c r="M2930" s="257">
        <v>250000</v>
      </c>
    </row>
    <row r="2931" spans="1:14">
      <c r="A2931" s="263">
        <v>2930</v>
      </c>
      <c r="C2931" s="256">
        <v>46055</v>
      </c>
      <c r="D2931" s="282" t="s">
        <v>1045</v>
      </c>
      <c r="G2931" s="282" t="s">
        <v>4281</v>
      </c>
      <c r="H2931" s="261" t="s">
        <v>4282</v>
      </c>
      <c r="I2931" s="257">
        <v>2100000</v>
      </c>
      <c r="J2931" s="261">
        <v>1</v>
      </c>
      <c r="M2931" s="257">
        <v>2100000</v>
      </c>
    </row>
    <row r="2932" spans="1:14">
      <c r="A2932" s="263">
        <v>2931</v>
      </c>
      <c r="C2932" s="256">
        <v>46056</v>
      </c>
      <c r="D2932" s="282" t="s">
        <v>1680</v>
      </c>
      <c r="G2932" s="282" t="s">
        <v>2056</v>
      </c>
      <c r="H2932" s="261">
        <v>36050661</v>
      </c>
      <c r="I2932" s="257">
        <v>1200000</v>
      </c>
      <c r="J2932" s="261">
        <v>1</v>
      </c>
      <c r="M2932" s="257">
        <v>1200000</v>
      </c>
    </row>
    <row r="2933" spans="1:14">
      <c r="A2933" s="263">
        <v>2932</v>
      </c>
      <c r="C2933" s="256">
        <v>46056</v>
      </c>
      <c r="D2933" s="282" t="s">
        <v>1551</v>
      </c>
      <c r="G2933" s="282" t="s">
        <v>3907</v>
      </c>
      <c r="N2933" s="257">
        <v>-5000000</v>
      </c>
    </row>
    <row r="2934" spans="1:14">
      <c r="A2934" s="263">
        <v>2933</v>
      </c>
      <c r="C2934" s="256">
        <v>46056</v>
      </c>
      <c r="D2934" s="282" t="s">
        <v>1131</v>
      </c>
      <c r="G2934" s="282" t="s">
        <v>3942</v>
      </c>
      <c r="N2934" s="257">
        <v>-1507000</v>
      </c>
    </row>
    <row r="2935" spans="1:14">
      <c r="A2935" s="263">
        <v>2934</v>
      </c>
      <c r="C2935" s="256">
        <v>46056</v>
      </c>
      <c r="D2935" s="282" t="s">
        <v>1277</v>
      </c>
      <c r="G2935" s="282" t="s">
        <v>3938</v>
      </c>
      <c r="N2935" s="257">
        <v>-550000</v>
      </c>
    </row>
    <row r="2936" spans="1:14">
      <c r="A2936" s="263">
        <v>2935</v>
      </c>
      <c r="C2936" s="256">
        <v>46056</v>
      </c>
      <c r="D2936" s="282" t="s">
        <v>2799</v>
      </c>
      <c r="G2936" s="282" t="s">
        <v>3955</v>
      </c>
      <c r="N2936" s="257">
        <v>-275000</v>
      </c>
    </row>
    <row r="2937" spans="1:14">
      <c r="A2937" s="263">
        <v>2936</v>
      </c>
      <c r="C2937" s="256">
        <v>46056</v>
      </c>
      <c r="D2937" s="282" t="s">
        <v>2637</v>
      </c>
      <c r="G2937" s="282" t="s">
        <v>3934</v>
      </c>
      <c r="N2937" s="257">
        <v>-632000</v>
      </c>
    </row>
    <row r="2938" spans="1:14">
      <c r="A2938" s="263">
        <v>2937</v>
      </c>
      <c r="C2938" s="256">
        <v>46056</v>
      </c>
      <c r="D2938" s="282" t="s">
        <v>2096</v>
      </c>
      <c r="G2938" s="282" t="s">
        <v>4283</v>
      </c>
      <c r="N2938" s="257">
        <v>-450000</v>
      </c>
    </row>
    <row r="2939" spans="1:14">
      <c r="A2939" s="263">
        <v>2938</v>
      </c>
      <c r="C2939" s="256">
        <v>46057</v>
      </c>
      <c r="D2939" s="282" t="s">
        <v>2675</v>
      </c>
      <c r="G2939" s="282" t="s">
        <v>4284</v>
      </c>
      <c r="N2939" s="257">
        <v>-1000000</v>
      </c>
    </row>
    <row r="2940" spans="1:14">
      <c r="A2940" s="263">
        <v>2939</v>
      </c>
      <c r="C2940" s="256">
        <v>46057</v>
      </c>
      <c r="D2940" s="282" t="s">
        <v>3191</v>
      </c>
      <c r="G2940" s="282" t="s">
        <v>1182</v>
      </c>
      <c r="H2940" s="261" t="s">
        <v>1710</v>
      </c>
      <c r="I2940" s="257">
        <v>1300000</v>
      </c>
      <c r="J2940" s="261">
        <v>1</v>
      </c>
      <c r="M2940" s="257">
        <v>1300000</v>
      </c>
    </row>
    <row r="2941" spans="1:14">
      <c r="A2941" s="263">
        <v>2940</v>
      </c>
      <c r="C2941" s="256">
        <v>46057</v>
      </c>
      <c r="D2941" s="282" t="s">
        <v>3871</v>
      </c>
      <c r="G2941" s="282" t="s">
        <v>2342</v>
      </c>
      <c r="I2941" s="257">
        <v>200000</v>
      </c>
      <c r="J2941" s="261">
        <v>1</v>
      </c>
      <c r="M2941" s="257">
        <v>200000</v>
      </c>
    </row>
    <row r="2942" spans="1:14">
      <c r="A2942" s="263">
        <v>2941</v>
      </c>
      <c r="C2942" s="256">
        <v>46057</v>
      </c>
      <c r="D2942" s="282" t="s">
        <v>1525</v>
      </c>
      <c r="G2942" s="282" t="s">
        <v>2342</v>
      </c>
      <c r="I2942" s="257">
        <v>200000</v>
      </c>
      <c r="J2942" s="261">
        <v>1</v>
      </c>
      <c r="L2942" s="258">
        <v>20000</v>
      </c>
      <c r="M2942" s="257">
        <v>220000</v>
      </c>
    </row>
    <row r="2943" spans="1:14">
      <c r="A2943" s="263">
        <v>2942</v>
      </c>
      <c r="C2943" s="256">
        <v>46057</v>
      </c>
      <c r="D2943" s="282" t="s">
        <v>1551</v>
      </c>
      <c r="G2943" s="282" t="s">
        <v>1237</v>
      </c>
      <c r="H2943" s="261" t="s">
        <v>1236</v>
      </c>
      <c r="I2943" s="257">
        <v>50000</v>
      </c>
      <c r="J2943" s="261">
        <v>2</v>
      </c>
      <c r="L2943" s="258">
        <v>10000</v>
      </c>
      <c r="M2943" s="257">
        <v>110000</v>
      </c>
    </row>
    <row r="2944" spans="1:14">
      <c r="A2944" s="263">
        <v>2943</v>
      </c>
      <c r="C2944" s="256">
        <v>46057</v>
      </c>
      <c r="D2944" s="282" t="s">
        <v>1370</v>
      </c>
      <c r="G2944" s="282" t="s">
        <v>1182</v>
      </c>
      <c r="H2944" s="261" t="s">
        <v>1710</v>
      </c>
      <c r="I2944" s="257">
        <v>1300000</v>
      </c>
      <c r="J2944" s="261">
        <v>1</v>
      </c>
      <c r="M2944" s="257">
        <v>1300000</v>
      </c>
    </row>
    <row r="2945" spans="1:14">
      <c r="A2945" s="263">
        <v>2944</v>
      </c>
      <c r="C2945" s="256">
        <v>46057</v>
      </c>
      <c r="D2945" s="282" t="s">
        <v>1370</v>
      </c>
      <c r="G2945" s="282" t="s">
        <v>1664</v>
      </c>
      <c r="H2945" s="261" t="s">
        <v>1663</v>
      </c>
      <c r="I2945" s="257">
        <v>50000</v>
      </c>
      <c r="J2945" s="261">
        <v>1</v>
      </c>
      <c r="M2945" s="257">
        <v>50000</v>
      </c>
    </row>
    <row r="2946" spans="1:14">
      <c r="A2946" s="263">
        <v>2945</v>
      </c>
      <c r="C2946" s="256">
        <v>46057</v>
      </c>
      <c r="D2946" s="282" t="s">
        <v>1802</v>
      </c>
      <c r="G2946" s="282" t="s">
        <v>4285</v>
      </c>
      <c r="N2946" s="257">
        <v>-1680000</v>
      </c>
    </row>
    <row r="2947" spans="1:14">
      <c r="A2947" s="263">
        <v>2946</v>
      </c>
      <c r="C2947" s="256">
        <v>46057</v>
      </c>
      <c r="D2947" s="282" t="s">
        <v>1413</v>
      </c>
      <c r="G2947" s="282" t="s">
        <v>4286</v>
      </c>
      <c r="N2947" s="257">
        <v>-500000</v>
      </c>
    </row>
    <row r="2948" spans="1:14">
      <c r="A2948" s="263">
        <v>2947</v>
      </c>
      <c r="C2948" s="256">
        <v>46058</v>
      </c>
      <c r="D2948" s="282" t="s">
        <v>1045</v>
      </c>
      <c r="G2948" s="282" t="s">
        <v>3739</v>
      </c>
      <c r="N2948" s="257">
        <v>-2100000</v>
      </c>
    </row>
    <row r="2949" spans="1:14">
      <c r="A2949" s="263">
        <v>2948</v>
      </c>
      <c r="C2949" s="256">
        <v>46058</v>
      </c>
      <c r="D2949" s="282" t="s">
        <v>1931</v>
      </c>
      <c r="G2949" s="282" t="s">
        <v>2351</v>
      </c>
      <c r="H2949" s="261">
        <v>1087298441</v>
      </c>
      <c r="I2949" s="257">
        <v>50000</v>
      </c>
      <c r="J2949" s="261">
        <v>1</v>
      </c>
      <c r="M2949" s="257">
        <v>50000</v>
      </c>
    </row>
    <row r="2950" spans="1:14">
      <c r="A2950" s="263">
        <v>2949</v>
      </c>
      <c r="C2950" s="256">
        <v>46058</v>
      </c>
      <c r="D2950" s="282" t="s">
        <v>3040</v>
      </c>
      <c r="G2950" s="282" t="s">
        <v>2144</v>
      </c>
      <c r="H2950" s="261">
        <v>2820403</v>
      </c>
      <c r="I2950" s="257">
        <v>1600000</v>
      </c>
      <c r="J2950" s="261">
        <v>1</v>
      </c>
      <c r="M2950" s="257">
        <v>1600000</v>
      </c>
    </row>
    <row r="2951" spans="1:14">
      <c r="A2951" s="263">
        <v>2950</v>
      </c>
      <c r="C2951" s="256">
        <v>46058</v>
      </c>
      <c r="D2951" s="282" t="s">
        <v>1928</v>
      </c>
      <c r="G2951" s="282" t="s">
        <v>2134</v>
      </c>
      <c r="H2951" s="261" t="s">
        <v>1179</v>
      </c>
      <c r="I2951" s="257">
        <v>1000000</v>
      </c>
      <c r="J2951" s="261">
        <v>1</v>
      </c>
      <c r="L2951" s="258">
        <v>100000</v>
      </c>
      <c r="M2951" s="257">
        <v>1100000</v>
      </c>
    </row>
    <row r="2952" spans="1:14">
      <c r="A2952" s="263">
        <v>2951</v>
      </c>
      <c r="C2952" s="256">
        <v>46058</v>
      </c>
      <c r="D2952" s="282" t="s">
        <v>1802</v>
      </c>
      <c r="G2952" s="282" t="s">
        <v>2501</v>
      </c>
      <c r="H2952" s="261" t="s">
        <v>2500</v>
      </c>
      <c r="I2952" s="257">
        <v>1000000</v>
      </c>
      <c r="J2952" s="261">
        <v>1</v>
      </c>
      <c r="M2952" s="257">
        <v>1000000</v>
      </c>
    </row>
    <row r="2953" spans="1:14">
      <c r="A2953" s="263">
        <v>2952</v>
      </c>
      <c r="C2953" s="256">
        <v>46058</v>
      </c>
      <c r="D2953" s="282" t="s">
        <v>1420</v>
      </c>
      <c r="G2953" s="282" t="s">
        <v>2135</v>
      </c>
      <c r="H2953" s="261" t="s">
        <v>1186</v>
      </c>
      <c r="I2953" s="257">
        <v>600000</v>
      </c>
      <c r="J2953" s="261">
        <v>1</v>
      </c>
      <c r="M2953" s="257">
        <v>600000</v>
      </c>
    </row>
    <row r="2954" spans="1:14">
      <c r="A2954" s="263">
        <v>2953</v>
      </c>
      <c r="C2954" s="256">
        <v>46058</v>
      </c>
      <c r="D2954" s="282" t="s">
        <v>1420</v>
      </c>
      <c r="G2954" s="282" t="s">
        <v>2138</v>
      </c>
      <c r="H2954" s="261">
        <v>50229</v>
      </c>
      <c r="I2954" s="257">
        <v>70000</v>
      </c>
      <c r="J2954" s="261">
        <v>1</v>
      </c>
      <c r="M2954" s="257">
        <v>70000</v>
      </c>
    </row>
    <row r="2955" spans="1:14">
      <c r="A2955" s="263">
        <v>2954</v>
      </c>
      <c r="C2955" s="256">
        <v>46058</v>
      </c>
      <c r="D2955" s="282" t="s">
        <v>1420</v>
      </c>
      <c r="G2955" s="282" t="s">
        <v>2139</v>
      </c>
      <c r="H2955" s="261" t="s">
        <v>1752</v>
      </c>
      <c r="I2955" s="257">
        <v>40000</v>
      </c>
      <c r="J2955" s="261">
        <v>1</v>
      </c>
      <c r="M2955" s="257">
        <v>40000</v>
      </c>
    </row>
    <row r="2956" spans="1:14">
      <c r="A2956" s="263">
        <v>2955</v>
      </c>
      <c r="C2956" s="256">
        <v>46058</v>
      </c>
      <c r="D2956" s="282" t="s">
        <v>1928</v>
      </c>
      <c r="G2956" s="282" t="s">
        <v>4287</v>
      </c>
      <c r="N2956" s="257">
        <v>-1100000</v>
      </c>
    </row>
    <row r="2957" spans="1:14">
      <c r="A2957" s="263">
        <v>2956</v>
      </c>
      <c r="C2957" s="256">
        <v>46058</v>
      </c>
      <c r="D2957" s="282" t="s">
        <v>3040</v>
      </c>
      <c r="G2957" s="282" t="s">
        <v>4025</v>
      </c>
      <c r="N2957" s="257">
        <v>-1600000</v>
      </c>
    </row>
    <row r="2958" spans="1:14">
      <c r="A2958" s="263">
        <v>2957</v>
      </c>
      <c r="C2958" s="256">
        <v>46058</v>
      </c>
      <c r="D2958" s="282" t="s">
        <v>1705</v>
      </c>
      <c r="G2958" s="282" t="s">
        <v>3674</v>
      </c>
      <c r="N2958" s="257">
        <v>-1067000</v>
      </c>
    </row>
    <row r="2959" spans="1:14">
      <c r="A2959" s="263">
        <v>2958</v>
      </c>
      <c r="C2959" s="256">
        <v>46059</v>
      </c>
      <c r="D2959" s="282" t="s">
        <v>1512</v>
      </c>
      <c r="G2959" s="282" t="s">
        <v>2040</v>
      </c>
      <c r="H2959" s="261">
        <v>1068298044</v>
      </c>
      <c r="I2959" s="257">
        <v>450000</v>
      </c>
      <c r="J2959" s="261">
        <v>1</v>
      </c>
      <c r="M2959" s="257">
        <v>450000</v>
      </c>
    </row>
    <row r="2960" spans="1:14">
      <c r="A2960" s="263">
        <v>2959</v>
      </c>
      <c r="C2960" s="256">
        <v>46059</v>
      </c>
      <c r="D2960" s="282" t="s">
        <v>1680</v>
      </c>
      <c r="G2960" s="282" t="s">
        <v>1701</v>
      </c>
      <c r="I2960" s="257">
        <v>650000</v>
      </c>
      <c r="J2960" s="261">
        <v>1</v>
      </c>
      <c r="M2960" s="257">
        <v>650000</v>
      </c>
    </row>
    <row r="2961" spans="1:14">
      <c r="A2961" s="263">
        <v>2960</v>
      </c>
      <c r="C2961" s="256">
        <v>46059</v>
      </c>
      <c r="D2961" s="282" t="s">
        <v>1680</v>
      </c>
      <c r="G2961" s="282" t="s">
        <v>3490</v>
      </c>
      <c r="H2961" s="261" t="s">
        <v>3499</v>
      </c>
      <c r="I2961" s="257">
        <v>2400000</v>
      </c>
      <c r="J2961" s="261">
        <v>1</v>
      </c>
      <c r="M2961" s="257">
        <v>2400000</v>
      </c>
    </row>
    <row r="2962" spans="1:14">
      <c r="A2962" s="263">
        <v>2961</v>
      </c>
      <c r="C2962" s="256">
        <v>46059</v>
      </c>
      <c r="D2962" s="282" t="s">
        <v>4269</v>
      </c>
      <c r="G2962" s="282" t="s">
        <v>4288</v>
      </c>
      <c r="I2962" s="257">
        <v>1000000</v>
      </c>
      <c r="J2962" s="261">
        <v>1</v>
      </c>
      <c r="L2962" s="258">
        <v>100000</v>
      </c>
      <c r="M2962" s="257">
        <v>1100000</v>
      </c>
    </row>
    <row r="2963" spans="1:14">
      <c r="A2963" s="263">
        <v>2962</v>
      </c>
      <c r="C2963" s="256">
        <v>46059</v>
      </c>
      <c r="D2963" s="282" t="s">
        <v>4269</v>
      </c>
      <c r="G2963" s="282" t="s">
        <v>4289</v>
      </c>
      <c r="N2963" s="257">
        <v>-1100000</v>
      </c>
    </row>
    <row r="2964" spans="1:14">
      <c r="A2964" s="263">
        <v>2963</v>
      </c>
      <c r="C2964" s="256">
        <v>46060</v>
      </c>
      <c r="D2964" s="282" t="s">
        <v>1680</v>
      </c>
      <c r="G2964" s="282" t="s">
        <v>1675</v>
      </c>
      <c r="H2964" s="261">
        <v>27107593440</v>
      </c>
      <c r="I2964" s="257">
        <v>150000</v>
      </c>
      <c r="J2964" s="261">
        <v>1</v>
      </c>
      <c r="M2964" s="257">
        <v>150000</v>
      </c>
    </row>
    <row r="2965" spans="1:14">
      <c r="A2965" s="263">
        <v>2964</v>
      </c>
      <c r="C2965" s="256">
        <v>46060</v>
      </c>
      <c r="D2965" s="282" t="s">
        <v>1288</v>
      </c>
      <c r="G2965" s="282" t="s">
        <v>4290</v>
      </c>
      <c r="H2965" s="261" t="s">
        <v>4291</v>
      </c>
      <c r="I2965" s="257">
        <v>2100000</v>
      </c>
      <c r="J2965" s="261">
        <v>1</v>
      </c>
      <c r="L2965" s="258">
        <v>210000</v>
      </c>
      <c r="M2965" s="257">
        <v>2310000</v>
      </c>
    </row>
    <row r="2966" spans="1:14">
      <c r="A2966" s="263">
        <v>2965</v>
      </c>
      <c r="C2966" s="256">
        <v>46060</v>
      </c>
      <c r="D2966" s="282" t="s">
        <v>1931</v>
      </c>
      <c r="G2966" s="282" t="s">
        <v>4292</v>
      </c>
      <c r="N2966" s="257">
        <v>-50000</v>
      </c>
    </row>
    <row r="2967" spans="1:14">
      <c r="A2967" s="263">
        <v>2966</v>
      </c>
      <c r="C2967" s="256">
        <v>46060</v>
      </c>
      <c r="D2967" s="282" t="s">
        <v>3871</v>
      </c>
      <c r="G2967" s="282" t="s">
        <v>4293</v>
      </c>
      <c r="N2967" s="257">
        <v>-200000</v>
      </c>
    </row>
    <row r="2968" spans="1:14">
      <c r="A2968" s="263">
        <v>2967</v>
      </c>
      <c r="C2968" s="256">
        <v>46062</v>
      </c>
      <c r="D2968" s="282" t="s">
        <v>1018</v>
      </c>
      <c r="G2968" s="282" t="s">
        <v>2729</v>
      </c>
      <c r="H2968" s="261">
        <v>1094302044</v>
      </c>
      <c r="I2968" s="257">
        <v>300000</v>
      </c>
      <c r="J2968" s="261">
        <v>1</v>
      </c>
      <c r="M2968" s="257">
        <v>300000</v>
      </c>
    </row>
    <row r="2969" spans="1:14">
      <c r="A2969" s="263">
        <v>2968</v>
      </c>
      <c r="C2969" s="256">
        <v>46062</v>
      </c>
      <c r="D2969" s="282" t="s">
        <v>1018</v>
      </c>
      <c r="G2969" s="282" t="s">
        <v>2161</v>
      </c>
      <c r="I2969" s="257">
        <v>600000</v>
      </c>
      <c r="J2969" s="261">
        <v>1</v>
      </c>
      <c r="M2969" s="257">
        <v>600000</v>
      </c>
    </row>
    <row r="2970" spans="1:14">
      <c r="A2970" s="263">
        <v>2969</v>
      </c>
      <c r="C2970" s="256">
        <v>46062</v>
      </c>
      <c r="D2970" s="282" t="s">
        <v>1018</v>
      </c>
      <c r="G2970" s="282" t="s">
        <v>2061</v>
      </c>
      <c r="H2970" s="261" t="s">
        <v>2517</v>
      </c>
      <c r="I2970" s="257">
        <v>65000</v>
      </c>
      <c r="J2970" s="261">
        <v>1</v>
      </c>
      <c r="M2970" s="257">
        <v>65000</v>
      </c>
    </row>
    <row r="2971" spans="1:14">
      <c r="A2971" s="263">
        <v>2970</v>
      </c>
      <c r="C2971" s="256">
        <v>46062</v>
      </c>
      <c r="D2971" s="282" t="s">
        <v>1018</v>
      </c>
      <c r="G2971" s="282" t="s">
        <v>3530</v>
      </c>
      <c r="H2971" s="261" t="s">
        <v>3529</v>
      </c>
      <c r="I2971" s="257">
        <v>30000</v>
      </c>
      <c r="J2971" s="261">
        <v>1</v>
      </c>
      <c r="M2971" s="257">
        <v>30000</v>
      </c>
    </row>
    <row r="2972" spans="1:14">
      <c r="A2972" s="263">
        <v>2971</v>
      </c>
      <c r="C2972" s="256">
        <v>46062</v>
      </c>
      <c r="D2972" s="282" t="s">
        <v>1018</v>
      </c>
      <c r="G2972" s="282" t="s">
        <v>4294</v>
      </c>
      <c r="I2972" s="257">
        <v>300000</v>
      </c>
      <c r="J2972" s="261">
        <v>1</v>
      </c>
      <c r="M2972" s="257">
        <v>300000</v>
      </c>
    </row>
    <row r="2973" spans="1:14">
      <c r="A2973" s="263">
        <v>2972</v>
      </c>
      <c r="C2973" s="256">
        <v>46062</v>
      </c>
      <c r="D2973" s="282" t="s">
        <v>1567</v>
      </c>
      <c r="G2973" s="282" t="s">
        <v>2847</v>
      </c>
      <c r="H2973" s="261">
        <v>415090409</v>
      </c>
      <c r="I2973" s="257">
        <v>594000</v>
      </c>
      <c r="J2973" s="261">
        <v>1</v>
      </c>
      <c r="M2973" s="257">
        <v>594000</v>
      </c>
    </row>
    <row r="2974" spans="1:14">
      <c r="A2974" s="263">
        <v>2973</v>
      </c>
      <c r="C2974" s="256">
        <v>46062</v>
      </c>
      <c r="D2974" s="282" t="s">
        <v>1567</v>
      </c>
      <c r="G2974" s="282" t="s">
        <v>2135</v>
      </c>
      <c r="H2974" s="261" t="s">
        <v>1186</v>
      </c>
      <c r="I2974" s="257">
        <v>600000</v>
      </c>
      <c r="J2974" s="261">
        <v>1</v>
      </c>
      <c r="M2974" s="257">
        <v>600000</v>
      </c>
    </row>
    <row r="2975" spans="1:14">
      <c r="A2975" s="263">
        <v>2974</v>
      </c>
      <c r="C2975" s="256">
        <v>46062</v>
      </c>
      <c r="D2975" s="282" t="s">
        <v>1567</v>
      </c>
      <c r="G2975" s="282" t="s">
        <v>2138</v>
      </c>
      <c r="H2975" s="261">
        <v>50229</v>
      </c>
      <c r="I2975" s="257">
        <v>75000</v>
      </c>
      <c r="J2975" s="261">
        <v>1</v>
      </c>
      <c r="M2975" s="257">
        <v>75000</v>
      </c>
    </row>
    <row r="2976" spans="1:14">
      <c r="A2976" s="263">
        <v>2975</v>
      </c>
      <c r="C2976" s="256">
        <v>46062</v>
      </c>
      <c r="D2976" s="282" t="s">
        <v>1567</v>
      </c>
      <c r="G2976" s="282" t="s">
        <v>2136</v>
      </c>
      <c r="H2976" s="261" t="s">
        <v>1230</v>
      </c>
      <c r="I2976" s="257">
        <v>130000</v>
      </c>
      <c r="J2976" s="261">
        <v>1</v>
      </c>
      <c r="M2976" s="257">
        <v>130000</v>
      </c>
    </row>
    <row r="2977" spans="1:13">
      <c r="A2977" s="263">
        <v>2976</v>
      </c>
      <c r="C2977" s="256">
        <v>46062</v>
      </c>
      <c r="D2977" s="282" t="s">
        <v>1567</v>
      </c>
      <c r="G2977" s="282" t="s">
        <v>2140</v>
      </c>
      <c r="H2977" s="261" t="s">
        <v>1778</v>
      </c>
      <c r="I2977" s="257">
        <v>10000</v>
      </c>
      <c r="J2977" s="261">
        <v>2</v>
      </c>
      <c r="M2977" s="257">
        <v>20000</v>
      </c>
    </row>
    <row r="2978" spans="1:13">
      <c r="A2978" s="263">
        <v>2977</v>
      </c>
      <c r="C2978" s="256">
        <v>46062</v>
      </c>
      <c r="D2978" s="282" t="s">
        <v>1567</v>
      </c>
      <c r="G2978" s="282" t="s">
        <v>2139</v>
      </c>
      <c r="H2978" s="261" t="s">
        <v>1752</v>
      </c>
      <c r="I2978" s="257">
        <v>40000</v>
      </c>
      <c r="J2978" s="261">
        <v>1</v>
      </c>
      <c r="M2978" s="257">
        <v>40000</v>
      </c>
    </row>
    <row r="2979" spans="1:13">
      <c r="A2979" s="263">
        <v>2978</v>
      </c>
      <c r="C2979" s="256">
        <v>46062</v>
      </c>
      <c r="D2979" s="282" t="s">
        <v>1705</v>
      </c>
      <c r="G2979" s="282" t="s">
        <v>2138</v>
      </c>
      <c r="H2979" s="261">
        <v>50229</v>
      </c>
      <c r="I2979" s="257">
        <v>75000</v>
      </c>
      <c r="J2979" s="261">
        <v>2</v>
      </c>
      <c r="L2979" s="258">
        <v>15000</v>
      </c>
      <c r="M2979" s="257">
        <v>165000</v>
      </c>
    </row>
    <row r="2980" spans="1:13">
      <c r="A2980" s="263">
        <v>2979</v>
      </c>
      <c r="C2980" s="256">
        <v>46062</v>
      </c>
      <c r="D2980" s="282" t="s">
        <v>1705</v>
      </c>
      <c r="G2980" s="282" t="s">
        <v>2138</v>
      </c>
      <c r="H2980" s="261">
        <v>50228</v>
      </c>
      <c r="I2980" s="257">
        <v>110000</v>
      </c>
      <c r="J2980" s="261">
        <v>2</v>
      </c>
      <c r="L2980" s="258">
        <v>22000</v>
      </c>
      <c r="M2980" s="257">
        <v>242000</v>
      </c>
    </row>
    <row r="2981" spans="1:13">
      <c r="A2981" s="263">
        <v>2980</v>
      </c>
      <c r="C2981" s="256">
        <v>46062</v>
      </c>
      <c r="D2981" s="282" t="s">
        <v>1705</v>
      </c>
      <c r="G2981" s="282" t="s">
        <v>2139</v>
      </c>
      <c r="H2981" s="261" t="s">
        <v>1752</v>
      </c>
      <c r="I2981" s="257">
        <v>40000</v>
      </c>
      <c r="J2981" s="261">
        <v>1</v>
      </c>
      <c r="L2981" s="258">
        <v>4000</v>
      </c>
      <c r="M2981" s="257">
        <v>44000</v>
      </c>
    </row>
    <row r="2982" spans="1:13">
      <c r="A2982" s="263">
        <v>2981</v>
      </c>
      <c r="C2982" s="256">
        <v>46062</v>
      </c>
      <c r="D2982" s="282" t="s">
        <v>3860</v>
      </c>
      <c r="G2982" s="282" t="s">
        <v>2546</v>
      </c>
      <c r="H2982" s="261" t="s">
        <v>1713</v>
      </c>
      <c r="I2982" s="257">
        <v>50000</v>
      </c>
      <c r="J2982" s="261">
        <v>1</v>
      </c>
      <c r="L2982" s="258">
        <v>5000</v>
      </c>
      <c r="M2982" s="257">
        <v>55000</v>
      </c>
    </row>
    <row r="2983" spans="1:13">
      <c r="A2983" s="263">
        <v>2982</v>
      </c>
      <c r="C2983" s="256">
        <v>46062</v>
      </c>
      <c r="D2983" s="282" t="s">
        <v>3860</v>
      </c>
      <c r="G2983" s="282" t="s">
        <v>1921</v>
      </c>
      <c r="H2983" s="261" t="s">
        <v>1610</v>
      </c>
      <c r="I2983" s="257">
        <v>1950000</v>
      </c>
      <c r="J2983" s="261">
        <v>1</v>
      </c>
      <c r="L2983" s="258">
        <v>195000</v>
      </c>
      <c r="M2983" s="257">
        <v>2145000</v>
      </c>
    </row>
    <row r="2984" spans="1:13">
      <c r="A2984" s="263">
        <v>2983</v>
      </c>
      <c r="C2984" s="256">
        <v>46062</v>
      </c>
      <c r="D2984" s="282" t="s">
        <v>1007</v>
      </c>
      <c r="G2984" s="282" t="s">
        <v>4027</v>
      </c>
      <c r="H2984" s="261" t="s">
        <v>4028</v>
      </c>
      <c r="I2984" s="257">
        <v>300000</v>
      </c>
      <c r="J2984" s="261">
        <v>1</v>
      </c>
      <c r="L2984" s="258">
        <v>30000</v>
      </c>
      <c r="M2984" s="257">
        <v>330000</v>
      </c>
    </row>
    <row r="2985" spans="1:13">
      <c r="A2985" s="263">
        <v>2984</v>
      </c>
      <c r="C2985" s="256">
        <v>46062</v>
      </c>
      <c r="D2985" s="282" t="s">
        <v>1277</v>
      </c>
      <c r="G2985" s="282" t="s">
        <v>2847</v>
      </c>
      <c r="H2985" s="261">
        <v>415089709</v>
      </c>
      <c r="I2985" s="257">
        <v>500000</v>
      </c>
      <c r="J2985" s="261">
        <v>1</v>
      </c>
      <c r="L2985" s="258">
        <v>50000</v>
      </c>
      <c r="M2985" s="257">
        <v>550000</v>
      </c>
    </row>
    <row r="2986" spans="1:13">
      <c r="A2986" s="263">
        <v>2985</v>
      </c>
      <c r="C2986" s="256">
        <v>46062</v>
      </c>
      <c r="D2986" s="282" t="s">
        <v>1277</v>
      </c>
      <c r="G2986" s="282" t="s">
        <v>2144</v>
      </c>
      <c r="H2986" s="261">
        <v>2820403</v>
      </c>
      <c r="I2986" s="257">
        <v>1600000</v>
      </c>
      <c r="J2986" s="261">
        <v>1</v>
      </c>
      <c r="L2986" s="258">
        <v>160000</v>
      </c>
      <c r="M2986" s="257">
        <v>1760000</v>
      </c>
    </row>
    <row r="2987" spans="1:13">
      <c r="A2987" s="263">
        <v>2986</v>
      </c>
      <c r="C2987" s="256">
        <v>46063</v>
      </c>
      <c r="D2987" s="282" t="s">
        <v>1705</v>
      </c>
      <c r="G2987" s="282" t="s">
        <v>2142</v>
      </c>
      <c r="I2987" s="257">
        <v>650000</v>
      </c>
      <c r="J2987" s="261">
        <v>1</v>
      </c>
      <c r="L2987" s="258">
        <v>65000</v>
      </c>
      <c r="M2987" s="257">
        <v>715000</v>
      </c>
    </row>
    <row r="2988" spans="1:13">
      <c r="A2988" s="263">
        <v>2987</v>
      </c>
      <c r="C2988" s="256">
        <v>46063</v>
      </c>
      <c r="D2988" s="282" t="s">
        <v>1705</v>
      </c>
      <c r="G2988" s="282" t="s">
        <v>2140</v>
      </c>
      <c r="H2988" s="261" t="s">
        <v>1778</v>
      </c>
      <c r="I2988" s="257">
        <v>10000</v>
      </c>
      <c r="J2988" s="261">
        <v>5</v>
      </c>
      <c r="L2988" s="258">
        <v>5000</v>
      </c>
      <c r="M2988" s="257">
        <v>55000</v>
      </c>
    </row>
    <row r="2989" spans="1:13">
      <c r="A2989" s="263">
        <v>2988</v>
      </c>
      <c r="C2989" s="256">
        <v>46063</v>
      </c>
      <c r="D2989" s="282" t="s">
        <v>1429</v>
      </c>
      <c r="G2989" s="282" t="s">
        <v>1184</v>
      </c>
      <c r="H2989" s="261" t="s">
        <v>1183</v>
      </c>
      <c r="I2989" s="257">
        <v>1250000</v>
      </c>
      <c r="J2989" s="261">
        <v>1</v>
      </c>
      <c r="M2989" s="257">
        <v>1250000</v>
      </c>
    </row>
    <row r="2990" spans="1:13">
      <c r="A2990" s="263">
        <v>2989</v>
      </c>
      <c r="C2990" s="256">
        <v>46063</v>
      </c>
      <c r="D2990" s="282" t="s">
        <v>1557</v>
      </c>
      <c r="G2990" s="282" t="s">
        <v>2100</v>
      </c>
      <c r="H2990" s="261" t="s">
        <v>4085</v>
      </c>
      <c r="I2990" s="257">
        <v>1550000</v>
      </c>
      <c r="J2990" s="261">
        <v>1</v>
      </c>
      <c r="L2990" s="258">
        <v>155000</v>
      </c>
      <c r="M2990" s="257">
        <v>1705000</v>
      </c>
    </row>
    <row r="2991" spans="1:13">
      <c r="A2991" s="263">
        <v>2990</v>
      </c>
      <c r="C2991" s="256">
        <v>46063</v>
      </c>
      <c r="D2991" s="282" t="s">
        <v>1277</v>
      </c>
      <c r="G2991" s="282" t="s">
        <v>1814</v>
      </c>
      <c r="H2991" s="261" t="s">
        <v>4062</v>
      </c>
      <c r="I2991" s="257">
        <v>1100000</v>
      </c>
      <c r="J2991" s="261">
        <v>1</v>
      </c>
      <c r="L2991" s="258">
        <v>110000</v>
      </c>
      <c r="M2991" s="257">
        <v>1210000</v>
      </c>
    </row>
    <row r="2992" spans="1:13">
      <c r="A2992" s="263">
        <v>2991</v>
      </c>
      <c r="C2992" s="256">
        <v>46063</v>
      </c>
      <c r="D2992" s="282" t="s">
        <v>1438</v>
      </c>
      <c r="G2992" s="282" t="s">
        <v>2145</v>
      </c>
      <c r="H2992" s="261" t="s">
        <v>1177</v>
      </c>
      <c r="I2992" s="257">
        <v>1000000</v>
      </c>
      <c r="J2992" s="261">
        <v>1</v>
      </c>
      <c r="L2992" s="258">
        <v>100000</v>
      </c>
      <c r="M2992" s="257">
        <v>1100000</v>
      </c>
    </row>
    <row r="2993" spans="1:14">
      <c r="A2993" s="263">
        <v>2992</v>
      </c>
      <c r="C2993" s="256">
        <v>46063</v>
      </c>
      <c r="D2993" s="282" t="s">
        <v>1438</v>
      </c>
      <c r="G2993" s="282" t="s">
        <v>2145</v>
      </c>
      <c r="H2993" s="261" t="s">
        <v>1178</v>
      </c>
      <c r="I2993" s="257">
        <v>1000000</v>
      </c>
      <c r="J2993" s="261">
        <v>1</v>
      </c>
      <c r="L2993" s="258">
        <v>100000</v>
      </c>
      <c r="M2993" s="257">
        <v>1100000</v>
      </c>
    </row>
    <row r="2994" spans="1:14">
      <c r="A2994" s="263">
        <v>2993</v>
      </c>
      <c r="C2994" s="256">
        <v>46063</v>
      </c>
      <c r="D2994" s="282" t="s">
        <v>1132</v>
      </c>
      <c r="G2994" s="282" t="s">
        <v>4538</v>
      </c>
      <c r="H2994" s="261" t="s">
        <v>3065</v>
      </c>
      <c r="I2994" s="257">
        <v>500000</v>
      </c>
      <c r="J2994" s="261">
        <v>1</v>
      </c>
      <c r="L2994" s="258">
        <v>50000</v>
      </c>
      <c r="M2994" s="257">
        <v>550000</v>
      </c>
    </row>
    <row r="2995" spans="1:14">
      <c r="A2995" s="263">
        <v>2994</v>
      </c>
      <c r="C2995" s="256">
        <v>46063</v>
      </c>
      <c r="D2995" s="282" t="s">
        <v>1569</v>
      </c>
      <c r="G2995" s="282" t="s">
        <v>2323</v>
      </c>
      <c r="H2995" s="261" t="s">
        <v>3089</v>
      </c>
      <c r="I2995" s="257">
        <v>1600000</v>
      </c>
      <c r="J2995" s="261">
        <v>1</v>
      </c>
      <c r="M2995" s="257">
        <v>1600000</v>
      </c>
    </row>
    <row r="2996" spans="1:14">
      <c r="A2996" s="263">
        <v>2995</v>
      </c>
      <c r="C2996" s="256">
        <v>46063</v>
      </c>
      <c r="D2996" s="282" t="s">
        <v>1551</v>
      </c>
      <c r="G2996" s="282" t="s">
        <v>2135</v>
      </c>
      <c r="H2996" s="261" t="s">
        <v>1186</v>
      </c>
      <c r="I2996" s="257">
        <v>600000</v>
      </c>
      <c r="J2996" s="261">
        <v>2</v>
      </c>
      <c r="L2996" s="258">
        <v>120000</v>
      </c>
      <c r="M2996" s="257">
        <v>1320000</v>
      </c>
    </row>
    <row r="2997" spans="1:14">
      <c r="A2997" s="263">
        <v>2996</v>
      </c>
      <c r="C2997" s="256">
        <v>46063</v>
      </c>
      <c r="D2997" s="282" t="s">
        <v>1551</v>
      </c>
      <c r="G2997" s="282" t="s">
        <v>2136</v>
      </c>
      <c r="H2997" s="261" t="s">
        <v>1230</v>
      </c>
      <c r="I2997" s="257">
        <v>130000</v>
      </c>
      <c r="J2997" s="261">
        <v>1</v>
      </c>
      <c r="L2997" s="258">
        <v>13000</v>
      </c>
      <c r="M2997" s="257">
        <v>143000</v>
      </c>
    </row>
    <row r="2998" spans="1:14">
      <c r="A2998" s="263">
        <v>2997</v>
      </c>
      <c r="C2998" s="256">
        <v>46063</v>
      </c>
      <c r="D2998" s="282" t="s">
        <v>1551</v>
      </c>
      <c r="G2998" s="282" t="s">
        <v>2139</v>
      </c>
      <c r="H2998" s="261" t="s">
        <v>1752</v>
      </c>
      <c r="I2998" s="257">
        <v>40000</v>
      </c>
      <c r="J2998" s="261">
        <v>3</v>
      </c>
      <c r="L2998" s="258">
        <v>12000</v>
      </c>
      <c r="M2998" s="257">
        <v>132000</v>
      </c>
    </row>
    <row r="2999" spans="1:14">
      <c r="A2999" s="263">
        <v>2998</v>
      </c>
      <c r="C2999" s="256">
        <v>46063</v>
      </c>
      <c r="D2999" s="282" t="s">
        <v>1551</v>
      </c>
      <c r="G2999" s="282" t="s">
        <v>1237</v>
      </c>
      <c r="H2999" s="261" t="s">
        <v>1236</v>
      </c>
      <c r="I2999" s="257">
        <v>50000</v>
      </c>
      <c r="J2999" s="261">
        <v>1</v>
      </c>
      <c r="L2999" s="258">
        <v>5000</v>
      </c>
      <c r="M2999" s="257">
        <v>55000</v>
      </c>
    </row>
    <row r="3000" spans="1:14">
      <c r="A3000" s="263">
        <v>2999</v>
      </c>
      <c r="C3000" s="256">
        <v>46064</v>
      </c>
      <c r="D3000" s="282" t="s">
        <v>1420</v>
      </c>
      <c r="G3000" s="282" t="s">
        <v>4295</v>
      </c>
      <c r="N3000" s="257">
        <v>-710000</v>
      </c>
    </row>
    <row r="3001" spans="1:14">
      <c r="A3001" s="263">
        <v>3000</v>
      </c>
      <c r="C3001" s="256">
        <v>46064</v>
      </c>
      <c r="D3001" s="282" t="s">
        <v>1802</v>
      </c>
      <c r="G3001" s="282" t="s">
        <v>4296</v>
      </c>
      <c r="N3001" s="257">
        <v>-1000000</v>
      </c>
    </row>
    <row r="3002" spans="1:14">
      <c r="A3002" s="263">
        <v>3001</v>
      </c>
      <c r="C3002" s="256">
        <v>46064</v>
      </c>
      <c r="D3002" s="282" t="s">
        <v>3854</v>
      </c>
      <c r="G3002" s="282" t="s">
        <v>4297</v>
      </c>
      <c r="N3002" s="257">
        <v>-1550000</v>
      </c>
    </row>
    <row r="3003" spans="1:14">
      <c r="A3003" s="263">
        <v>3002</v>
      </c>
      <c r="C3003" s="256">
        <v>46064</v>
      </c>
      <c r="D3003" s="282" t="s">
        <v>1425</v>
      </c>
      <c r="G3003" s="282" t="s">
        <v>4298</v>
      </c>
      <c r="N3003" s="257">
        <v>-800000</v>
      </c>
    </row>
    <row r="3004" spans="1:14">
      <c r="A3004" s="263">
        <v>3003</v>
      </c>
      <c r="C3004" s="256">
        <v>46064</v>
      </c>
      <c r="D3004" s="282" t="s">
        <v>3191</v>
      </c>
      <c r="G3004" s="282" t="s">
        <v>3786</v>
      </c>
      <c r="N3004" s="257">
        <v>-1300000</v>
      </c>
    </row>
    <row r="3005" spans="1:14">
      <c r="A3005" s="263">
        <v>3004</v>
      </c>
      <c r="C3005" s="256">
        <v>46064</v>
      </c>
      <c r="D3005" s="282" t="s">
        <v>1525</v>
      </c>
      <c r="G3005" s="282" t="s">
        <v>4299</v>
      </c>
      <c r="N3005" s="257">
        <v>-495000</v>
      </c>
    </row>
    <row r="3006" spans="1:14">
      <c r="A3006" s="263">
        <v>3005</v>
      </c>
      <c r="C3006" s="256">
        <v>46064</v>
      </c>
      <c r="D3006" s="282" t="s">
        <v>1277</v>
      </c>
      <c r="G3006" s="282" t="s">
        <v>3938</v>
      </c>
      <c r="N3006" s="257">
        <v>-3520000</v>
      </c>
    </row>
    <row r="3007" spans="1:14">
      <c r="A3007" s="263">
        <v>3006</v>
      </c>
      <c r="C3007" s="256">
        <v>46064</v>
      </c>
      <c r="D3007" s="282" t="s">
        <v>1569</v>
      </c>
      <c r="G3007" s="282" t="s">
        <v>3756</v>
      </c>
      <c r="N3007" s="257">
        <v>-1600000</v>
      </c>
    </row>
    <row r="3008" spans="1:14">
      <c r="A3008" s="263">
        <v>3007</v>
      </c>
      <c r="C3008" s="256">
        <v>46064</v>
      </c>
      <c r="D3008" s="282" t="s">
        <v>2925</v>
      </c>
      <c r="G3008" s="282" t="s">
        <v>2135</v>
      </c>
      <c r="H3008" s="261" t="s">
        <v>1186</v>
      </c>
      <c r="I3008" s="257">
        <v>600000</v>
      </c>
      <c r="J3008" s="261">
        <v>1</v>
      </c>
      <c r="M3008" s="257">
        <v>600000</v>
      </c>
    </row>
    <row r="3009" spans="1:14">
      <c r="A3009" s="263">
        <v>3008</v>
      </c>
      <c r="C3009" s="256">
        <v>46064</v>
      </c>
      <c r="D3009" s="282" t="s">
        <v>2925</v>
      </c>
      <c r="G3009" s="282" t="s">
        <v>2138</v>
      </c>
      <c r="H3009" s="261">
        <v>50229</v>
      </c>
      <c r="I3009" s="257">
        <v>75000</v>
      </c>
      <c r="J3009" s="261">
        <v>1</v>
      </c>
      <c r="M3009" s="257">
        <v>75000</v>
      </c>
    </row>
    <row r="3010" spans="1:14">
      <c r="A3010" s="263">
        <v>3009</v>
      </c>
      <c r="C3010" s="256">
        <v>46064</v>
      </c>
      <c r="D3010" s="282" t="s">
        <v>2925</v>
      </c>
      <c r="G3010" s="282" t="s">
        <v>2136</v>
      </c>
      <c r="H3010" s="261" t="s">
        <v>1230</v>
      </c>
      <c r="I3010" s="257">
        <v>130000</v>
      </c>
      <c r="J3010" s="261">
        <v>1</v>
      </c>
      <c r="M3010" s="257">
        <v>130000</v>
      </c>
    </row>
    <row r="3011" spans="1:14">
      <c r="A3011" s="263">
        <v>3010</v>
      </c>
      <c r="C3011" s="256">
        <v>46064</v>
      </c>
      <c r="D3011" s="282" t="s">
        <v>2925</v>
      </c>
      <c r="G3011" s="282" t="s">
        <v>2140</v>
      </c>
      <c r="H3011" s="261" t="s">
        <v>1778</v>
      </c>
      <c r="I3011" s="257">
        <v>10000</v>
      </c>
      <c r="J3011" s="261">
        <v>2</v>
      </c>
      <c r="M3011" s="257">
        <v>20000</v>
      </c>
    </row>
    <row r="3012" spans="1:14">
      <c r="A3012" s="263">
        <v>3011</v>
      </c>
      <c r="C3012" s="256">
        <v>46064</v>
      </c>
      <c r="D3012" s="282" t="s">
        <v>2925</v>
      </c>
      <c r="G3012" s="282" t="s">
        <v>2139</v>
      </c>
      <c r="H3012" s="261" t="s">
        <v>1752</v>
      </c>
      <c r="I3012" s="257">
        <v>40000</v>
      </c>
      <c r="J3012" s="261">
        <v>1</v>
      </c>
      <c r="M3012" s="257">
        <v>40000</v>
      </c>
    </row>
    <row r="3013" spans="1:14">
      <c r="A3013" s="263">
        <v>3012</v>
      </c>
      <c r="C3013" s="256">
        <v>46064</v>
      </c>
      <c r="D3013" s="282" t="s">
        <v>1966</v>
      </c>
      <c r="G3013" s="282" t="s">
        <v>2977</v>
      </c>
      <c r="H3013" s="261" t="s">
        <v>1903</v>
      </c>
      <c r="I3013" s="257">
        <v>1000000</v>
      </c>
      <c r="J3013" s="261">
        <v>1</v>
      </c>
      <c r="M3013" s="257">
        <v>1000000</v>
      </c>
    </row>
    <row r="3014" spans="1:14">
      <c r="A3014" s="263">
        <v>3013</v>
      </c>
      <c r="C3014" s="256">
        <v>46064</v>
      </c>
      <c r="D3014" s="282" t="s">
        <v>2493</v>
      </c>
      <c r="G3014" s="282" t="s">
        <v>1701</v>
      </c>
      <c r="I3014" s="257">
        <v>1100000</v>
      </c>
      <c r="J3014" s="261">
        <v>1</v>
      </c>
      <c r="M3014" s="257">
        <v>1100000</v>
      </c>
    </row>
    <row r="3015" spans="1:14">
      <c r="A3015" s="263">
        <v>3014</v>
      </c>
      <c r="C3015" s="256">
        <v>46064</v>
      </c>
      <c r="D3015" s="282" t="s">
        <v>1769</v>
      </c>
      <c r="G3015" s="282" t="s">
        <v>1182</v>
      </c>
      <c r="H3015" s="261" t="s">
        <v>1710</v>
      </c>
      <c r="I3015" s="257">
        <v>1200000</v>
      </c>
      <c r="J3015" s="261">
        <v>1</v>
      </c>
      <c r="L3015" s="258">
        <v>120000</v>
      </c>
      <c r="M3015" s="257">
        <v>1320000</v>
      </c>
    </row>
    <row r="3016" spans="1:14">
      <c r="A3016" s="263">
        <v>3015</v>
      </c>
      <c r="C3016" s="256">
        <v>46064</v>
      </c>
      <c r="D3016" s="282" t="s">
        <v>1769</v>
      </c>
      <c r="G3016" s="282" t="s">
        <v>1467</v>
      </c>
      <c r="H3016" s="261" t="s">
        <v>2613</v>
      </c>
      <c r="I3016" s="257">
        <v>350000</v>
      </c>
      <c r="J3016" s="261">
        <v>1</v>
      </c>
      <c r="L3016" s="258">
        <v>35000</v>
      </c>
      <c r="M3016" s="257">
        <v>385000</v>
      </c>
    </row>
    <row r="3017" spans="1:14">
      <c r="A3017" s="263">
        <v>3016</v>
      </c>
      <c r="C3017" s="256">
        <v>46064</v>
      </c>
      <c r="D3017" s="282" t="s">
        <v>1324</v>
      </c>
      <c r="F3017" s="284" t="s">
        <v>4161</v>
      </c>
      <c r="G3017" s="282" t="s">
        <v>3405</v>
      </c>
      <c r="H3017" s="261" t="s">
        <v>3406</v>
      </c>
      <c r="J3017" s="261">
        <v>1</v>
      </c>
    </row>
    <row r="3018" spans="1:14">
      <c r="A3018" s="263">
        <v>3017</v>
      </c>
      <c r="C3018" s="256">
        <v>46064</v>
      </c>
      <c r="D3018" s="282" t="s">
        <v>1966</v>
      </c>
      <c r="G3018" s="282" t="s">
        <v>3957</v>
      </c>
      <c r="N3018" s="257">
        <v>-1000000</v>
      </c>
    </row>
    <row r="3019" spans="1:14">
      <c r="A3019" s="263">
        <v>3018</v>
      </c>
      <c r="C3019" s="256">
        <v>46064</v>
      </c>
      <c r="D3019" s="282" t="s">
        <v>1849</v>
      </c>
      <c r="G3019" s="282" t="s">
        <v>1182</v>
      </c>
      <c r="H3019" s="261" t="s">
        <v>1710</v>
      </c>
      <c r="I3019" s="257">
        <v>1200000</v>
      </c>
      <c r="J3019" s="261">
        <v>1</v>
      </c>
      <c r="M3019" s="257">
        <v>1200000</v>
      </c>
    </row>
    <row r="3020" spans="1:14">
      <c r="A3020" s="263">
        <v>3019</v>
      </c>
      <c r="C3020" s="256">
        <v>46064</v>
      </c>
      <c r="D3020" s="282" t="s">
        <v>1551</v>
      </c>
      <c r="G3020" s="282" t="s">
        <v>2137</v>
      </c>
      <c r="I3020" s="257">
        <v>100000</v>
      </c>
      <c r="J3020" s="261">
        <v>1</v>
      </c>
      <c r="L3020" s="258">
        <v>10000</v>
      </c>
      <c r="M3020" s="257">
        <v>110000</v>
      </c>
    </row>
    <row r="3021" spans="1:14">
      <c r="A3021" s="263">
        <v>3020</v>
      </c>
      <c r="C3021" s="256">
        <v>46065</v>
      </c>
      <c r="D3021" s="282" t="s">
        <v>1567</v>
      </c>
      <c r="G3021" s="282" t="s">
        <v>2136</v>
      </c>
      <c r="H3021" s="261" t="s">
        <v>1230</v>
      </c>
      <c r="I3021" s="257">
        <v>130000</v>
      </c>
      <c r="J3021" s="261">
        <v>1</v>
      </c>
      <c r="M3021" s="257">
        <v>130000</v>
      </c>
    </row>
    <row r="3022" spans="1:14">
      <c r="A3022" s="263">
        <v>3021</v>
      </c>
      <c r="C3022" s="256">
        <v>46065</v>
      </c>
      <c r="D3022" s="282" t="s">
        <v>1567</v>
      </c>
      <c r="G3022" s="282" t="s">
        <v>4300</v>
      </c>
      <c r="I3022" s="257">
        <v>50000</v>
      </c>
      <c r="J3022" s="261">
        <v>1</v>
      </c>
      <c r="M3022" s="257">
        <v>50000</v>
      </c>
    </row>
    <row r="3023" spans="1:14">
      <c r="A3023" s="263">
        <v>3022</v>
      </c>
      <c r="C3023" s="256">
        <v>46065</v>
      </c>
      <c r="D3023" s="282" t="s">
        <v>1567</v>
      </c>
      <c r="G3023" s="282" t="s">
        <v>2140</v>
      </c>
      <c r="H3023" s="261" t="s">
        <v>1778</v>
      </c>
      <c r="I3023" s="257">
        <v>10000</v>
      </c>
      <c r="J3023" s="261">
        <v>1</v>
      </c>
      <c r="M3023" s="257">
        <v>10000</v>
      </c>
    </row>
    <row r="3024" spans="1:14">
      <c r="A3024" s="263">
        <v>3023</v>
      </c>
      <c r="C3024" s="256">
        <v>46065</v>
      </c>
      <c r="D3024" s="282" t="s">
        <v>2093</v>
      </c>
      <c r="G3024" s="282" t="s">
        <v>1980</v>
      </c>
      <c r="I3024" s="257">
        <v>80000</v>
      </c>
      <c r="J3024" s="261">
        <v>1</v>
      </c>
      <c r="M3024" s="257">
        <v>80000</v>
      </c>
    </row>
    <row r="3025" spans="1:14">
      <c r="A3025" s="263">
        <v>3024</v>
      </c>
      <c r="C3025" s="256">
        <v>46065</v>
      </c>
      <c r="D3025" s="282" t="s">
        <v>2719</v>
      </c>
      <c r="G3025" s="282" t="s">
        <v>1182</v>
      </c>
      <c r="H3025" s="261" t="s">
        <v>1710</v>
      </c>
      <c r="I3025" s="257">
        <v>1150000</v>
      </c>
      <c r="J3025" s="261">
        <v>1</v>
      </c>
      <c r="M3025" s="257">
        <v>1150000</v>
      </c>
    </row>
    <row r="3026" spans="1:14">
      <c r="A3026" s="263">
        <v>3025</v>
      </c>
      <c r="C3026" s="256">
        <v>46065</v>
      </c>
      <c r="D3026" s="282" t="s">
        <v>1010</v>
      </c>
      <c r="G3026" s="282" t="s">
        <v>3893</v>
      </c>
      <c r="H3026" s="261">
        <v>1068327224</v>
      </c>
      <c r="I3026" s="257">
        <v>80000</v>
      </c>
      <c r="J3026" s="261">
        <v>1</v>
      </c>
      <c r="M3026" s="257">
        <v>80000</v>
      </c>
    </row>
    <row r="3027" spans="1:14">
      <c r="A3027" s="263">
        <v>3026</v>
      </c>
      <c r="C3027" s="256">
        <v>46065</v>
      </c>
      <c r="D3027" s="282" t="s">
        <v>4270</v>
      </c>
      <c r="G3027" s="282" t="s">
        <v>2053</v>
      </c>
      <c r="H3027" s="261">
        <v>1087427173</v>
      </c>
      <c r="I3027" s="257">
        <v>1200000</v>
      </c>
      <c r="J3027" s="261">
        <v>1</v>
      </c>
      <c r="M3027" s="257">
        <v>1200000</v>
      </c>
    </row>
    <row r="3028" spans="1:14">
      <c r="A3028" s="263">
        <v>3027</v>
      </c>
      <c r="C3028" s="256">
        <v>46065</v>
      </c>
      <c r="D3028" s="282" t="s">
        <v>4270</v>
      </c>
      <c r="G3028" s="282" t="s">
        <v>2351</v>
      </c>
      <c r="H3028" s="261">
        <v>1087298441</v>
      </c>
      <c r="I3028" s="257">
        <v>50000</v>
      </c>
      <c r="J3028" s="261">
        <v>1</v>
      </c>
      <c r="M3028" s="257">
        <v>50000</v>
      </c>
    </row>
    <row r="3029" spans="1:14">
      <c r="A3029" s="263">
        <v>3028</v>
      </c>
      <c r="C3029" s="256">
        <v>46065</v>
      </c>
      <c r="D3029" s="282" t="s">
        <v>1548</v>
      </c>
      <c r="G3029" s="282" t="s">
        <v>1182</v>
      </c>
      <c r="H3029" s="261" t="s">
        <v>1710</v>
      </c>
      <c r="I3029" s="257">
        <v>1200000</v>
      </c>
      <c r="J3029" s="261">
        <v>1</v>
      </c>
      <c r="L3029" s="258">
        <v>120000</v>
      </c>
      <c r="M3029" s="257">
        <v>1320000</v>
      </c>
    </row>
    <row r="3030" spans="1:14">
      <c r="A3030" s="263">
        <v>3029</v>
      </c>
      <c r="C3030" s="256">
        <v>46065</v>
      </c>
      <c r="D3030" s="282" t="s">
        <v>1548</v>
      </c>
      <c r="G3030" s="282" t="s">
        <v>1664</v>
      </c>
      <c r="H3030" s="261" t="s">
        <v>1663</v>
      </c>
      <c r="I3030" s="257">
        <v>50000</v>
      </c>
      <c r="J3030" s="261">
        <v>1</v>
      </c>
      <c r="M3030" s="257">
        <v>50000</v>
      </c>
    </row>
    <row r="3031" spans="1:14">
      <c r="A3031" s="263">
        <v>3030</v>
      </c>
      <c r="C3031" s="256">
        <v>46065</v>
      </c>
      <c r="D3031" s="282" t="s">
        <v>2719</v>
      </c>
      <c r="G3031" s="282" t="s">
        <v>4301</v>
      </c>
      <c r="N3031" s="257">
        <v>-1150000</v>
      </c>
    </row>
    <row r="3032" spans="1:14">
      <c r="A3032" s="263">
        <v>3031</v>
      </c>
      <c r="C3032" s="256">
        <v>46065</v>
      </c>
      <c r="D3032" s="282" t="s">
        <v>1769</v>
      </c>
      <c r="G3032" s="282" t="s">
        <v>4302</v>
      </c>
      <c r="N3032" s="257">
        <v>-1150000</v>
      </c>
    </row>
    <row r="3033" spans="1:14">
      <c r="A3033" s="263">
        <v>3032</v>
      </c>
      <c r="C3033" s="256">
        <v>46065</v>
      </c>
      <c r="D3033" s="282" t="s">
        <v>1769</v>
      </c>
      <c r="G3033" s="282" t="s">
        <v>4302</v>
      </c>
      <c r="N3033" s="257">
        <v>-555000</v>
      </c>
    </row>
    <row r="3034" spans="1:14">
      <c r="A3034" s="263">
        <v>3033</v>
      </c>
      <c r="C3034" s="256">
        <v>46065</v>
      </c>
      <c r="D3034" s="282" t="s">
        <v>1438</v>
      </c>
      <c r="G3034" s="282" t="s">
        <v>4303</v>
      </c>
      <c r="N3034" s="257">
        <v>-1485000</v>
      </c>
    </row>
    <row r="3035" spans="1:14">
      <c r="A3035" s="263">
        <v>3034</v>
      </c>
      <c r="C3035" s="256">
        <v>46065</v>
      </c>
      <c r="D3035" s="282" t="s">
        <v>1429</v>
      </c>
      <c r="G3035" s="282" t="s">
        <v>4168</v>
      </c>
      <c r="N3035" s="257">
        <v>-1250000</v>
      </c>
    </row>
    <row r="3036" spans="1:14">
      <c r="A3036" s="263">
        <v>3035</v>
      </c>
      <c r="C3036" s="256">
        <v>46066</v>
      </c>
      <c r="D3036" s="282" t="s">
        <v>1344</v>
      </c>
      <c r="G3036" s="282" t="s">
        <v>1759</v>
      </c>
      <c r="H3036" s="261" t="s">
        <v>1945</v>
      </c>
      <c r="I3036" s="257">
        <v>1550000</v>
      </c>
      <c r="J3036" s="261">
        <v>1</v>
      </c>
      <c r="M3036" s="257">
        <v>1550000</v>
      </c>
    </row>
    <row r="3037" spans="1:14">
      <c r="A3037" s="263">
        <v>3036</v>
      </c>
      <c r="C3037" s="256">
        <v>46066</v>
      </c>
      <c r="D3037" s="282" t="s">
        <v>1816</v>
      </c>
      <c r="G3037" s="282" t="s">
        <v>1664</v>
      </c>
      <c r="H3037" s="261" t="s">
        <v>1663</v>
      </c>
      <c r="I3037" s="257">
        <v>50000</v>
      </c>
      <c r="J3037" s="261">
        <v>5</v>
      </c>
      <c r="M3037" s="257">
        <v>250000</v>
      </c>
    </row>
    <row r="3038" spans="1:14">
      <c r="A3038" s="263">
        <v>3037</v>
      </c>
      <c r="C3038" s="256">
        <v>46066</v>
      </c>
      <c r="D3038" s="282" t="s">
        <v>3853</v>
      </c>
      <c r="G3038" s="282" t="s">
        <v>1988</v>
      </c>
      <c r="H3038" s="261" t="s">
        <v>3563</v>
      </c>
      <c r="I3038" s="257">
        <v>1100000</v>
      </c>
      <c r="J3038" s="261">
        <v>1</v>
      </c>
      <c r="L3038" s="258">
        <v>110000</v>
      </c>
      <c r="M3038" s="257">
        <v>1210000</v>
      </c>
    </row>
    <row r="3039" spans="1:14">
      <c r="A3039" s="263">
        <v>3038</v>
      </c>
      <c r="C3039" s="256">
        <v>46066</v>
      </c>
      <c r="D3039" s="282" t="s">
        <v>2093</v>
      </c>
      <c r="G3039" s="282" t="s">
        <v>1182</v>
      </c>
      <c r="H3039" s="261" t="s">
        <v>1710</v>
      </c>
      <c r="I3039" s="257">
        <v>1200000</v>
      </c>
      <c r="J3039" s="261">
        <v>1</v>
      </c>
      <c r="M3039" s="257">
        <v>1200000</v>
      </c>
    </row>
    <row r="3040" spans="1:14">
      <c r="A3040" s="263">
        <v>3039</v>
      </c>
      <c r="C3040" s="256">
        <v>46066</v>
      </c>
      <c r="D3040" s="282" t="s">
        <v>2093</v>
      </c>
      <c r="G3040" s="282" t="s">
        <v>1467</v>
      </c>
      <c r="H3040" s="261" t="s">
        <v>2613</v>
      </c>
      <c r="I3040" s="257">
        <v>350000</v>
      </c>
      <c r="J3040" s="261">
        <v>1</v>
      </c>
      <c r="M3040" s="257">
        <v>350000</v>
      </c>
    </row>
    <row r="3041" spans="1:14">
      <c r="A3041" s="263">
        <v>3040</v>
      </c>
      <c r="C3041" s="256">
        <v>46066</v>
      </c>
      <c r="D3041" s="282" t="s">
        <v>4270</v>
      </c>
      <c r="G3041" s="282" t="s">
        <v>4304</v>
      </c>
      <c r="N3041" s="257">
        <v>-1250000</v>
      </c>
    </row>
    <row r="3042" spans="1:14">
      <c r="A3042" s="263">
        <v>3041</v>
      </c>
      <c r="C3042" s="256">
        <v>46066</v>
      </c>
      <c r="D3042" s="282" t="s">
        <v>2493</v>
      </c>
      <c r="G3042" s="282" t="s">
        <v>4016</v>
      </c>
      <c r="N3042" s="257">
        <v>-1100000</v>
      </c>
    </row>
    <row r="3043" spans="1:14">
      <c r="A3043" s="263">
        <v>3042</v>
      </c>
      <c r="C3043" s="256">
        <v>46066</v>
      </c>
      <c r="D3043" s="282" t="s">
        <v>1557</v>
      </c>
      <c r="G3043" s="282" t="s">
        <v>4002</v>
      </c>
      <c r="N3043" s="257">
        <v>-1705000</v>
      </c>
    </row>
    <row r="3044" spans="1:14">
      <c r="A3044" s="263">
        <v>3043</v>
      </c>
      <c r="C3044" s="256">
        <v>46066</v>
      </c>
      <c r="D3044" s="282" t="s">
        <v>1747</v>
      </c>
      <c r="G3044" s="282" t="s">
        <v>3929</v>
      </c>
      <c r="N3044" s="257">
        <v>-2110000</v>
      </c>
    </row>
    <row r="3045" spans="1:14">
      <c r="A3045" s="263">
        <v>3044</v>
      </c>
      <c r="C3045" s="256">
        <v>46067</v>
      </c>
      <c r="D3045" s="282" t="s">
        <v>3865</v>
      </c>
      <c r="G3045" s="282" t="s">
        <v>1757</v>
      </c>
      <c r="N3045" s="257">
        <v>-2200000</v>
      </c>
    </row>
    <row r="3046" spans="1:14">
      <c r="A3046" s="263">
        <v>3045</v>
      </c>
      <c r="C3046" s="256">
        <v>46067</v>
      </c>
      <c r="D3046" s="282" t="s">
        <v>1038</v>
      </c>
      <c r="G3046" s="282" t="s">
        <v>1757</v>
      </c>
      <c r="N3046" s="257">
        <v>-150000</v>
      </c>
    </row>
    <row r="3047" spans="1:14">
      <c r="A3047" s="263">
        <v>3046</v>
      </c>
      <c r="C3047" s="256">
        <v>46067</v>
      </c>
      <c r="D3047" s="282" t="s">
        <v>1260</v>
      </c>
      <c r="G3047" s="282" t="s">
        <v>4180</v>
      </c>
      <c r="N3047" s="257">
        <v>-4000000</v>
      </c>
    </row>
    <row r="3048" spans="1:14">
      <c r="A3048" s="263">
        <v>3047</v>
      </c>
      <c r="C3048" s="256">
        <v>46067</v>
      </c>
      <c r="D3048" s="282" t="s">
        <v>1260</v>
      </c>
      <c r="G3048" s="282" t="s">
        <v>4305</v>
      </c>
      <c r="N3048" s="257">
        <v>-600000</v>
      </c>
    </row>
    <row r="3049" spans="1:14">
      <c r="A3049" s="263">
        <v>3048</v>
      </c>
      <c r="C3049" s="256">
        <v>46067</v>
      </c>
      <c r="D3049" s="282" t="s">
        <v>1260</v>
      </c>
      <c r="G3049" s="282" t="s">
        <v>4180</v>
      </c>
      <c r="N3049" s="257">
        <v>-8000000</v>
      </c>
    </row>
    <row r="3050" spans="1:14">
      <c r="A3050" s="263">
        <v>3049</v>
      </c>
      <c r="C3050" s="256">
        <v>46067</v>
      </c>
      <c r="D3050" s="282" t="s">
        <v>1260</v>
      </c>
      <c r="G3050" s="282" t="s">
        <v>4306</v>
      </c>
      <c r="N3050" s="257">
        <v>-2183000</v>
      </c>
    </row>
    <row r="3051" spans="1:14">
      <c r="A3051" s="263">
        <v>3050</v>
      </c>
      <c r="C3051" s="256">
        <v>46067</v>
      </c>
      <c r="D3051" s="282" t="s">
        <v>1370</v>
      </c>
      <c r="G3051" s="282" t="s">
        <v>1182</v>
      </c>
      <c r="H3051" s="261" t="s">
        <v>1710</v>
      </c>
      <c r="I3051" s="257">
        <v>1200000</v>
      </c>
      <c r="J3051" s="261">
        <v>1</v>
      </c>
      <c r="M3051" s="257">
        <v>1200000</v>
      </c>
    </row>
    <row r="3052" spans="1:14">
      <c r="A3052" s="263">
        <v>3051</v>
      </c>
      <c r="C3052" s="256">
        <v>46067</v>
      </c>
      <c r="D3052" s="282" t="s">
        <v>1370</v>
      </c>
      <c r="G3052" s="282" t="s">
        <v>2770</v>
      </c>
      <c r="H3052" s="261">
        <v>5961308248</v>
      </c>
      <c r="I3052" s="257">
        <v>130000</v>
      </c>
      <c r="J3052" s="261">
        <v>1</v>
      </c>
      <c r="M3052" s="257">
        <v>130000</v>
      </c>
    </row>
    <row r="3053" spans="1:14">
      <c r="A3053" s="263">
        <v>3052</v>
      </c>
      <c r="C3053" s="256">
        <v>46072</v>
      </c>
      <c r="D3053" s="282" t="s">
        <v>2634</v>
      </c>
      <c r="G3053" s="282" t="s">
        <v>3784</v>
      </c>
      <c r="N3053" s="257">
        <v>-2170000</v>
      </c>
    </row>
    <row r="3054" spans="1:14">
      <c r="A3054" s="263">
        <v>3053</v>
      </c>
      <c r="C3054" s="256">
        <v>46072</v>
      </c>
      <c r="D3054" s="282" t="s">
        <v>1440</v>
      </c>
      <c r="G3054" s="282" t="s">
        <v>2128</v>
      </c>
      <c r="H3054" s="261" t="s">
        <v>1180</v>
      </c>
      <c r="I3054" s="257">
        <v>1550000</v>
      </c>
      <c r="J3054" s="261">
        <v>1</v>
      </c>
      <c r="M3054" s="257">
        <v>1550000</v>
      </c>
    </row>
    <row r="3055" spans="1:14">
      <c r="A3055" s="263">
        <v>3054</v>
      </c>
      <c r="C3055" s="256">
        <v>46072</v>
      </c>
      <c r="D3055" s="282" t="s">
        <v>1440</v>
      </c>
      <c r="G3055" s="282" t="s">
        <v>2129</v>
      </c>
      <c r="H3055" s="261" t="s">
        <v>1760</v>
      </c>
      <c r="I3055" s="257">
        <v>50000</v>
      </c>
      <c r="J3055" s="261">
        <v>1</v>
      </c>
      <c r="M3055" s="257">
        <v>50000</v>
      </c>
    </row>
    <row r="3056" spans="1:14">
      <c r="A3056" s="263">
        <v>3055</v>
      </c>
      <c r="C3056" s="256">
        <v>46072</v>
      </c>
      <c r="D3056" s="282" t="s">
        <v>1349</v>
      </c>
      <c r="G3056" s="282" t="s">
        <v>4307</v>
      </c>
      <c r="I3056" s="257">
        <v>350000</v>
      </c>
      <c r="J3056" s="261">
        <v>1</v>
      </c>
      <c r="M3056" s="257">
        <v>350000</v>
      </c>
    </row>
    <row r="3057" spans="1:14">
      <c r="A3057" s="263">
        <v>3056</v>
      </c>
      <c r="C3057" s="256">
        <v>46072</v>
      </c>
      <c r="D3057" s="282" t="s">
        <v>1370</v>
      </c>
      <c r="G3057" s="282" t="s">
        <v>1702</v>
      </c>
      <c r="H3057" s="261">
        <v>2830501</v>
      </c>
      <c r="I3057" s="257">
        <v>1550000</v>
      </c>
      <c r="J3057" s="261">
        <v>1</v>
      </c>
      <c r="M3057" s="257">
        <v>1550000</v>
      </c>
    </row>
    <row r="3058" spans="1:14">
      <c r="A3058" s="263">
        <v>3057</v>
      </c>
      <c r="C3058" s="256">
        <v>46072</v>
      </c>
      <c r="D3058" s="282" t="s">
        <v>3874</v>
      </c>
      <c r="G3058" s="282" t="s">
        <v>1675</v>
      </c>
      <c r="H3058" s="261">
        <v>27107593440</v>
      </c>
      <c r="I3058" s="257">
        <v>150000</v>
      </c>
      <c r="J3058" s="261">
        <v>1</v>
      </c>
      <c r="M3058" s="257">
        <v>150000</v>
      </c>
    </row>
    <row r="3059" spans="1:14">
      <c r="A3059" s="263">
        <v>3058</v>
      </c>
      <c r="C3059" s="256">
        <v>46072</v>
      </c>
      <c r="D3059" s="282" t="s">
        <v>1766</v>
      </c>
      <c r="G3059" s="282" t="s">
        <v>2128</v>
      </c>
      <c r="H3059" s="261" t="s">
        <v>1180</v>
      </c>
      <c r="I3059" s="257">
        <v>1550000</v>
      </c>
      <c r="J3059" s="261">
        <v>1</v>
      </c>
      <c r="M3059" s="257">
        <v>1550000</v>
      </c>
    </row>
    <row r="3060" spans="1:14">
      <c r="A3060" s="263">
        <v>3059</v>
      </c>
      <c r="C3060" s="256">
        <v>46072</v>
      </c>
      <c r="D3060" s="282" t="s">
        <v>1766</v>
      </c>
      <c r="G3060" s="282" t="s">
        <v>2129</v>
      </c>
      <c r="H3060" s="261" t="s">
        <v>1760</v>
      </c>
      <c r="I3060" s="257">
        <v>50000</v>
      </c>
      <c r="J3060" s="261">
        <v>1</v>
      </c>
      <c r="M3060" s="257">
        <v>50000</v>
      </c>
    </row>
    <row r="3061" spans="1:14">
      <c r="A3061" s="263">
        <v>3060</v>
      </c>
      <c r="C3061" s="256">
        <v>46072</v>
      </c>
      <c r="D3061" s="282" t="s">
        <v>1569</v>
      </c>
      <c r="G3061" s="282" t="s">
        <v>1182</v>
      </c>
      <c r="H3061" s="261" t="s">
        <v>1710</v>
      </c>
      <c r="I3061" s="257">
        <v>1000000</v>
      </c>
      <c r="J3061" s="261">
        <v>1</v>
      </c>
      <c r="L3061" s="258">
        <v>100000</v>
      </c>
      <c r="M3061" s="257">
        <v>1100000</v>
      </c>
    </row>
    <row r="3062" spans="1:14">
      <c r="A3062" s="263">
        <v>3061</v>
      </c>
      <c r="C3062" s="256">
        <v>46072</v>
      </c>
      <c r="D3062" s="282" t="s">
        <v>1569</v>
      </c>
      <c r="G3062" s="282" t="s">
        <v>1757</v>
      </c>
      <c r="N3062" s="257">
        <v>-1100000</v>
      </c>
    </row>
    <row r="3063" spans="1:14">
      <c r="A3063" s="263">
        <v>3062</v>
      </c>
      <c r="C3063" s="256">
        <v>46073</v>
      </c>
      <c r="D3063" s="282" t="s">
        <v>1444</v>
      </c>
      <c r="G3063" s="282" t="s">
        <v>2135</v>
      </c>
      <c r="H3063" s="261" t="s">
        <v>1186</v>
      </c>
      <c r="I3063" s="257">
        <v>620000</v>
      </c>
      <c r="J3063" s="261">
        <v>1</v>
      </c>
      <c r="M3063" s="257">
        <v>620000</v>
      </c>
    </row>
    <row r="3064" spans="1:14">
      <c r="A3064" s="263">
        <v>3063</v>
      </c>
      <c r="C3064" s="256">
        <v>46073</v>
      </c>
      <c r="D3064" s="282" t="s">
        <v>1747</v>
      </c>
      <c r="G3064" s="282" t="s">
        <v>2242</v>
      </c>
      <c r="H3064" s="261" t="s">
        <v>1710</v>
      </c>
      <c r="I3064" s="257">
        <v>650000</v>
      </c>
      <c r="J3064" s="261">
        <v>1</v>
      </c>
      <c r="M3064" s="257">
        <v>650000</v>
      </c>
    </row>
    <row r="3065" spans="1:14">
      <c r="A3065" s="263">
        <v>3064</v>
      </c>
      <c r="C3065" s="256">
        <v>46073</v>
      </c>
      <c r="D3065" s="282" t="s">
        <v>1747</v>
      </c>
      <c r="G3065" s="282" t="s">
        <v>1490</v>
      </c>
      <c r="I3065" s="257">
        <v>10000</v>
      </c>
      <c r="J3065" s="261">
        <v>1</v>
      </c>
      <c r="M3065" s="257">
        <v>10000</v>
      </c>
    </row>
    <row r="3066" spans="1:14">
      <c r="A3066" s="263">
        <v>3065</v>
      </c>
      <c r="C3066" s="256">
        <v>46073</v>
      </c>
      <c r="D3066" s="282" t="s">
        <v>1349</v>
      </c>
      <c r="G3066" s="282" t="s">
        <v>1675</v>
      </c>
      <c r="H3066" s="261">
        <v>27107593440</v>
      </c>
      <c r="I3066" s="257">
        <v>170000</v>
      </c>
      <c r="J3066" s="261">
        <v>2</v>
      </c>
      <c r="M3066" s="257">
        <v>340000</v>
      </c>
    </row>
    <row r="3067" spans="1:14">
      <c r="A3067" s="263">
        <v>3066</v>
      </c>
      <c r="C3067" s="256">
        <v>46073</v>
      </c>
      <c r="D3067" s="282" t="s">
        <v>2714</v>
      </c>
      <c r="G3067" s="282" t="s">
        <v>2135</v>
      </c>
      <c r="H3067" s="261" t="s">
        <v>1186</v>
      </c>
      <c r="I3067" s="257">
        <v>620000</v>
      </c>
      <c r="J3067" s="261">
        <v>1</v>
      </c>
      <c r="M3067" s="257">
        <v>620000</v>
      </c>
    </row>
    <row r="3068" spans="1:14">
      <c r="A3068" s="263">
        <v>3067</v>
      </c>
      <c r="C3068" s="256">
        <v>46073</v>
      </c>
      <c r="D3068" s="282" t="s">
        <v>1370</v>
      </c>
      <c r="G3068" s="282" t="s">
        <v>1961</v>
      </c>
      <c r="I3068" s="257">
        <v>1850000</v>
      </c>
      <c r="J3068" s="261">
        <v>1</v>
      </c>
      <c r="M3068" s="257">
        <v>1850000</v>
      </c>
    </row>
    <row r="3069" spans="1:14">
      <c r="A3069" s="263">
        <v>3068</v>
      </c>
      <c r="C3069" s="256">
        <v>46073</v>
      </c>
      <c r="D3069" s="282" t="s">
        <v>1415</v>
      </c>
      <c r="G3069" s="282" t="s">
        <v>1467</v>
      </c>
      <c r="H3069" s="261" t="s">
        <v>2613</v>
      </c>
      <c r="I3069" s="257">
        <v>350000</v>
      </c>
      <c r="J3069" s="261">
        <v>1</v>
      </c>
      <c r="M3069" s="257">
        <v>350000</v>
      </c>
    </row>
    <row r="3070" spans="1:14">
      <c r="A3070" s="263">
        <v>3069</v>
      </c>
      <c r="C3070" s="256">
        <v>46073</v>
      </c>
      <c r="D3070" s="282" t="s">
        <v>1415</v>
      </c>
      <c r="G3070" s="282" t="s">
        <v>2770</v>
      </c>
      <c r="H3070" s="261">
        <v>5961308248</v>
      </c>
      <c r="I3070" s="257">
        <v>130000</v>
      </c>
      <c r="J3070" s="261">
        <v>1</v>
      </c>
      <c r="M3070" s="257">
        <v>130000</v>
      </c>
    </row>
    <row r="3071" spans="1:14">
      <c r="A3071" s="263">
        <v>3070</v>
      </c>
      <c r="C3071" s="256">
        <v>46073</v>
      </c>
      <c r="D3071" s="282" t="s">
        <v>1132</v>
      </c>
      <c r="G3071" s="282" t="s">
        <v>1681</v>
      </c>
      <c r="H3071" s="262">
        <v>27107593440</v>
      </c>
      <c r="I3071" s="257">
        <v>150000</v>
      </c>
      <c r="J3071" s="261">
        <v>2</v>
      </c>
      <c r="L3071" s="258">
        <v>30000</v>
      </c>
      <c r="M3071" s="257">
        <v>330000</v>
      </c>
    </row>
    <row r="3072" spans="1:14">
      <c r="A3072" s="263">
        <v>3071</v>
      </c>
      <c r="C3072" s="256">
        <v>46073</v>
      </c>
      <c r="D3072" s="282" t="s">
        <v>3191</v>
      </c>
      <c r="G3072" s="282" t="s">
        <v>1701</v>
      </c>
      <c r="I3072" s="257">
        <v>1100000</v>
      </c>
      <c r="J3072" s="261">
        <v>1</v>
      </c>
      <c r="M3072" s="257">
        <v>1100000</v>
      </c>
    </row>
    <row r="3073" spans="1:14">
      <c r="A3073" s="263">
        <v>3072</v>
      </c>
      <c r="C3073" s="256">
        <v>46073</v>
      </c>
      <c r="D3073" s="282" t="s">
        <v>3191</v>
      </c>
      <c r="G3073" s="282" t="s">
        <v>1490</v>
      </c>
      <c r="I3073" s="257">
        <v>30000</v>
      </c>
      <c r="J3073" s="261">
        <v>1</v>
      </c>
      <c r="M3073" s="257">
        <v>30000</v>
      </c>
    </row>
    <row r="3074" spans="1:14">
      <c r="A3074" s="263">
        <v>3073</v>
      </c>
      <c r="C3074" s="256">
        <v>46074</v>
      </c>
      <c r="D3074" s="282" t="s">
        <v>1557</v>
      </c>
      <c r="G3074" s="282" t="s">
        <v>2977</v>
      </c>
      <c r="H3074" s="261" t="s">
        <v>1903</v>
      </c>
      <c r="I3074" s="257">
        <v>1000000</v>
      </c>
      <c r="J3074" s="261">
        <v>1</v>
      </c>
      <c r="L3074" s="258">
        <v>100000</v>
      </c>
      <c r="M3074" s="257">
        <v>1100000</v>
      </c>
    </row>
    <row r="3075" spans="1:14">
      <c r="A3075" s="263">
        <v>3074</v>
      </c>
      <c r="C3075" s="256">
        <v>46074</v>
      </c>
      <c r="D3075" s="282" t="s">
        <v>1349</v>
      </c>
      <c r="G3075" s="282" t="s">
        <v>3952</v>
      </c>
      <c r="N3075" s="257">
        <v>-690000</v>
      </c>
    </row>
    <row r="3076" spans="1:14">
      <c r="A3076" s="263">
        <v>3075</v>
      </c>
      <c r="C3076" s="256">
        <v>46076</v>
      </c>
      <c r="D3076" s="282" t="s">
        <v>2093</v>
      </c>
      <c r="G3076" s="282" t="s">
        <v>4308</v>
      </c>
      <c r="N3076" s="257">
        <v>-1680000</v>
      </c>
    </row>
    <row r="3077" spans="1:14">
      <c r="A3077" s="263">
        <v>3076</v>
      </c>
      <c r="C3077" s="256">
        <v>46074</v>
      </c>
      <c r="D3077" s="282" t="s">
        <v>1525</v>
      </c>
      <c r="G3077" s="282" t="s">
        <v>4092</v>
      </c>
      <c r="H3077" s="261" t="s">
        <v>4093</v>
      </c>
      <c r="I3077" s="257">
        <v>1000000</v>
      </c>
      <c r="J3077" s="261">
        <v>1</v>
      </c>
      <c r="M3077" s="257">
        <v>1000000</v>
      </c>
    </row>
    <row r="3078" spans="1:14">
      <c r="A3078" s="263">
        <v>3077</v>
      </c>
      <c r="C3078" s="256">
        <v>46074</v>
      </c>
      <c r="D3078" s="282" t="s">
        <v>1525</v>
      </c>
      <c r="G3078" s="282" t="s">
        <v>2086</v>
      </c>
      <c r="H3078" s="261">
        <v>2830502</v>
      </c>
      <c r="I3078" s="257">
        <v>1900000</v>
      </c>
      <c r="J3078" s="261">
        <v>1</v>
      </c>
      <c r="M3078" s="257">
        <v>1900000</v>
      </c>
    </row>
    <row r="3079" spans="1:14">
      <c r="A3079" s="263">
        <v>3078</v>
      </c>
      <c r="C3079" s="256">
        <v>46076</v>
      </c>
      <c r="D3079" s="282" t="s">
        <v>1444</v>
      </c>
      <c r="G3079" s="282" t="s">
        <v>2135</v>
      </c>
      <c r="H3079" s="261" t="s">
        <v>1186</v>
      </c>
      <c r="I3079" s="257">
        <v>620000</v>
      </c>
      <c r="J3079" s="261">
        <v>1</v>
      </c>
      <c r="M3079" s="257">
        <v>620000</v>
      </c>
    </row>
    <row r="3080" spans="1:14">
      <c r="A3080" s="263">
        <v>3079</v>
      </c>
      <c r="C3080" s="256">
        <v>46076</v>
      </c>
      <c r="D3080" s="282" t="s">
        <v>1444</v>
      </c>
      <c r="G3080" s="282" t="s">
        <v>4012</v>
      </c>
      <c r="N3080" s="257">
        <v>-1240000</v>
      </c>
    </row>
    <row r="3081" spans="1:14">
      <c r="A3081" s="263">
        <v>3080</v>
      </c>
      <c r="C3081" s="256">
        <v>46076</v>
      </c>
      <c r="D3081" s="282" t="s">
        <v>1928</v>
      </c>
      <c r="G3081" s="282" t="s">
        <v>1467</v>
      </c>
      <c r="H3081" s="261" t="s">
        <v>2613</v>
      </c>
      <c r="I3081" s="257">
        <v>350000</v>
      </c>
      <c r="J3081" s="261">
        <v>1</v>
      </c>
      <c r="L3081" s="258">
        <v>35000</v>
      </c>
      <c r="M3081" s="257">
        <v>385000</v>
      </c>
    </row>
    <row r="3082" spans="1:14">
      <c r="A3082" s="263">
        <v>3081</v>
      </c>
      <c r="C3082" s="256">
        <v>46076</v>
      </c>
      <c r="D3082" s="282" t="s">
        <v>1849</v>
      </c>
      <c r="G3082" s="282" t="s">
        <v>1182</v>
      </c>
      <c r="H3082" s="261" t="s">
        <v>1710</v>
      </c>
      <c r="I3082" s="257">
        <v>1200000</v>
      </c>
      <c r="J3082" s="261">
        <v>1</v>
      </c>
      <c r="M3082" s="257">
        <v>1200000</v>
      </c>
    </row>
    <row r="3083" spans="1:14">
      <c r="A3083" s="263">
        <v>3082</v>
      </c>
      <c r="C3083" s="256">
        <v>46076</v>
      </c>
      <c r="D3083" s="282" t="s">
        <v>1849</v>
      </c>
      <c r="G3083" s="282" t="s">
        <v>1467</v>
      </c>
      <c r="H3083" s="261" t="s">
        <v>2613</v>
      </c>
      <c r="I3083" s="257">
        <v>350000</v>
      </c>
      <c r="J3083" s="261">
        <v>1</v>
      </c>
      <c r="M3083" s="257">
        <v>350000</v>
      </c>
    </row>
    <row r="3084" spans="1:14">
      <c r="A3084" s="263">
        <v>3083</v>
      </c>
      <c r="C3084" s="256">
        <v>46076</v>
      </c>
      <c r="D3084" s="282" t="s">
        <v>1010</v>
      </c>
      <c r="G3084" s="282" t="s">
        <v>1701</v>
      </c>
      <c r="I3084" s="257">
        <v>650000</v>
      </c>
      <c r="J3084" s="261">
        <v>1</v>
      </c>
      <c r="M3084" s="257">
        <v>650000</v>
      </c>
    </row>
    <row r="3085" spans="1:14">
      <c r="A3085" s="263">
        <v>3084</v>
      </c>
      <c r="C3085" s="256">
        <v>46076</v>
      </c>
      <c r="D3085" s="282" t="s">
        <v>1045</v>
      </c>
      <c r="G3085" s="282" t="s">
        <v>2135</v>
      </c>
      <c r="H3085" s="261" t="s">
        <v>1186</v>
      </c>
      <c r="I3085" s="257">
        <v>620000</v>
      </c>
      <c r="J3085" s="261">
        <v>1</v>
      </c>
      <c r="M3085" s="257">
        <v>620000</v>
      </c>
    </row>
    <row r="3086" spans="1:14">
      <c r="A3086" s="263">
        <v>3085</v>
      </c>
      <c r="C3086" s="256">
        <v>46076</v>
      </c>
      <c r="D3086" s="282" t="s">
        <v>2431</v>
      </c>
      <c r="G3086" s="282" t="s">
        <v>1978</v>
      </c>
      <c r="H3086" s="261" t="s">
        <v>1193</v>
      </c>
      <c r="I3086" s="257">
        <v>1500000</v>
      </c>
      <c r="J3086" s="261">
        <v>1</v>
      </c>
      <c r="L3086" s="258">
        <v>150000</v>
      </c>
      <c r="M3086" s="257">
        <v>1650000</v>
      </c>
    </row>
    <row r="3087" spans="1:14">
      <c r="A3087" s="263">
        <v>3086</v>
      </c>
      <c r="C3087" s="256">
        <v>46076</v>
      </c>
      <c r="D3087" s="282" t="s">
        <v>1766</v>
      </c>
      <c r="G3087" s="282" t="s">
        <v>1467</v>
      </c>
      <c r="H3087" s="261" t="s">
        <v>2613</v>
      </c>
      <c r="I3087" s="257">
        <v>350000</v>
      </c>
      <c r="J3087" s="261">
        <v>2</v>
      </c>
      <c r="M3087" s="257">
        <v>700000</v>
      </c>
    </row>
    <row r="3088" spans="1:14">
      <c r="A3088" s="263">
        <v>3087</v>
      </c>
      <c r="C3088" s="256">
        <v>46076</v>
      </c>
      <c r="D3088" s="282" t="s">
        <v>1747</v>
      </c>
      <c r="G3088" s="282" t="s">
        <v>1701</v>
      </c>
      <c r="I3088" s="257">
        <v>1100000</v>
      </c>
      <c r="J3088" s="261">
        <v>1</v>
      </c>
      <c r="M3088" s="257">
        <v>1100000</v>
      </c>
    </row>
    <row r="3089" spans="1:14">
      <c r="A3089" s="263">
        <v>3088</v>
      </c>
      <c r="C3089" s="256">
        <v>46076</v>
      </c>
      <c r="D3089" s="282" t="s">
        <v>1747</v>
      </c>
      <c r="G3089" s="282" t="s">
        <v>1701</v>
      </c>
      <c r="I3089" s="257">
        <v>650000</v>
      </c>
      <c r="J3089" s="261">
        <v>1</v>
      </c>
      <c r="M3089" s="257">
        <v>650000</v>
      </c>
    </row>
    <row r="3090" spans="1:14">
      <c r="A3090" s="263">
        <v>3089</v>
      </c>
      <c r="C3090" s="256">
        <v>46076</v>
      </c>
      <c r="D3090" s="282" t="s">
        <v>1747</v>
      </c>
      <c r="G3090" s="282" t="s">
        <v>1490</v>
      </c>
      <c r="I3090" s="257">
        <v>30000</v>
      </c>
      <c r="J3090" s="261">
        <v>1</v>
      </c>
      <c r="M3090" s="257">
        <v>30000</v>
      </c>
    </row>
    <row r="3091" spans="1:14">
      <c r="A3091" s="263">
        <v>3090</v>
      </c>
      <c r="C3091" s="256">
        <v>46076</v>
      </c>
      <c r="D3091" s="282" t="s">
        <v>1010</v>
      </c>
      <c r="G3091" s="282" t="s">
        <v>2847</v>
      </c>
      <c r="H3091" s="261">
        <v>415090409</v>
      </c>
      <c r="I3091" s="257">
        <v>584000</v>
      </c>
      <c r="J3091" s="261">
        <v>1</v>
      </c>
      <c r="M3091" s="257">
        <v>584000</v>
      </c>
    </row>
    <row r="3092" spans="1:14">
      <c r="A3092" s="263">
        <v>3091</v>
      </c>
      <c r="C3092" s="256">
        <v>46076</v>
      </c>
      <c r="D3092" s="282" t="s">
        <v>1010</v>
      </c>
      <c r="G3092" s="282" t="s">
        <v>2140</v>
      </c>
      <c r="H3092" s="261" t="s">
        <v>1778</v>
      </c>
      <c r="I3092" s="257">
        <v>10000</v>
      </c>
      <c r="J3092" s="261">
        <v>1</v>
      </c>
      <c r="M3092" s="257">
        <v>10000</v>
      </c>
    </row>
    <row r="3093" spans="1:14">
      <c r="A3093" s="263">
        <v>3092</v>
      </c>
      <c r="C3093" s="256">
        <v>46076</v>
      </c>
      <c r="D3093" s="282" t="s">
        <v>1420</v>
      </c>
      <c r="G3093" s="282" t="s">
        <v>1182</v>
      </c>
      <c r="H3093" s="261" t="s">
        <v>1710</v>
      </c>
      <c r="I3093" s="257">
        <v>1200000</v>
      </c>
      <c r="J3093" s="261">
        <v>1</v>
      </c>
      <c r="L3093" s="258">
        <v>120000</v>
      </c>
      <c r="M3093" s="257">
        <v>1320000</v>
      </c>
    </row>
    <row r="3094" spans="1:14">
      <c r="A3094" s="263">
        <v>3093</v>
      </c>
      <c r="C3094" s="256">
        <v>46076</v>
      </c>
      <c r="D3094" s="282" t="s">
        <v>1567</v>
      </c>
      <c r="G3094" s="282" t="s">
        <v>4309</v>
      </c>
      <c r="N3094" s="257">
        <v>-1649000</v>
      </c>
    </row>
    <row r="3095" spans="1:14">
      <c r="A3095" s="263">
        <v>3094</v>
      </c>
      <c r="C3095" s="256">
        <v>46076</v>
      </c>
      <c r="D3095" s="282" t="s">
        <v>1928</v>
      </c>
      <c r="G3095" s="282" t="s">
        <v>3931</v>
      </c>
      <c r="N3095" s="257">
        <v>-385000</v>
      </c>
    </row>
    <row r="3096" spans="1:14">
      <c r="A3096" s="263">
        <v>3095</v>
      </c>
      <c r="C3096" s="256">
        <v>46077</v>
      </c>
      <c r="D3096" s="282" t="s">
        <v>1440</v>
      </c>
      <c r="G3096" s="282" t="s">
        <v>4310</v>
      </c>
      <c r="I3096" s="257">
        <v>300000</v>
      </c>
      <c r="J3096" s="261">
        <v>1</v>
      </c>
      <c r="M3096" s="257">
        <v>300000</v>
      </c>
    </row>
    <row r="3097" spans="1:14">
      <c r="A3097" s="263">
        <v>3096</v>
      </c>
      <c r="C3097" s="256">
        <v>46077</v>
      </c>
      <c r="D3097" s="282" t="s">
        <v>1620</v>
      </c>
      <c r="G3097" s="282" t="s">
        <v>3490</v>
      </c>
      <c r="H3097" s="261" t="s">
        <v>3499</v>
      </c>
      <c r="I3097" s="257">
        <v>2600000</v>
      </c>
      <c r="J3097" s="261">
        <v>1</v>
      </c>
      <c r="M3097" s="257">
        <v>2600000</v>
      </c>
    </row>
    <row r="3098" spans="1:14">
      <c r="A3098" s="263">
        <v>3097</v>
      </c>
      <c r="C3098" s="256">
        <v>46077</v>
      </c>
      <c r="D3098" s="282" t="s">
        <v>2925</v>
      </c>
      <c r="G3098" s="282" t="s">
        <v>1182</v>
      </c>
      <c r="H3098" s="261" t="s">
        <v>1710</v>
      </c>
      <c r="I3098" s="257">
        <v>1200000</v>
      </c>
      <c r="J3098" s="261">
        <v>1</v>
      </c>
      <c r="M3098" s="257">
        <v>1200000</v>
      </c>
    </row>
    <row r="3099" spans="1:14">
      <c r="A3099" s="263">
        <v>3098</v>
      </c>
      <c r="C3099" s="256">
        <v>46077</v>
      </c>
      <c r="D3099" s="282" t="s">
        <v>1802</v>
      </c>
      <c r="G3099" s="282" t="s">
        <v>1182</v>
      </c>
      <c r="H3099" s="261" t="s">
        <v>1710</v>
      </c>
      <c r="I3099" s="257">
        <v>1200000</v>
      </c>
      <c r="J3099" s="261">
        <v>1</v>
      </c>
      <c r="M3099" s="257">
        <v>1200000</v>
      </c>
    </row>
    <row r="3100" spans="1:14">
      <c r="A3100" s="263">
        <v>3099</v>
      </c>
      <c r="C3100" s="256">
        <v>46077</v>
      </c>
      <c r="D3100" s="282" t="s">
        <v>1802</v>
      </c>
      <c r="G3100" s="282" t="s">
        <v>1467</v>
      </c>
      <c r="H3100" s="261" t="s">
        <v>2613</v>
      </c>
      <c r="I3100" s="257">
        <v>350000</v>
      </c>
      <c r="J3100" s="261">
        <v>1</v>
      </c>
      <c r="M3100" s="257">
        <v>350000</v>
      </c>
    </row>
    <row r="3101" spans="1:14">
      <c r="A3101" s="263">
        <v>3100</v>
      </c>
      <c r="C3101" s="256">
        <v>46077</v>
      </c>
      <c r="D3101" s="282" t="s">
        <v>1313</v>
      </c>
      <c r="G3101" s="282" t="s">
        <v>1902</v>
      </c>
      <c r="H3101" s="261" t="s">
        <v>3896</v>
      </c>
      <c r="I3101" s="257">
        <v>1000000</v>
      </c>
      <c r="J3101" s="261">
        <v>1</v>
      </c>
      <c r="L3101" s="258">
        <v>100000</v>
      </c>
      <c r="M3101" s="257">
        <v>1100000</v>
      </c>
    </row>
    <row r="3102" spans="1:14">
      <c r="A3102" s="263">
        <v>3101</v>
      </c>
      <c r="C3102" s="256">
        <v>46077</v>
      </c>
      <c r="D3102" s="282" t="s">
        <v>1370</v>
      </c>
      <c r="G3102" s="282" t="s">
        <v>1701</v>
      </c>
      <c r="I3102" s="257">
        <v>1100000</v>
      </c>
      <c r="J3102" s="261">
        <v>1</v>
      </c>
      <c r="M3102" s="257">
        <v>1100000</v>
      </c>
    </row>
    <row r="3103" spans="1:14">
      <c r="A3103" s="263">
        <v>3102</v>
      </c>
      <c r="C3103" s="256">
        <v>46077</v>
      </c>
      <c r="D3103" s="282" t="s">
        <v>1802</v>
      </c>
      <c r="G3103" s="282" t="s">
        <v>4311</v>
      </c>
      <c r="N3103" s="257">
        <v>-1550000</v>
      </c>
    </row>
    <row r="3104" spans="1:14">
      <c r="A3104" s="263">
        <v>3103</v>
      </c>
      <c r="C3104" s="256">
        <v>46077</v>
      </c>
      <c r="D3104" s="282" t="s">
        <v>1816</v>
      </c>
      <c r="G3104" s="282" t="s">
        <v>4174</v>
      </c>
      <c r="N3104" s="257">
        <v>-250000</v>
      </c>
    </row>
    <row r="3105" spans="1:14">
      <c r="A3105" s="263">
        <v>3104</v>
      </c>
      <c r="C3105" s="256">
        <v>46077</v>
      </c>
      <c r="D3105" s="282" t="s">
        <v>1525</v>
      </c>
      <c r="G3105" s="282" t="s">
        <v>4298</v>
      </c>
      <c r="N3105" s="257">
        <v>-2900000</v>
      </c>
    </row>
    <row r="3106" spans="1:14">
      <c r="A3106" s="263">
        <v>3105</v>
      </c>
      <c r="C3106" s="256">
        <v>46077</v>
      </c>
      <c r="D3106" s="282" t="s">
        <v>1620</v>
      </c>
      <c r="G3106" s="282" t="s">
        <v>4312</v>
      </c>
      <c r="N3106" s="257">
        <v>-2600000</v>
      </c>
    </row>
    <row r="3107" spans="1:14">
      <c r="A3107" s="263">
        <v>3106</v>
      </c>
      <c r="C3107" s="256">
        <v>46077</v>
      </c>
      <c r="D3107" s="282" t="s">
        <v>1420</v>
      </c>
      <c r="G3107" s="282" t="s">
        <v>4313</v>
      </c>
      <c r="N3107" s="257">
        <v>-1320000</v>
      </c>
    </row>
    <row r="3108" spans="1:14">
      <c r="A3108" s="263">
        <v>3107</v>
      </c>
      <c r="C3108" s="256">
        <v>46078</v>
      </c>
      <c r="D3108" s="282" t="s">
        <v>2714</v>
      </c>
      <c r="G3108" s="282" t="s">
        <v>2038</v>
      </c>
      <c r="N3108" s="257">
        <v>-870000</v>
      </c>
    </row>
    <row r="3109" spans="1:14">
      <c r="A3109" s="263">
        <v>3108</v>
      </c>
      <c r="C3109" s="256">
        <v>46078</v>
      </c>
      <c r="D3109" s="282" t="s">
        <v>1444</v>
      </c>
      <c r="G3109" s="282" t="s">
        <v>1182</v>
      </c>
      <c r="H3109" s="261" t="s">
        <v>1710</v>
      </c>
      <c r="I3109" s="257">
        <v>1100000</v>
      </c>
      <c r="J3109" s="261">
        <v>1</v>
      </c>
      <c r="M3109" s="257">
        <v>1100000</v>
      </c>
    </row>
    <row r="3110" spans="1:14">
      <c r="A3110" s="263">
        <v>3109</v>
      </c>
      <c r="C3110" s="256">
        <v>46078</v>
      </c>
      <c r="D3110" s="282" t="s">
        <v>1444</v>
      </c>
      <c r="G3110" s="282" t="s">
        <v>1467</v>
      </c>
      <c r="H3110" s="261" t="s">
        <v>2613</v>
      </c>
      <c r="I3110" s="257">
        <v>350000</v>
      </c>
      <c r="J3110" s="261">
        <v>1</v>
      </c>
      <c r="M3110" s="257">
        <v>350000</v>
      </c>
    </row>
    <row r="3111" spans="1:14">
      <c r="A3111" s="263">
        <v>3110</v>
      </c>
      <c r="C3111" s="256">
        <v>46078</v>
      </c>
      <c r="D3111" s="282" t="s">
        <v>1277</v>
      </c>
      <c r="G3111" s="282" t="s">
        <v>1182</v>
      </c>
      <c r="H3111" s="261" t="s">
        <v>1710</v>
      </c>
      <c r="I3111" s="257">
        <v>1200000</v>
      </c>
      <c r="J3111" s="261">
        <v>1</v>
      </c>
      <c r="M3111" s="257">
        <v>1200000</v>
      </c>
    </row>
    <row r="3112" spans="1:14">
      <c r="A3112" s="263">
        <v>3111</v>
      </c>
      <c r="C3112" s="256">
        <v>46078</v>
      </c>
      <c r="D3112" s="282" t="s">
        <v>1277</v>
      </c>
      <c r="G3112" s="282" t="s">
        <v>4314</v>
      </c>
      <c r="I3112" s="257">
        <v>750000</v>
      </c>
      <c r="J3112" s="261">
        <v>1</v>
      </c>
      <c r="M3112" s="257">
        <v>750000</v>
      </c>
    </row>
    <row r="3113" spans="1:14">
      <c r="A3113" s="263">
        <v>3112</v>
      </c>
      <c r="C3113" s="256">
        <v>46078</v>
      </c>
      <c r="D3113" s="282" t="s">
        <v>3327</v>
      </c>
      <c r="G3113" s="282" t="s">
        <v>1701</v>
      </c>
      <c r="I3113" s="257">
        <v>650000</v>
      </c>
      <c r="J3113" s="261">
        <v>1</v>
      </c>
      <c r="M3113" s="257">
        <v>650000</v>
      </c>
    </row>
    <row r="3114" spans="1:14">
      <c r="A3114" s="263">
        <v>3113</v>
      </c>
      <c r="C3114" s="256">
        <v>46078</v>
      </c>
      <c r="D3114" s="282" t="s">
        <v>989</v>
      </c>
      <c r="G3114" s="282" t="s">
        <v>1701</v>
      </c>
      <c r="I3114" s="257">
        <v>650000</v>
      </c>
      <c r="J3114" s="261">
        <v>1</v>
      </c>
      <c r="L3114" s="258">
        <v>65000</v>
      </c>
      <c r="M3114" s="257">
        <v>715000</v>
      </c>
    </row>
    <row r="3115" spans="1:14">
      <c r="A3115" s="263">
        <v>3114</v>
      </c>
      <c r="C3115" s="256">
        <v>46078</v>
      </c>
      <c r="D3115" s="282" t="s">
        <v>3873</v>
      </c>
      <c r="G3115" s="282" t="s">
        <v>1182</v>
      </c>
      <c r="H3115" s="261" t="s">
        <v>1710</v>
      </c>
      <c r="I3115" s="257">
        <v>1300000</v>
      </c>
      <c r="J3115" s="261">
        <v>1</v>
      </c>
      <c r="M3115" s="257">
        <v>1300000</v>
      </c>
    </row>
    <row r="3116" spans="1:14">
      <c r="A3116" s="263">
        <v>3115</v>
      </c>
      <c r="C3116" s="256">
        <v>46078</v>
      </c>
      <c r="D3116" s="282" t="s">
        <v>989</v>
      </c>
      <c r="G3116" s="282" t="s">
        <v>4315</v>
      </c>
      <c r="N3116" s="257">
        <v>-715000</v>
      </c>
    </row>
    <row r="3117" spans="1:14">
      <c r="A3117" s="263">
        <v>3116</v>
      </c>
      <c r="C3117" s="256">
        <v>46078</v>
      </c>
      <c r="D3117" s="282" t="s">
        <v>1277</v>
      </c>
      <c r="G3117" s="282" t="s">
        <v>4316</v>
      </c>
      <c r="N3117" s="257">
        <v>-1950000</v>
      </c>
    </row>
    <row r="3118" spans="1:14">
      <c r="A3118" s="263">
        <v>3117</v>
      </c>
      <c r="C3118" s="256">
        <v>46079</v>
      </c>
      <c r="D3118" s="282" t="s">
        <v>1705</v>
      </c>
      <c r="G3118" s="282" t="s">
        <v>1757</v>
      </c>
      <c r="N3118" s="257">
        <v>-900000</v>
      </c>
    </row>
    <row r="3119" spans="1:14">
      <c r="A3119" s="263">
        <v>3118</v>
      </c>
      <c r="C3119" s="256">
        <v>46079</v>
      </c>
      <c r="D3119" s="282" t="s">
        <v>2925</v>
      </c>
      <c r="G3119" s="282" t="s">
        <v>4317</v>
      </c>
      <c r="N3119" s="257">
        <v>-2065000</v>
      </c>
    </row>
    <row r="3120" spans="1:14">
      <c r="A3120" s="263">
        <v>3119</v>
      </c>
      <c r="C3120" s="256">
        <v>46079</v>
      </c>
      <c r="D3120" s="282" t="s">
        <v>1557</v>
      </c>
      <c r="G3120" s="282" t="s">
        <v>4002</v>
      </c>
      <c r="N3120" s="257">
        <v>-1100000</v>
      </c>
    </row>
    <row r="3121" spans="1:14">
      <c r="A3121" s="263">
        <v>3120</v>
      </c>
      <c r="C3121" s="256">
        <v>46079</v>
      </c>
      <c r="D3121" s="282" t="s">
        <v>3873</v>
      </c>
      <c r="G3121" s="282" t="s">
        <v>3991</v>
      </c>
      <c r="N3121" s="257">
        <v>-1300000</v>
      </c>
    </row>
    <row r="3122" spans="1:14">
      <c r="A3122" s="263">
        <v>3121</v>
      </c>
      <c r="C3122" s="256">
        <v>46079</v>
      </c>
      <c r="D3122" s="282" t="s">
        <v>1747</v>
      </c>
      <c r="G3122" s="282" t="s">
        <v>1184</v>
      </c>
      <c r="H3122" s="261" t="s">
        <v>1534</v>
      </c>
      <c r="I3122" s="257">
        <v>1200000</v>
      </c>
      <c r="J3122" s="261">
        <v>1</v>
      </c>
      <c r="M3122" s="257">
        <v>1200000</v>
      </c>
    </row>
    <row r="3123" spans="1:14">
      <c r="A3123" s="263">
        <v>3122</v>
      </c>
      <c r="C3123" s="256">
        <v>46079</v>
      </c>
      <c r="D3123" s="282" t="s">
        <v>3124</v>
      </c>
      <c r="G3123" s="282" t="s">
        <v>2126</v>
      </c>
      <c r="H3123" s="261" t="s">
        <v>1435</v>
      </c>
      <c r="I3123" s="257">
        <v>1600000</v>
      </c>
      <c r="J3123" s="261">
        <v>1</v>
      </c>
      <c r="M3123" s="257">
        <v>1600000</v>
      </c>
    </row>
    <row r="3124" spans="1:14">
      <c r="A3124" s="263">
        <v>3123</v>
      </c>
      <c r="C3124" s="256">
        <v>46079</v>
      </c>
      <c r="D3124" s="282" t="s">
        <v>1557</v>
      </c>
      <c r="G3124" s="282" t="s">
        <v>2135</v>
      </c>
      <c r="H3124" s="261" t="s">
        <v>1186</v>
      </c>
      <c r="I3124" s="257">
        <v>620000</v>
      </c>
      <c r="J3124" s="261">
        <v>1</v>
      </c>
      <c r="M3124" s="257">
        <v>620000</v>
      </c>
    </row>
    <row r="3125" spans="1:14">
      <c r="A3125" s="263">
        <v>3124</v>
      </c>
      <c r="C3125" s="256">
        <v>46079</v>
      </c>
      <c r="D3125" s="282" t="s">
        <v>1427</v>
      </c>
      <c r="G3125" s="282" t="s">
        <v>1675</v>
      </c>
      <c r="H3125" s="261">
        <v>27107593440</v>
      </c>
      <c r="I3125" s="257">
        <v>150000</v>
      </c>
      <c r="J3125" s="261">
        <v>1</v>
      </c>
      <c r="M3125" s="257">
        <v>150000</v>
      </c>
    </row>
    <row r="3126" spans="1:14">
      <c r="A3126" s="263">
        <v>3125</v>
      </c>
      <c r="C3126" s="256">
        <v>46079</v>
      </c>
      <c r="D3126" s="282" t="s">
        <v>3862</v>
      </c>
      <c r="G3126" s="282" t="s">
        <v>2977</v>
      </c>
      <c r="H3126" s="261" t="s">
        <v>1903</v>
      </c>
      <c r="I3126" s="257">
        <v>1000000</v>
      </c>
      <c r="J3126" s="261">
        <v>1</v>
      </c>
      <c r="L3126" s="258">
        <v>100000</v>
      </c>
      <c r="M3126" s="257">
        <v>1100000</v>
      </c>
    </row>
    <row r="3127" spans="1:14">
      <c r="A3127" s="263">
        <v>3126</v>
      </c>
      <c r="C3127" s="256">
        <v>46079</v>
      </c>
      <c r="D3127" s="282" t="s">
        <v>1415</v>
      </c>
      <c r="G3127" s="282" t="s">
        <v>4318</v>
      </c>
      <c r="I3127" s="257">
        <v>-350000</v>
      </c>
      <c r="J3127" s="261">
        <v>1</v>
      </c>
      <c r="N3127" s="257">
        <v>-350000</v>
      </c>
    </row>
    <row r="3128" spans="1:14">
      <c r="A3128" s="263">
        <v>3127</v>
      </c>
      <c r="C3128" s="256">
        <v>46079</v>
      </c>
      <c r="D3128" s="282" t="s">
        <v>1415</v>
      </c>
      <c r="G3128" s="282" t="s">
        <v>4319</v>
      </c>
      <c r="I3128" s="257">
        <v>-300000</v>
      </c>
      <c r="J3128" s="261">
        <v>1</v>
      </c>
      <c r="N3128" s="257">
        <v>-300000</v>
      </c>
    </row>
    <row r="3129" spans="1:14">
      <c r="A3129" s="263">
        <v>3128</v>
      </c>
      <c r="C3129" s="256">
        <v>46079</v>
      </c>
      <c r="D3129" s="282" t="s">
        <v>1010</v>
      </c>
      <c r="G3129" s="282" t="s">
        <v>2142</v>
      </c>
      <c r="I3129" s="257">
        <v>550000</v>
      </c>
      <c r="J3129" s="261">
        <v>1</v>
      </c>
      <c r="M3129" s="257">
        <v>550000</v>
      </c>
    </row>
    <row r="3130" spans="1:14">
      <c r="A3130" s="263">
        <v>3129</v>
      </c>
      <c r="C3130" s="256">
        <v>46079</v>
      </c>
      <c r="D3130" s="282" t="s">
        <v>1465</v>
      </c>
      <c r="G3130" s="282" t="s">
        <v>1184</v>
      </c>
      <c r="H3130" s="261" t="s">
        <v>1185</v>
      </c>
      <c r="I3130" s="257">
        <v>1250000</v>
      </c>
      <c r="J3130" s="261">
        <v>1</v>
      </c>
      <c r="M3130" s="257">
        <v>1250000</v>
      </c>
    </row>
    <row r="3131" spans="1:14">
      <c r="A3131" s="263">
        <v>3130</v>
      </c>
      <c r="C3131" s="256">
        <v>46079</v>
      </c>
      <c r="D3131" s="282" t="s">
        <v>981</v>
      </c>
      <c r="G3131" s="282" t="s">
        <v>2323</v>
      </c>
      <c r="H3131" s="261" t="s">
        <v>2355</v>
      </c>
      <c r="I3131" s="257">
        <v>681818</v>
      </c>
      <c r="J3131" s="261">
        <v>1</v>
      </c>
      <c r="L3131" s="258">
        <v>68182</v>
      </c>
      <c r="M3131" s="257">
        <v>750000</v>
      </c>
    </row>
    <row r="3132" spans="1:14">
      <c r="A3132" s="263">
        <v>3131</v>
      </c>
      <c r="C3132" s="256">
        <v>46079</v>
      </c>
      <c r="D3132" s="282" t="s">
        <v>981</v>
      </c>
      <c r="G3132" s="282" t="s">
        <v>2128</v>
      </c>
      <c r="H3132" s="261" t="s">
        <v>1180</v>
      </c>
      <c r="I3132" s="257">
        <v>1500000</v>
      </c>
      <c r="J3132" s="261">
        <v>1</v>
      </c>
      <c r="L3132" s="258">
        <v>150000</v>
      </c>
      <c r="M3132" s="257">
        <v>1650000</v>
      </c>
    </row>
    <row r="3133" spans="1:14">
      <c r="A3133" s="263">
        <v>3132</v>
      </c>
      <c r="C3133" s="256">
        <v>46079</v>
      </c>
      <c r="D3133" s="282" t="s">
        <v>981</v>
      </c>
      <c r="G3133" s="282" t="s">
        <v>2129</v>
      </c>
      <c r="H3133" s="261" t="s">
        <v>1760</v>
      </c>
      <c r="I3133" s="257">
        <v>100000</v>
      </c>
      <c r="J3133" s="261">
        <v>1</v>
      </c>
      <c r="L3133" s="258">
        <v>10000</v>
      </c>
      <c r="M3133" s="257">
        <v>110000</v>
      </c>
    </row>
    <row r="3134" spans="1:14">
      <c r="A3134" s="263">
        <v>3133</v>
      </c>
      <c r="C3134" s="256">
        <v>46079</v>
      </c>
      <c r="D3134" s="282" t="s">
        <v>981</v>
      </c>
      <c r="G3134" s="282" t="s">
        <v>3947</v>
      </c>
      <c r="N3134" s="257">
        <v>-2510000</v>
      </c>
    </row>
    <row r="3135" spans="1:14">
      <c r="A3135" s="263">
        <v>3134</v>
      </c>
      <c r="C3135" s="256">
        <v>46080</v>
      </c>
      <c r="D3135" s="282" t="s">
        <v>3191</v>
      </c>
      <c r="G3135" s="282" t="s">
        <v>4320</v>
      </c>
      <c r="N3135" s="257">
        <v>-1130000</v>
      </c>
    </row>
    <row r="3136" spans="1:14">
      <c r="A3136" s="263">
        <v>3135</v>
      </c>
      <c r="C3136" s="256">
        <v>46080</v>
      </c>
      <c r="D3136" s="282" t="s">
        <v>1010</v>
      </c>
      <c r="G3136" s="282" t="s">
        <v>2056</v>
      </c>
      <c r="H3136" s="261">
        <v>36050661</v>
      </c>
      <c r="I3136" s="257">
        <v>1200000</v>
      </c>
      <c r="J3136" s="261">
        <v>1</v>
      </c>
      <c r="M3136" s="257">
        <v>1200000</v>
      </c>
    </row>
    <row r="3137" spans="1:14">
      <c r="A3137" s="263">
        <v>3136</v>
      </c>
      <c r="C3137" s="256">
        <v>46080</v>
      </c>
      <c r="D3137" s="282" t="s">
        <v>2844</v>
      </c>
      <c r="G3137" s="282" t="s">
        <v>4102</v>
      </c>
      <c r="H3137" s="261">
        <v>97031708500</v>
      </c>
      <c r="I3137" s="257">
        <v>3200000</v>
      </c>
      <c r="J3137" s="261">
        <v>1</v>
      </c>
      <c r="M3137" s="257">
        <v>3200000</v>
      </c>
    </row>
    <row r="3138" spans="1:14">
      <c r="A3138" s="263">
        <v>3137</v>
      </c>
      <c r="C3138" s="256">
        <v>46080</v>
      </c>
      <c r="D3138" s="282" t="s">
        <v>2844</v>
      </c>
      <c r="G3138" s="282" t="s">
        <v>1722</v>
      </c>
      <c r="H3138" s="261" t="s">
        <v>1724</v>
      </c>
      <c r="I3138" s="257">
        <v>100000</v>
      </c>
      <c r="J3138" s="261">
        <v>1</v>
      </c>
      <c r="M3138" s="257">
        <v>100000</v>
      </c>
    </row>
    <row r="3139" spans="1:14">
      <c r="A3139" s="263">
        <v>3138</v>
      </c>
      <c r="C3139" s="256">
        <v>46080</v>
      </c>
      <c r="D3139" s="282" t="s">
        <v>2844</v>
      </c>
      <c r="G3139" s="282" t="s">
        <v>4321</v>
      </c>
      <c r="I3139" s="257">
        <v>10000</v>
      </c>
      <c r="J3139" s="261">
        <v>10</v>
      </c>
      <c r="M3139" s="257">
        <v>100000</v>
      </c>
    </row>
    <row r="3140" spans="1:14">
      <c r="A3140" s="263">
        <v>3139</v>
      </c>
      <c r="C3140" s="256">
        <v>46080</v>
      </c>
      <c r="D3140" s="282" t="s">
        <v>4271</v>
      </c>
      <c r="G3140" s="282" t="s">
        <v>1701</v>
      </c>
      <c r="I3140" s="257">
        <v>650000</v>
      </c>
      <c r="J3140" s="261">
        <v>1</v>
      </c>
      <c r="M3140" s="257">
        <v>650000</v>
      </c>
    </row>
    <row r="3141" spans="1:14">
      <c r="A3141" s="263">
        <v>3140</v>
      </c>
      <c r="C3141" s="256">
        <v>46080</v>
      </c>
      <c r="D3141" s="282" t="s">
        <v>3854</v>
      </c>
      <c r="G3141" s="282" t="s">
        <v>3490</v>
      </c>
      <c r="H3141" s="261" t="s">
        <v>3499</v>
      </c>
      <c r="I3141" s="257">
        <v>2600000</v>
      </c>
      <c r="J3141" s="261">
        <v>1</v>
      </c>
      <c r="M3141" s="257">
        <v>2600000</v>
      </c>
    </row>
    <row r="3142" spans="1:14">
      <c r="A3142" s="263">
        <v>3141</v>
      </c>
      <c r="C3142" s="256">
        <v>46080</v>
      </c>
      <c r="D3142" s="282" t="s">
        <v>3854</v>
      </c>
      <c r="G3142" s="282" t="s">
        <v>2142</v>
      </c>
      <c r="I3142" s="257">
        <v>700000</v>
      </c>
      <c r="J3142" s="261">
        <v>1</v>
      </c>
      <c r="M3142" s="257">
        <v>700000</v>
      </c>
    </row>
    <row r="3143" spans="1:14">
      <c r="A3143" s="263">
        <v>3142</v>
      </c>
      <c r="C3143" s="256">
        <v>46080</v>
      </c>
      <c r="D3143" s="282" t="s">
        <v>3854</v>
      </c>
      <c r="G3143" s="282" t="s">
        <v>2139</v>
      </c>
      <c r="H3143" s="261" t="s">
        <v>1752</v>
      </c>
      <c r="I3143" s="257">
        <v>40000</v>
      </c>
      <c r="J3143" s="261">
        <v>1</v>
      </c>
      <c r="M3143" s="257">
        <v>40000</v>
      </c>
    </row>
    <row r="3144" spans="1:14">
      <c r="A3144" s="263">
        <v>3143</v>
      </c>
      <c r="C3144" s="256">
        <v>46080</v>
      </c>
      <c r="D3144" s="282" t="s">
        <v>3854</v>
      </c>
      <c r="G3144" s="282" t="s">
        <v>2140</v>
      </c>
      <c r="H3144" s="261" t="s">
        <v>1778</v>
      </c>
      <c r="I3144" s="257">
        <v>10000</v>
      </c>
      <c r="J3144" s="261">
        <v>2</v>
      </c>
      <c r="M3144" s="257">
        <v>20000</v>
      </c>
    </row>
    <row r="3145" spans="1:14">
      <c r="A3145" s="263">
        <v>3144</v>
      </c>
      <c r="C3145" s="256">
        <v>46080</v>
      </c>
      <c r="D3145" s="282" t="s">
        <v>1307</v>
      </c>
      <c r="F3145" s="284" t="s">
        <v>4161</v>
      </c>
      <c r="G3145" s="282" t="s">
        <v>1616</v>
      </c>
      <c r="H3145" s="261" t="s">
        <v>4098</v>
      </c>
      <c r="J3145" s="261">
        <v>1</v>
      </c>
    </row>
    <row r="3146" spans="1:14">
      <c r="A3146" s="263">
        <v>3145</v>
      </c>
      <c r="C3146" s="256">
        <v>46080</v>
      </c>
      <c r="D3146" s="282" t="s">
        <v>1423</v>
      </c>
      <c r="G3146" s="282" t="s">
        <v>2126</v>
      </c>
      <c r="H3146" s="261" t="s">
        <v>1435</v>
      </c>
      <c r="I3146" s="257">
        <v>1600000</v>
      </c>
      <c r="J3146" s="261">
        <v>1</v>
      </c>
      <c r="L3146" s="258">
        <v>160000</v>
      </c>
      <c r="M3146" s="257">
        <v>1760000</v>
      </c>
    </row>
    <row r="3147" spans="1:14">
      <c r="A3147" s="263">
        <v>3146</v>
      </c>
      <c r="C3147" s="256">
        <v>46080</v>
      </c>
      <c r="D3147" s="282" t="s">
        <v>3327</v>
      </c>
      <c r="G3147" s="282" t="s">
        <v>3992</v>
      </c>
      <c r="N3147" s="257">
        <v>-650000</v>
      </c>
    </row>
    <row r="3148" spans="1:14">
      <c r="A3148" s="263">
        <v>3147</v>
      </c>
      <c r="C3148" s="256">
        <v>46080</v>
      </c>
      <c r="D3148" s="282" t="s">
        <v>4271</v>
      </c>
      <c r="G3148" s="282" t="s">
        <v>4322</v>
      </c>
      <c r="N3148" s="257">
        <v>-650000</v>
      </c>
    </row>
    <row r="3149" spans="1:14">
      <c r="A3149" s="263">
        <v>3148</v>
      </c>
      <c r="C3149" s="256">
        <v>46080</v>
      </c>
      <c r="D3149" s="282" t="s">
        <v>3124</v>
      </c>
      <c r="G3149" s="282" t="s">
        <v>3946</v>
      </c>
      <c r="N3149" s="257">
        <v>-1600000</v>
      </c>
    </row>
    <row r="3150" spans="1:14">
      <c r="A3150" s="263">
        <v>3149</v>
      </c>
      <c r="C3150" s="256">
        <v>46080</v>
      </c>
      <c r="D3150" s="282" t="s">
        <v>2844</v>
      </c>
      <c r="G3150" s="282" t="s">
        <v>3978</v>
      </c>
      <c r="N3150" s="257">
        <v>-3400000</v>
      </c>
    </row>
    <row r="3151" spans="1:14">
      <c r="A3151" s="263">
        <v>3150</v>
      </c>
      <c r="C3151" s="256">
        <v>46080</v>
      </c>
      <c r="D3151" s="282" t="s">
        <v>1849</v>
      </c>
      <c r="G3151" s="282" t="s">
        <v>3954</v>
      </c>
      <c r="N3151" s="257">
        <v>-2750000</v>
      </c>
    </row>
    <row r="3152" spans="1:14">
      <c r="A3152" s="263">
        <v>3151</v>
      </c>
      <c r="C3152" s="256">
        <v>46080</v>
      </c>
      <c r="D3152" s="282" t="s">
        <v>1465</v>
      </c>
      <c r="G3152" s="282" t="s">
        <v>3932</v>
      </c>
      <c r="N3152" s="257">
        <v>-1250000</v>
      </c>
    </row>
    <row r="3153" spans="1:14">
      <c r="A3153" s="263">
        <v>3152</v>
      </c>
      <c r="C3153" s="256">
        <v>46081</v>
      </c>
      <c r="D3153" s="282" t="s">
        <v>3874</v>
      </c>
      <c r="G3153" s="282" t="s">
        <v>4324</v>
      </c>
      <c r="N3153" s="257">
        <v>-150000</v>
      </c>
    </row>
    <row r="3154" spans="1:14">
      <c r="A3154" s="263">
        <v>3153</v>
      </c>
      <c r="C3154" s="256">
        <v>46081</v>
      </c>
      <c r="D3154" s="282" t="s">
        <v>2431</v>
      </c>
      <c r="G3154" s="282" t="s">
        <v>4325</v>
      </c>
      <c r="N3154" s="257">
        <v>-1650000</v>
      </c>
    </row>
    <row r="3155" spans="1:14">
      <c r="A3155" s="263">
        <v>3154</v>
      </c>
      <c r="C3155" s="256">
        <v>46081</v>
      </c>
      <c r="D3155" s="282" t="s">
        <v>1551</v>
      </c>
      <c r="G3155" s="282" t="s">
        <v>1182</v>
      </c>
      <c r="H3155" s="261" t="s">
        <v>1710</v>
      </c>
      <c r="I3155" s="257">
        <v>1200000</v>
      </c>
      <c r="J3155" s="261">
        <v>1</v>
      </c>
      <c r="L3155" s="258">
        <v>120000</v>
      </c>
      <c r="M3155" s="257">
        <v>1320000</v>
      </c>
    </row>
    <row r="3156" spans="1:14">
      <c r="A3156" s="263">
        <v>3155</v>
      </c>
      <c r="C3156" s="256">
        <v>46081</v>
      </c>
      <c r="D3156" s="282" t="s">
        <v>1557</v>
      </c>
      <c r="G3156" s="282" t="s">
        <v>1701</v>
      </c>
      <c r="I3156" s="257">
        <v>500000</v>
      </c>
      <c r="J3156" s="261">
        <v>1</v>
      </c>
      <c r="L3156" s="258">
        <v>50000</v>
      </c>
      <c r="M3156" s="257">
        <v>550000</v>
      </c>
    </row>
    <row r="3157" spans="1:14">
      <c r="A3157" s="263">
        <v>3156</v>
      </c>
      <c r="C3157" s="256">
        <v>46081</v>
      </c>
      <c r="D3157" s="282" t="s">
        <v>1038</v>
      </c>
      <c r="G3157" s="282" t="s">
        <v>2144</v>
      </c>
      <c r="H3157" s="261">
        <v>2820403</v>
      </c>
      <c r="I3157" s="257">
        <v>1600000</v>
      </c>
      <c r="J3157" s="261">
        <v>1</v>
      </c>
      <c r="M3157" s="257">
        <v>1600000</v>
      </c>
    </row>
    <row r="3158" spans="1:14">
      <c r="A3158" s="263">
        <v>3157</v>
      </c>
      <c r="C3158" s="256">
        <v>46081</v>
      </c>
      <c r="D3158" s="282" t="s">
        <v>1370</v>
      </c>
      <c r="G3158" s="282" t="s">
        <v>1520</v>
      </c>
      <c r="H3158" s="261">
        <v>24152333907</v>
      </c>
      <c r="I3158" s="257">
        <v>50000</v>
      </c>
      <c r="J3158" s="261">
        <v>1</v>
      </c>
      <c r="M3158" s="257">
        <v>50000</v>
      </c>
    </row>
    <row r="3159" spans="1:14">
      <c r="A3159" s="263">
        <v>3158</v>
      </c>
      <c r="C3159" s="256">
        <v>46081</v>
      </c>
      <c r="D3159" s="282" t="s">
        <v>1551</v>
      </c>
      <c r="G3159" s="282" t="s">
        <v>2006</v>
      </c>
      <c r="N3159" s="257">
        <v>-2750000</v>
      </c>
    </row>
    <row r="3160" spans="1:14">
      <c r="A3160" s="263">
        <v>3159</v>
      </c>
      <c r="C3160" s="256">
        <v>46081</v>
      </c>
      <c r="D3160" s="282" t="s">
        <v>1548</v>
      </c>
      <c r="G3160" s="282" t="s">
        <v>4008</v>
      </c>
      <c r="N3160" s="257">
        <v>-1370000</v>
      </c>
    </row>
    <row r="3161" spans="1:14">
      <c r="A3161" s="263">
        <v>3160</v>
      </c>
      <c r="C3161" s="256">
        <v>46081</v>
      </c>
      <c r="D3161" s="282" t="s">
        <v>1928</v>
      </c>
      <c r="G3161" s="282" t="s">
        <v>3144</v>
      </c>
      <c r="H3161" s="261" t="s">
        <v>3433</v>
      </c>
      <c r="I3161" s="257">
        <v>1000000</v>
      </c>
      <c r="J3161" s="261">
        <v>1</v>
      </c>
      <c r="L3161" s="258">
        <v>100000</v>
      </c>
      <c r="M3161" s="257">
        <v>1100000</v>
      </c>
    </row>
    <row r="3162" spans="1:14">
      <c r="A3162" s="263">
        <v>3161</v>
      </c>
      <c r="C3162" s="256">
        <v>46081</v>
      </c>
      <c r="D3162" s="282" t="s">
        <v>1928</v>
      </c>
      <c r="G3162" s="282" t="s">
        <v>3931</v>
      </c>
      <c r="N3162" s="257">
        <v>-1100000</v>
      </c>
    </row>
    <row r="3163" spans="1:14">
      <c r="A3163" s="263">
        <v>3162</v>
      </c>
      <c r="C3163" s="256">
        <v>46082</v>
      </c>
      <c r="D3163" s="282" t="s">
        <v>1370</v>
      </c>
      <c r="G3163" s="282" t="s">
        <v>3673</v>
      </c>
      <c r="N3163" s="257">
        <v>-7230000</v>
      </c>
    </row>
    <row r="3164" spans="1:14">
      <c r="A3164" s="263">
        <v>3163</v>
      </c>
      <c r="C3164" s="256">
        <v>46083</v>
      </c>
      <c r="D3164" s="282" t="s">
        <v>1450</v>
      </c>
      <c r="G3164" s="282" t="s">
        <v>3951</v>
      </c>
      <c r="N3164" s="257">
        <v>-3520000</v>
      </c>
    </row>
    <row r="3165" spans="1:14">
      <c r="A3165" s="263">
        <v>3164</v>
      </c>
      <c r="C3165" s="256">
        <v>46083</v>
      </c>
      <c r="D3165" s="282" t="s">
        <v>1512</v>
      </c>
      <c r="G3165" s="282" t="s">
        <v>3675</v>
      </c>
      <c r="N3165" s="257">
        <v>-450000</v>
      </c>
    </row>
    <row r="3166" spans="1:14">
      <c r="A3166" s="263">
        <v>3165</v>
      </c>
      <c r="C3166" s="256">
        <v>46083</v>
      </c>
      <c r="D3166" s="282" t="s">
        <v>1440</v>
      </c>
      <c r="G3166" s="282" t="s">
        <v>1757</v>
      </c>
      <c r="N3166" s="257">
        <v>-1900000</v>
      </c>
    </row>
    <row r="3167" spans="1:14">
      <c r="A3167" s="263">
        <v>3166</v>
      </c>
      <c r="C3167" s="256">
        <v>46083</v>
      </c>
      <c r="D3167" s="282" t="s">
        <v>1551</v>
      </c>
      <c r="G3167" s="282" t="s">
        <v>1237</v>
      </c>
      <c r="H3167" s="261" t="s">
        <v>1236</v>
      </c>
      <c r="I3167" s="257">
        <v>50000</v>
      </c>
      <c r="J3167" s="261">
        <v>1</v>
      </c>
      <c r="L3167" s="258">
        <v>5000</v>
      </c>
      <c r="M3167" s="257">
        <v>55000</v>
      </c>
    </row>
    <row r="3168" spans="1:14">
      <c r="A3168" s="263">
        <v>3167</v>
      </c>
      <c r="C3168" s="256">
        <v>46083</v>
      </c>
      <c r="D3168" s="282" t="s">
        <v>981</v>
      </c>
      <c r="G3168" s="282" t="s">
        <v>3490</v>
      </c>
      <c r="H3168" s="261" t="s">
        <v>3499</v>
      </c>
      <c r="I3168" s="257">
        <v>2500000</v>
      </c>
      <c r="J3168" s="261">
        <v>1</v>
      </c>
      <c r="M3168" s="257">
        <v>2500000</v>
      </c>
    </row>
    <row r="3169" spans="1:17">
      <c r="A3169" s="263">
        <v>3168</v>
      </c>
      <c r="C3169" s="256">
        <v>46083</v>
      </c>
      <c r="D3169" s="282" t="s">
        <v>1415</v>
      </c>
      <c r="G3169" s="282" t="s">
        <v>4326</v>
      </c>
      <c r="N3169" s="257">
        <v>-600000</v>
      </c>
    </row>
    <row r="3170" spans="1:17">
      <c r="A3170" s="263">
        <v>3169</v>
      </c>
      <c r="C3170" s="256">
        <v>46083</v>
      </c>
      <c r="D3170" s="282" t="s">
        <v>981</v>
      </c>
      <c r="G3170" s="282" t="s">
        <v>1757</v>
      </c>
      <c r="N3170" s="257">
        <v>-2500000</v>
      </c>
    </row>
    <row r="3171" spans="1:17">
      <c r="A3171" s="263">
        <v>3170</v>
      </c>
      <c r="C3171" s="256">
        <v>46083</v>
      </c>
      <c r="D3171" s="282" t="s">
        <v>1802</v>
      </c>
      <c r="G3171" s="282" t="s">
        <v>1675</v>
      </c>
      <c r="H3171" s="261">
        <v>27107593440</v>
      </c>
      <c r="I3171" s="257">
        <v>150000</v>
      </c>
      <c r="J3171" s="261">
        <v>1</v>
      </c>
      <c r="M3171" s="257">
        <v>150000</v>
      </c>
    </row>
    <row r="3172" spans="1:17">
      <c r="A3172" s="263">
        <v>3171</v>
      </c>
      <c r="C3172" s="256">
        <v>46084</v>
      </c>
      <c r="D3172" s="282" t="s">
        <v>1680</v>
      </c>
      <c r="G3172" s="282" t="s">
        <v>2356</v>
      </c>
      <c r="H3172" s="261" t="s">
        <v>2681</v>
      </c>
      <c r="I3172" s="257">
        <v>1100000</v>
      </c>
      <c r="J3172" s="261">
        <v>1</v>
      </c>
      <c r="M3172" s="257">
        <v>1100000</v>
      </c>
    </row>
    <row r="3173" spans="1:17">
      <c r="A3173" s="263">
        <v>3172</v>
      </c>
      <c r="C3173" s="256">
        <v>46084</v>
      </c>
      <c r="D3173" s="282" t="s">
        <v>1370</v>
      </c>
      <c r="G3173" s="282" t="s">
        <v>2139</v>
      </c>
      <c r="H3173" s="261" t="s">
        <v>1752</v>
      </c>
      <c r="I3173" s="257">
        <v>30000</v>
      </c>
      <c r="J3173" s="261">
        <v>2</v>
      </c>
      <c r="M3173" s="257">
        <v>60000</v>
      </c>
    </row>
    <row r="3174" spans="1:17">
      <c r="A3174" s="263">
        <v>3173</v>
      </c>
      <c r="C3174" s="256">
        <v>46084</v>
      </c>
      <c r="D3174" s="282" t="s">
        <v>1370</v>
      </c>
      <c r="G3174" s="282" t="s">
        <v>2140</v>
      </c>
      <c r="H3174" s="261" t="s">
        <v>1778</v>
      </c>
      <c r="I3174" s="257">
        <v>10000</v>
      </c>
      <c r="J3174" s="261">
        <v>2</v>
      </c>
      <c r="M3174" s="257">
        <v>20000</v>
      </c>
    </row>
    <row r="3175" spans="1:17">
      <c r="A3175" s="263">
        <v>3174</v>
      </c>
      <c r="C3175" s="256">
        <v>46084</v>
      </c>
      <c r="D3175" s="282" t="s">
        <v>1010</v>
      </c>
      <c r="G3175" s="282" t="s">
        <v>2100</v>
      </c>
      <c r="H3175" s="261" t="s">
        <v>4085</v>
      </c>
      <c r="I3175" s="257">
        <v>1600000</v>
      </c>
      <c r="J3175" s="261">
        <v>1</v>
      </c>
      <c r="M3175" s="257">
        <v>1600000</v>
      </c>
    </row>
    <row r="3176" spans="1:17">
      <c r="A3176" s="263">
        <v>3175</v>
      </c>
      <c r="C3176" s="256">
        <v>46084</v>
      </c>
      <c r="D3176" s="282" t="s">
        <v>2493</v>
      </c>
      <c r="G3176" s="282" t="s">
        <v>2128</v>
      </c>
      <c r="H3176" s="261" t="s">
        <v>1180</v>
      </c>
      <c r="I3176" s="257">
        <v>1500000</v>
      </c>
      <c r="J3176" s="261">
        <v>1</v>
      </c>
      <c r="M3176" s="257">
        <v>1500000</v>
      </c>
    </row>
    <row r="3177" spans="1:17">
      <c r="A3177" s="263">
        <v>3176</v>
      </c>
      <c r="C3177" s="256">
        <v>46084</v>
      </c>
      <c r="D3177" s="282" t="s">
        <v>2493</v>
      </c>
      <c r="G3177" s="282" t="s">
        <v>2129</v>
      </c>
      <c r="H3177" s="261" t="s">
        <v>1760</v>
      </c>
      <c r="I3177" s="257">
        <v>100000</v>
      </c>
      <c r="J3177" s="261">
        <v>1</v>
      </c>
      <c r="M3177" s="257">
        <v>100000</v>
      </c>
    </row>
    <row r="3178" spans="1:17">
      <c r="A3178" s="263">
        <v>3177</v>
      </c>
      <c r="C3178" s="256">
        <v>46084</v>
      </c>
      <c r="D3178" s="282" t="s">
        <v>1415</v>
      </c>
      <c r="G3178" s="282" t="s">
        <v>4326</v>
      </c>
      <c r="N3178" s="257">
        <v>-300000</v>
      </c>
    </row>
    <row r="3179" spans="1:17">
      <c r="A3179" s="263">
        <v>3178</v>
      </c>
      <c r="C3179" s="256">
        <v>46085</v>
      </c>
      <c r="D3179" s="282" t="s">
        <v>1444</v>
      </c>
      <c r="G3179" s="282" t="s">
        <v>1182</v>
      </c>
      <c r="H3179" s="261" t="s">
        <v>1710</v>
      </c>
      <c r="I3179" s="257">
        <v>1100000</v>
      </c>
      <c r="J3179" s="261">
        <v>1</v>
      </c>
      <c r="M3179" s="257">
        <v>1100000</v>
      </c>
    </row>
    <row r="3180" spans="1:17">
      <c r="A3180" s="263">
        <v>3179</v>
      </c>
      <c r="C3180" s="256">
        <v>46085</v>
      </c>
      <c r="D3180" s="282" t="s">
        <v>2844</v>
      </c>
      <c r="G3180" s="282" t="s">
        <v>1688</v>
      </c>
      <c r="I3180" s="257">
        <v>180000</v>
      </c>
      <c r="J3180" s="261">
        <v>1</v>
      </c>
      <c r="M3180" s="257">
        <v>180000</v>
      </c>
    </row>
    <row r="3181" spans="1:17">
      <c r="A3181" s="263">
        <v>3180</v>
      </c>
      <c r="C3181" s="256">
        <v>46085</v>
      </c>
      <c r="D3181" s="282" t="s">
        <v>1415</v>
      </c>
      <c r="E3181" s="282" t="s">
        <v>3630</v>
      </c>
      <c r="G3181" s="282" t="s">
        <v>1532</v>
      </c>
      <c r="H3181" s="261" t="s">
        <v>2631</v>
      </c>
      <c r="I3181" s="257">
        <v>1600000</v>
      </c>
      <c r="J3181" s="261">
        <v>1</v>
      </c>
      <c r="M3181" s="257">
        <v>1600000</v>
      </c>
      <c r="Q3181" s="282" t="s">
        <v>4484</v>
      </c>
    </row>
    <row r="3182" spans="1:17">
      <c r="A3182" s="263">
        <v>3181</v>
      </c>
      <c r="C3182" s="256">
        <v>46085</v>
      </c>
      <c r="D3182" s="282" t="s">
        <v>2844</v>
      </c>
      <c r="E3182" s="282" t="s">
        <v>3805</v>
      </c>
      <c r="G3182" s="282" t="s">
        <v>1134</v>
      </c>
      <c r="H3182" s="261">
        <v>6058008163</v>
      </c>
      <c r="I3182" s="257">
        <v>1500000</v>
      </c>
      <c r="J3182" s="261">
        <v>1</v>
      </c>
      <c r="M3182" s="257">
        <v>1500000</v>
      </c>
      <c r="O3182" s="257" t="s">
        <v>4494</v>
      </c>
      <c r="P3182" s="282" t="s">
        <v>4495</v>
      </c>
    </row>
    <row r="3183" spans="1:17">
      <c r="A3183" s="263">
        <v>3182</v>
      </c>
      <c r="C3183" s="256">
        <v>46085</v>
      </c>
      <c r="D3183" s="282" t="s">
        <v>2096</v>
      </c>
      <c r="G3183" s="282" t="s">
        <v>1675</v>
      </c>
      <c r="H3183" s="261">
        <v>27107593440</v>
      </c>
      <c r="I3183" s="257">
        <v>150000</v>
      </c>
      <c r="J3183" s="261">
        <v>1</v>
      </c>
      <c r="M3183" s="257">
        <v>150000</v>
      </c>
    </row>
    <row r="3184" spans="1:17">
      <c r="A3184" s="263">
        <v>3183</v>
      </c>
      <c r="C3184" s="256">
        <v>46085</v>
      </c>
      <c r="D3184" s="282" t="s">
        <v>1427</v>
      </c>
      <c r="G3184" s="282" t="s">
        <v>1675</v>
      </c>
      <c r="H3184" s="261">
        <v>27107593440</v>
      </c>
      <c r="I3184" s="257">
        <v>150000</v>
      </c>
      <c r="J3184" s="261">
        <v>1</v>
      </c>
      <c r="M3184" s="257">
        <v>150000</v>
      </c>
    </row>
    <row r="3185" spans="1:14">
      <c r="A3185" s="263">
        <v>3184</v>
      </c>
      <c r="C3185" s="256">
        <v>46085</v>
      </c>
      <c r="D3185" s="282" t="s">
        <v>3854</v>
      </c>
      <c r="G3185" s="282" t="s">
        <v>4504</v>
      </c>
      <c r="I3185" s="257">
        <v>1500000</v>
      </c>
      <c r="J3185" s="261">
        <v>1</v>
      </c>
      <c r="M3185" s="257">
        <v>1500000</v>
      </c>
    </row>
    <row r="3186" spans="1:14">
      <c r="A3186" s="263">
        <v>3185</v>
      </c>
      <c r="C3186" s="256">
        <v>46085</v>
      </c>
      <c r="D3186" s="282" t="s">
        <v>1438</v>
      </c>
      <c r="G3186" s="282" t="s">
        <v>2706</v>
      </c>
      <c r="H3186" s="261" t="s">
        <v>1190</v>
      </c>
      <c r="I3186" s="257">
        <v>1600000</v>
      </c>
      <c r="J3186" s="261">
        <v>1</v>
      </c>
      <c r="L3186" s="258">
        <v>160000</v>
      </c>
      <c r="M3186" s="257">
        <v>1760000</v>
      </c>
    </row>
    <row r="3187" spans="1:14">
      <c r="A3187" s="263">
        <v>3186</v>
      </c>
      <c r="C3187" s="256">
        <v>46085</v>
      </c>
      <c r="D3187" s="282" t="s">
        <v>1349</v>
      </c>
      <c r="G3187" s="282" t="s">
        <v>2108</v>
      </c>
      <c r="I3187" s="257">
        <v>1300000</v>
      </c>
      <c r="J3187" s="261">
        <v>1</v>
      </c>
      <c r="M3187" s="257">
        <v>1300000</v>
      </c>
    </row>
    <row r="3188" spans="1:14">
      <c r="A3188" s="263">
        <v>3187</v>
      </c>
      <c r="C3188" s="256">
        <v>46085</v>
      </c>
      <c r="D3188" s="282" t="s">
        <v>1007</v>
      </c>
      <c r="G3188" s="282" t="s">
        <v>1701</v>
      </c>
      <c r="I3188" s="257">
        <v>1100000</v>
      </c>
      <c r="J3188" s="261">
        <v>1</v>
      </c>
      <c r="L3188" s="258">
        <v>110000</v>
      </c>
      <c r="M3188" s="257">
        <v>1210000</v>
      </c>
    </row>
    <row r="3189" spans="1:14">
      <c r="A3189" s="263">
        <v>3188</v>
      </c>
      <c r="C3189" s="256">
        <v>46085</v>
      </c>
      <c r="D3189" s="282" t="s">
        <v>2925</v>
      </c>
      <c r="G3189" s="282" t="s">
        <v>1182</v>
      </c>
      <c r="H3189" s="261" t="s">
        <v>1710</v>
      </c>
      <c r="I3189" s="257">
        <v>1200000</v>
      </c>
      <c r="J3189" s="261">
        <v>1</v>
      </c>
      <c r="M3189" s="257">
        <v>1200000</v>
      </c>
    </row>
    <row r="3190" spans="1:14">
      <c r="A3190" s="263">
        <v>3189</v>
      </c>
      <c r="C3190" s="256">
        <v>46085</v>
      </c>
      <c r="D3190" s="282" t="s">
        <v>2925</v>
      </c>
      <c r="G3190" s="282" t="s">
        <v>1664</v>
      </c>
      <c r="H3190" s="261" t="s">
        <v>1663</v>
      </c>
      <c r="I3190" s="257">
        <v>50000</v>
      </c>
      <c r="J3190" s="261">
        <v>1</v>
      </c>
      <c r="M3190" s="257">
        <v>50000</v>
      </c>
    </row>
    <row r="3191" spans="1:14">
      <c r="A3191" s="263">
        <v>3190</v>
      </c>
      <c r="C3191" s="256">
        <v>46085</v>
      </c>
      <c r="D3191" s="282" t="s">
        <v>1444</v>
      </c>
      <c r="G3191" s="282" t="s">
        <v>4012</v>
      </c>
      <c r="N3191" s="257">
        <v>-1450000</v>
      </c>
    </row>
    <row r="3192" spans="1:14">
      <c r="A3192" s="263">
        <v>3191</v>
      </c>
      <c r="C3192" s="256">
        <v>46085</v>
      </c>
      <c r="D3192" s="282" t="s">
        <v>1344</v>
      </c>
      <c r="G3192" s="282" t="s">
        <v>4060</v>
      </c>
      <c r="N3192" s="257">
        <v>-1000000</v>
      </c>
    </row>
    <row r="3193" spans="1:14">
      <c r="A3193" s="263">
        <v>3192</v>
      </c>
      <c r="C3193" s="256">
        <v>46085</v>
      </c>
      <c r="D3193" s="282" t="s">
        <v>1802</v>
      </c>
      <c r="G3193" s="282" t="s">
        <v>4285</v>
      </c>
      <c r="N3193" s="257">
        <v>-150000</v>
      </c>
    </row>
    <row r="3194" spans="1:14">
      <c r="A3194" s="263">
        <v>3193</v>
      </c>
      <c r="C3194" s="256">
        <v>46085</v>
      </c>
      <c r="D3194" s="282" t="s">
        <v>1045</v>
      </c>
      <c r="G3194" s="282" t="s">
        <v>3739</v>
      </c>
      <c r="N3194" s="257">
        <v>-620000</v>
      </c>
    </row>
    <row r="3195" spans="1:14">
      <c r="A3195" s="263">
        <v>3194</v>
      </c>
      <c r="C3195" s="256">
        <v>46085</v>
      </c>
      <c r="D3195" s="282" t="s">
        <v>2844</v>
      </c>
      <c r="G3195" s="282" t="s">
        <v>3978</v>
      </c>
      <c r="N3195" s="257">
        <v>-1500000</v>
      </c>
    </row>
    <row r="3196" spans="1:14">
      <c r="A3196" s="263">
        <v>3195</v>
      </c>
      <c r="C3196" s="256">
        <v>46085</v>
      </c>
      <c r="D3196" s="282" t="s">
        <v>2096</v>
      </c>
      <c r="G3196" s="282" t="s">
        <v>4505</v>
      </c>
      <c r="N3196" s="257">
        <v>-150000</v>
      </c>
    </row>
    <row r="3197" spans="1:14">
      <c r="A3197" s="263">
        <v>3196</v>
      </c>
      <c r="C3197" s="256">
        <v>46085</v>
      </c>
      <c r="D3197" s="282" t="s">
        <v>1427</v>
      </c>
      <c r="G3197" s="282" t="s">
        <v>4082</v>
      </c>
      <c r="N3197" s="257">
        <v>-150000</v>
      </c>
    </row>
    <row r="3198" spans="1:14">
      <c r="A3198" s="263">
        <v>3197</v>
      </c>
      <c r="C3198" s="256">
        <v>46085</v>
      </c>
      <c r="D3198" s="282" t="s">
        <v>1349</v>
      </c>
      <c r="G3198" s="282" t="s">
        <v>4506</v>
      </c>
      <c r="N3198" s="257">
        <v>-1300000</v>
      </c>
    </row>
    <row r="3199" spans="1:14">
      <c r="A3199" s="263">
        <v>3198</v>
      </c>
      <c r="C3199" s="256">
        <v>46080</v>
      </c>
      <c r="D3199" s="282" t="s">
        <v>1557</v>
      </c>
      <c r="G3199" s="282" t="s">
        <v>4002</v>
      </c>
      <c r="N3199" s="257">
        <v>-620000</v>
      </c>
    </row>
    <row r="3200" spans="1:14">
      <c r="A3200" s="263">
        <v>3199</v>
      </c>
      <c r="C3200" s="256">
        <v>46085</v>
      </c>
      <c r="D3200" s="282" t="s">
        <v>1557</v>
      </c>
      <c r="G3200" s="282" t="s">
        <v>4002</v>
      </c>
      <c r="N3200" s="257">
        <v>-550000</v>
      </c>
    </row>
    <row r="3201" spans="1:14">
      <c r="A3201" s="263">
        <v>3200</v>
      </c>
      <c r="C3201" s="256">
        <v>46080</v>
      </c>
      <c r="D3201" s="282" t="s">
        <v>3862</v>
      </c>
      <c r="G3201" s="282" t="s">
        <v>4323</v>
      </c>
      <c r="N3201" s="257">
        <v>-1100000</v>
      </c>
    </row>
    <row r="3202" spans="1:14">
      <c r="A3202" s="263">
        <v>3201</v>
      </c>
      <c r="C3202" s="256">
        <v>46080</v>
      </c>
      <c r="D3202" s="282" t="s">
        <v>1766</v>
      </c>
      <c r="G3202" s="282" t="s">
        <v>4507</v>
      </c>
      <c r="N3202" s="257">
        <v>-2300000</v>
      </c>
    </row>
    <row r="3203" spans="1:14">
      <c r="A3203" s="263">
        <v>3202</v>
      </c>
      <c r="C3203" s="256">
        <v>46086</v>
      </c>
      <c r="D3203" s="282" t="s">
        <v>1680</v>
      </c>
      <c r="G3203" s="282" t="s">
        <v>4508</v>
      </c>
      <c r="N3203" s="257">
        <v>-5500000</v>
      </c>
    </row>
    <row r="3204" spans="1:14">
      <c r="A3204" s="263">
        <v>3203</v>
      </c>
      <c r="C3204" s="256">
        <v>46086</v>
      </c>
      <c r="D3204" s="282" t="s">
        <v>1209</v>
      </c>
      <c r="G3204" s="282" t="s">
        <v>1182</v>
      </c>
      <c r="H3204" s="261" t="s">
        <v>1710</v>
      </c>
      <c r="I3204" s="257">
        <v>1300000</v>
      </c>
      <c r="J3204" s="261">
        <v>1</v>
      </c>
      <c r="L3204" s="258">
        <v>130000</v>
      </c>
      <c r="M3204" s="257">
        <v>1430000</v>
      </c>
    </row>
    <row r="3205" spans="1:14">
      <c r="A3205" s="263">
        <v>3204</v>
      </c>
      <c r="C3205" s="256">
        <v>46086</v>
      </c>
      <c r="D3205" s="282" t="s">
        <v>4501</v>
      </c>
      <c r="G3205" s="282" t="s">
        <v>2323</v>
      </c>
      <c r="H3205" s="261" t="s">
        <v>3089</v>
      </c>
      <c r="I3205" s="257">
        <v>1700000</v>
      </c>
      <c r="J3205" s="261">
        <v>1</v>
      </c>
      <c r="M3205" s="257">
        <v>1700000</v>
      </c>
    </row>
    <row r="3206" spans="1:14">
      <c r="A3206" s="263">
        <v>3205</v>
      </c>
      <c r="C3206" s="256">
        <v>46086</v>
      </c>
      <c r="D3206" s="282" t="s">
        <v>1705</v>
      </c>
      <c r="G3206" s="282" t="s">
        <v>4509</v>
      </c>
      <c r="I3206" s="257">
        <v>1550000</v>
      </c>
      <c r="J3206" s="261">
        <v>1</v>
      </c>
      <c r="L3206" s="258">
        <v>155000</v>
      </c>
      <c r="M3206" s="257">
        <v>1705000</v>
      </c>
    </row>
    <row r="3207" spans="1:14">
      <c r="A3207" s="263">
        <v>3206</v>
      </c>
      <c r="C3207" s="256">
        <v>46086</v>
      </c>
      <c r="D3207" s="282" t="s">
        <v>1440</v>
      </c>
      <c r="G3207" s="282" t="s">
        <v>2128</v>
      </c>
      <c r="H3207" s="261" t="s">
        <v>1180</v>
      </c>
      <c r="I3207" s="257">
        <v>1500000</v>
      </c>
      <c r="J3207" s="261">
        <v>1</v>
      </c>
      <c r="M3207" s="257">
        <v>1500000</v>
      </c>
    </row>
    <row r="3208" spans="1:14">
      <c r="A3208" s="263">
        <v>3207</v>
      </c>
      <c r="C3208" s="256">
        <v>46086</v>
      </c>
      <c r="D3208" s="282" t="s">
        <v>1440</v>
      </c>
      <c r="G3208" s="282" t="s">
        <v>2129</v>
      </c>
      <c r="H3208" s="261" t="s">
        <v>1760</v>
      </c>
      <c r="I3208" s="257">
        <v>100000</v>
      </c>
      <c r="J3208" s="261">
        <v>1</v>
      </c>
      <c r="M3208" s="257">
        <v>100000</v>
      </c>
    </row>
    <row r="3209" spans="1:14">
      <c r="A3209" s="263">
        <v>3208</v>
      </c>
      <c r="C3209" s="256">
        <v>46086</v>
      </c>
      <c r="D3209" s="282" t="s">
        <v>1440</v>
      </c>
      <c r="G3209" s="282" t="s">
        <v>2131</v>
      </c>
      <c r="H3209" s="261" t="s">
        <v>1678</v>
      </c>
      <c r="I3209" s="257">
        <v>70000</v>
      </c>
      <c r="J3209" s="261">
        <v>1</v>
      </c>
      <c r="M3209" s="257">
        <v>70000</v>
      </c>
    </row>
    <row r="3210" spans="1:14">
      <c r="A3210" s="263">
        <v>3209</v>
      </c>
      <c r="C3210" s="256">
        <v>46086</v>
      </c>
      <c r="D3210" s="282" t="s">
        <v>2050</v>
      </c>
      <c r="G3210" s="282" t="s">
        <v>2974</v>
      </c>
      <c r="H3210" s="261" t="s">
        <v>2962</v>
      </c>
      <c r="I3210" s="257">
        <v>1600000</v>
      </c>
      <c r="J3210" s="261">
        <v>1</v>
      </c>
      <c r="L3210" s="258">
        <v>160000</v>
      </c>
      <c r="M3210" s="257">
        <v>1760000</v>
      </c>
    </row>
    <row r="3211" spans="1:14">
      <c r="A3211" s="263">
        <v>3210</v>
      </c>
      <c r="C3211" s="256">
        <v>46086</v>
      </c>
      <c r="D3211" s="282" t="s">
        <v>4497</v>
      </c>
      <c r="G3211" s="282" t="s">
        <v>3913</v>
      </c>
      <c r="H3211" s="261" t="s">
        <v>3914</v>
      </c>
      <c r="I3211" s="257">
        <v>1800000</v>
      </c>
      <c r="J3211" s="261">
        <v>1</v>
      </c>
      <c r="M3211" s="257">
        <v>1800000</v>
      </c>
    </row>
    <row r="3212" spans="1:14">
      <c r="A3212" s="263">
        <v>3211</v>
      </c>
      <c r="C3212" s="256">
        <v>46086</v>
      </c>
      <c r="D3212" s="282" t="s">
        <v>1569</v>
      </c>
      <c r="G3212" s="282" t="s">
        <v>2053</v>
      </c>
      <c r="H3212" s="261">
        <v>1087427173</v>
      </c>
      <c r="I3212" s="257">
        <v>1000000</v>
      </c>
      <c r="J3212" s="261">
        <v>1</v>
      </c>
      <c r="M3212" s="257">
        <v>1000000</v>
      </c>
    </row>
    <row r="3213" spans="1:14">
      <c r="A3213" s="263">
        <v>3212</v>
      </c>
      <c r="C3213" s="256">
        <v>46086</v>
      </c>
      <c r="D3213" s="282" t="s">
        <v>4497</v>
      </c>
      <c r="G3213" s="282" t="s">
        <v>4510</v>
      </c>
      <c r="N3213" s="257">
        <v>-1800000</v>
      </c>
    </row>
    <row r="3214" spans="1:14">
      <c r="A3214" s="263">
        <v>3213</v>
      </c>
      <c r="C3214" s="256">
        <v>46086</v>
      </c>
      <c r="D3214" s="282" t="s">
        <v>2844</v>
      </c>
      <c r="G3214" s="282" t="s">
        <v>2844</v>
      </c>
      <c r="N3214" s="257">
        <v>-180000</v>
      </c>
    </row>
    <row r="3215" spans="1:14">
      <c r="A3215" s="263">
        <v>3214</v>
      </c>
      <c r="C3215" s="256">
        <v>46087</v>
      </c>
      <c r="D3215" s="282" t="s">
        <v>1705</v>
      </c>
      <c r="G3215" s="282" t="s">
        <v>3674</v>
      </c>
      <c r="N3215" s="257">
        <v>-1240000</v>
      </c>
    </row>
    <row r="3216" spans="1:14">
      <c r="A3216" s="263">
        <v>3215</v>
      </c>
      <c r="C3216" s="256">
        <v>46087</v>
      </c>
      <c r="D3216" s="282" t="s">
        <v>4501</v>
      </c>
      <c r="G3216" s="282" t="s">
        <v>4511</v>
      </c>
      <c r="N3216" s="257">
        <v>-1700000</v>
      </c>
    </row>
    <row r="3217" spans="1:14">
      <c r="A3217" s="263">
        <v>3216</v>
      </c>
      <c r="C3217" s="256">
        <v>46087</v>
      </c>
      <c r="D3217" s="282" t="s">
        <v>1370</v>
      </c>
      <c r="G3217" s="282" t="s">
        <v>2128</v>
      </c>
      <c r="H3217" s="261" t="s">
        <v>1180</v>
      </c>
      <c r="I3217" s="257">
        <v>1500000</v>
      </c>
      <c r="J3217" s="261">
        <v>1</v>
      </c>
      <c r="M3217" s="257">
        <v>1500000</v>
      </c>
    </row>
    <row r="3218" spans="1:14">
      <c r="A3218" s="263">
        <v>3217</v>
      </c>
      <c r="C3218" s="256">
        <v>46087</v>
      </c>
      <c r="D3218" s="282" t="s">
        <v>1370</v>
      </c>
      <c r="G3218" s="282" t="s">
        <v>2129</v>
      </c>
      <c r="H3218" s="261" t="s">
        <v>1760</v>
      </c>
      <c r="I3218" s="257">
        <v>50000</v>
      </c>
      <c r="J3218" s="261">
        <v>1</v>
      </c>
      <c r="M3218" s="257">
        <v>50000</v>
      </c>
    </row>
    <row r="3219" spans="1:14">
      <c r="A3219" s="263">
        <v>3218</v>
      </c>
      <c r="C3219" s="256">
        <v>46087</v>
      </c>
      <c r="D3219" s="282" t="s">
        <v>1705</v>
      </c>
      <c r="G3219" s="282" t="s">
        <v>2150</v>
      </c>
      <c r="H3219" s="261" t="s">
        <v>1907</v>
      </c>
      <c r="I3219" s="257">
        <v>1950000</v>
      </c>
      <c r="J3219" s="261">
        <v>1</v>
      </c>
      <c r="L3219" s="258">
        <v>195000</v>
      </c>
      <c r="M3219" s="257">
        <v>2145000</v>
      </c>
    </row>
    <row r="3220" spans="1:14">
      <c r="A3220" s="263">
        <v>3219</v>
      </c>
      <c r="C3220" s="256">
        <v>46087</v>
      </c>
      <c r="D3220" s="282" t="s">
        <v>1705</v>
      </c>
      <c r="G3220" s="282" t="s">
        <v>2129</v>
      </c>
      <c r="H3220" s="261" t="s">
        <v>1760</v>
      </c>
      <c r="I3220" s="257">
        <v>50000</v>
      </c>
      <c r="J3220" s="261">
        <v>1</v>
      </c>
      <c r="L3220" s="258">
        <v>5000</v>
      </c>
      <c r="M3220" s="257">
        <v>55000</v>
      </c>
    </row>
    <row r="3221" spans="1:14">
      <c r="A3221" s="263">
        <v>3220</v>
      </c>
      <c r="C3221" s="256">
        <v>46087</v>
      </c>
      <c r="D3221" s="282" t="s">
        <v>1705</v>
      </c>
      <c r="G3221" s="282" t="s">
        <v>3555</v>
      </c>
      <c r="I3221" s="257">
        <v>300000</v>
      </c>
      <c r="J3221" s="261">
        <v>1</v>
      </c>
      <c r="L3221" s="258">
        <v>30000</v>
      </c>
      <c r="M3221" s="257">
        <v>330000</v>
      </c>
    </row>
    <row r="3222" spans="1:14">
      <c r="A3222" s="263">
        <v>3221</v>
      </c>
      <c r="C3222" s="256">
        <v>46087</v>
      </c>
      <c r="D3222" s="282" t="s">
        <v>2537</v>
      </c>
      <c r="G3222" s="282" t="s">
        <v>1675</v>
      </c>
      <c r="H3222" s="261">
        <v>27107593440</v>
      </c>
      <c r="I3222" s="257">
        <v>150000</v>
      </c>
      <c r="J3222" s="261">
        <v>1</v>
      </c>
      <c r="M3222" s="257">
        <v>150000</v>
      </c>
    </row>
    <row r="3223" spans="1:14">
      <c r="A3223" s="263">
        <v>3222</v>
      </c>
      <c r="C3223" s="256">
        <v>46087</v>
      </c>
      <c r="D3223" s="282" t="s">
        <v>1569</v>
      </c>
      <c r="G3223" s="282" t="s">
        <v>3490</v>
      </c>
      <c r="H3223" s="261" t="s">
        <v>3499</v>
      </c>
      <c r="I3223" s="257">
        <v>2600000</v>
      </c>
      <c r="J3223" s="261">
        <v>1</v>
      </c>
      <c r="M3223" s="257">
        <v>2600000</v>
      </c>
    </row>
    <row r="3224" spans="1:14">
      <c r="A3224" s="263">
        <v>3223</v>
      </c>
      <c r="C3224" s="256">
        <v>46087</v>
      </c>
      <c r="D3224" s="282" t="s">
        <v>1569</v>
      </c>
      <c r="G3224" s="282" t="s">
        <v>2142</v>
      </c>
      <c r="I3224" s="257">
        <v>700000</v>
      </c>
      <c r="J3224" s="261">
        <v>1</v>
      </c>
      <c r="M3224" s="257">
        <v>700000</v>
      </c>
    </row>
    <row r="3225" spans="1:14">
      <c r="A3225" s="263">
        <v>3224</v>
      </c>
      <c r="C3225" s="256">
        <v>46087</v>
      </c>
      <c r="D3225" s="282" t="s">
        <v>1370</v>
      </c>
      <c r="G3225" s="282" t="s">
        <v>1701</v>
      </c>
      <c r="I3225" s="257">
        <v>1100000</v>
      </c>
      <c r="J3225" s="261">
        <v>1</v>
      </c>
      <c r="M3225" s="257">
        <v>1100000</v>
      </c>
    </row>
    <row r="3226" spans="1:14">
      <c r="A3226" s="263">
        <v>3225</v>
      </c>
      <c r="C3226" s="256">
        <v>46087</v>
      </c>
      <c r="D3226" s="282" t="s">
        <v>1366</v>
      </c>
      <c r="G3226" s="282" t="s">
        <v>1649</v>
      </c>
      <c r="I3226" s="257">
        <v>1000000</v>
      </c>
      <c r="J3226" s="261">
        <v>1</v>
      </c>
      <c r="M3226" s="257">
        <v>1000000</v>
      </c>
    </row>
    <row r="3227" spans="1:14">
      <c r="A3227" s="263">
        <v>3226</v>
      </c>
      <c r="C3227" s="256">
        <v>46087</v>
      </c>
      <c r="D3227" s="282" t="s">
        <v>1569</v>
      </c>
      <c r="G3227" s="282" t="s">
        <v>3756</v>
      </c>
      <c r="N3227" s="257">
        <v>-4300000</v>
      </c>
    </row>
    <row r="3228" spans="1:14">
      <c r="A3228" s="263">
        <v>3227</v>
      </c>
      <c r="C3228" s="256">
        <v>46088</v>
      </c>
      <c r="D3228" s="282" t="s">
        <v>1344</v>
      </c>
      <c r="G3228" s="282" t="s">
        <v>4060</v>
      </c>
      <c r="N3228" s="257">
        <v>-550000</v>
      </c>
    </row>
    <row r="3229" spans="1:14">
      <c r="A3229" s="263">
        <v>3228</v>
      </c>
      <c r="C3229" s="256">
        <v>46088</v>
      </c>
      <c r="D3229" s="282" t="s">
        <v>3877</v>
      </c>
      <c r="G3229" s="282" t="s">
        <v>2086</v>
      </c>
      <c r="H3229" s="261">
        <v>2830502</v>
      </c>
      <c r="I3229" s="257">
        <v>1650000</v>
      </c>
      <c r="J3229" s="261">
        <v>1</v>
      </c>
      <c r="L3229" s="258">
        <v>165000</v>
      </c>
      <c r="M3229" s="257">
        <v>1815000</v>
      </c>
    </row>
    <row r="3230" spans="1:14">
      <c r="A3230" s="263">
        <v>3229</v>
      </c>
      <c r="C3230" s="256">
        <v>46088</v>
      </c>
      <c r="D3230" s="282" t="s">
        <v>3877</v>
      </c>
      <c r="G3230" s="282" t="s">
        <v>3951</v>
      </c>
      <c r="N3230" s="257">
        <v>-1815000</v>
      </c>
    </row>
    <row r="3231" spans="1:14">
      <c r="A3231" s="263">
        <v>3230</v>
      </c>
      <c r="C3231" s="256">
        <v>46090</v>
      </c>
      <c r="D3231" s="282" t="s">
        <v>3853</v>
      </c>
      <c r="G3231" s="282" t="s">
        <v>1111</v>
      </c>
      <c r="N3231" s="257">
        <v>-1210000</v>
      </c>
    </row>
    <row r="3232" spans="1:14">
      <c r="A3232" s="263">
        <v>3231</v>
      </c>
      <c r="C3232" s="256">
        <v>46090</v>
      </c>
      <c r="D3232" s="282" t="s">
        <v>1423</v>
      </c>
      <c r="G3232" s="282" t="s">
        <v>1423</v>
      </c>
      <c r="N3232" s="257">
        <v>-1760000</v>
      </c>
    </row>
    <row r="3233" spans="1:17">
      <c r="A3233" s="263">
        <v>3232</v>
      </c>
      <c r="C3233" s="256">
        <v>46090</v>
      </c>
      <c r="D3233" s="282" t="s">
        <v>2093</v>
      </c>
      <c r="G3233" s="282" t="s">
        <v>3951</v>
      </c>
      <c r="N3233" s="257">
        <v>-1100000</v>
      </c>
    </row>
    <row r="3234" spans="1:17">
      <c r="A3234" s="263">
        <v>3233</v>
      </c>
      <c r="C3234" s="256">
        <v>46088</v>
      </c>
      <c r="D3234" s="282" t="s">
        <v>1370</v>
      </c>
      <c r="G3234" s="282" t="s">
        <v>2770</v>
      </c>
      <c r="H3234" s="261">
        <v>5961308248</v>
      </c>
      <c r="I3234" s="257">
        <v>130000</v>
      </c>
      <c r="J3234" s="261">
        <v>1</v>
      </c>
      <c r="M3234" s="257">
        <v>130000</v>
      </c>
    </row>
    <row r="3235" spans="1:17">
      <c r="A3235" s="263">
        <v>3234</v>
      </c>
      <c r="C3235" s="256">
        <v>46090</v>
      </c>
      <c r="D3235" s="282" t="s">
        <v>2537</v>
      </c>
      <c r="E3235" s="282" t="s">
        <v>3805</v>
      </c>
      <c r="G3235" s="282" t="s">
        <v>1757</v>
      </c>
      <c r="N3235" s="257">
        <v>-150000</v>
      </c>
    </row>
    <row r="3236" spans="1:17">
      <c r="A3236" s="263">
        <v>3235</v>
      </c>
      <c r="C3236" s="256">
        <v>46090</v>
      </c>
      <c r="D3236" s="282" t="s">
        <v>2050</v>
      </c>
      <c r="E3236" s="282" t="s">
        <v>3805</v>
      </c>
      <c r="G3236" s="282" t="s">
        <v>1814</v>
      </c>
      <c r="H3236" s="261" t="s">
        <v>4062</v>
      </c>
      <c r="I3236" s="257">
        <v>1100000</v>
      </c>
      <c r="J3236" s="261">
        <v>1</v>
      </c>
      <c r="L3236" s="258">
        <v>110000</v>
      </c>
      <c r="M3236" s="257">
        <v>1210000</v>
      </c>
    </row>
    <row r="3237" spans="1:17">
      <c r="A3237" s="263">
        <v>3236</v>
      </c>
      <c r="C3237" s="256">
        <v>46090</v>
      </c>
      <c r="D3237" s="282" t="s">
        <v>1548</v>
      </c>
      <c r="E3237" s="282" t="s">
        <v>2310</v>
      </c>
      <c r="G3237" s="282" t="s">
        <v>2847</v>
      </c>
      <c r="H3237" s="261">
        <v>415074409</v>
      </c>
      <c r="I3237" s="257">
        <v>450000</v>
      </c>
      <c r="J3237" s="261">
        <v>1</v>
      </c>
      <c r="L3237" s="258">
        <v>45000</v>
      </c>
      <c r="M3237" s="257">
        <v>495000</v>
      </c>
      <c r="O3237" s="257">
        <v>1400000</v>
      </c>
    </row>
    <row r="3238" spans="1:17">
      <c r="A3238" s="263">
        <v>3237</v>
      </c>
      <c r="C3238" s="256">
        <v>46091</v>
      </c>
      <c r="D3238" s="282" t="s">
        <v>1440</v>
      </c>
      <c r="E3238" s="282" t="s">
        <v>2310</v>
      </c>
      <c r="G3238" s="282" t="s">
        <v>1111</v>
      </c>
      <c r="N3238" s="257">
        <v>-1670000</v>
      </c>
      <c r="O3238" s="257">
        <v>1400000</v>
      </c>
    </row>
    <row r="3239" spans="1:17">
      <c r="A3239" s="263">
        <v>3238</v>
      </c>
      <c r="C3239" s="256">
        <v>46091</v>
      </c>
      <c r="D3239" s="282" t="s">
        <v>4535</v>
      </c>
      <c r="E3239" s="282" t="s">
        <v>2325</v>
      </c>
      <c r="G3239" s="282" t="s">
        <v>4539</v>
      </c>
      <c r="N3239" s="257">
        <v>-3360000</v>
      </c>
      <c r="O3239" s="257">
        <v>1540000</v>
      </c>
    </row>
    <row r="3240" spans="1:17">
      <c r="A3240" s="263">
        <v>3239</v>
      </c>
      <c r="B3240" s="58">
        <v>35</v>
      </c>
      <c r="C3240" s="256">
        <v>46091</v>
      </c>
      <c r="D3240" s="282" t="s">
        <v>1131</v>
      </c>
      <c r="E3240" s="282" t="s">
        <v>3805</v>
      </c>
      <c r="G3240" s="282" t="s">
        <v>1111</v>
      </c>
      <c r="N3240" s="257">
        <v>-880000</v>
      </c>
      <c r="Q3240" s="282" t="s">
        <v>4216</v>
      </c>
    </row>
    <row r="3241" spans="1:17">
      <c r="A3241" s="263">
        <v>3240</v>
      </c>
      <c r="B3241" s="58">
        <v>35</v>
      </c>
      <c r="C3241" s="256">
        <v>46091</v>
      </c>
      <c r="D3241" s="282" t="s">
        <v>3886</v>
      </c>
      <c r="E3241" s="282" t="s">
        <v>3805</v>
      </c>
      <c r="G3241" s="282" t="s">
        <v>1701</v>
      </c>
      <c r="I3241" s="257">
        <v>1100000</v>
      </c>
      <c r="J3241" s="261">
        <v>1</v>
      </c>
      <c r="M3241" s="257">
        <v>1100000</v>
      </c>
      <c r="Q3241" s="282" t="s">
        <v>4216</v>
      </c>
    </row>
    <row r="3242" spans="1:17">
      <c r="A3242" s="263">
        <v>3241</v>
      </c>
      <c r="B3242" s="58">
        <v>36</v>
      </c>
      <c r="C3242" s="256">
        <v>46091</v>
      </c>
      <c r="D3242" s="282" t="s">
        <v>1007</v>
      </c>
      <c r="G3242" s="282" t="s">
        <v>1701</v>
      </c>
      <c r="I3242" s="257">
        <v>1100000</v>
      </c>
      <c r="J3242" s="261">
        <v>1</v>
      </c>
      <c r="L3242" s="258">
        <v>110000</v>
      </c>
      <c r="M3242" s="257">
        <v>1210000</v>
      </c>
      <c r="Q3242" s="282" t="s">
        <v>4216</v>
      </c>
    </row>
    <row r="3243" spans="1:17">
      <c r="A3243" s="263">
        <v>3242</v>
      </c>
      <c r="C3243" s="256">
        <v>46091</v>
      </c>
      <c r="D3243" s="282" t="s">
        <v>1131</v>
      </c>
      <c r="G3243" s="282" t="s">
        <v>2040</v>
      </c>
      <c r="H3243" s="261">
        <v>1068298044</v>
      </c>
      <c r="I3243" s="257">
        <v>500000</v>
      </c>
      <c r="J3243" s="261">
        <v>1</v>
      </c>
      <c r="L3243" s="258">
        <v>50000</v>
      </c>
      <c r="M3243" s="257">
        <v>550000</v>
      </c>
    </row>
    <row r="3244" spans="1:17">
      <c r="A3244" s="263">
        <v>3243</v>
      </c>
      <c r="C3244" s="256">
        <v>46091</v>
      </c>
      <c r="D3244" s="282" t="s">
        <v>3109</v>
      </c>
      <c r="G3244" s="282" t="s">
        <v>1184</v>
      </c>
      <c r="H3244" s="261" t="s">
        <v>1185</v>
      </c>
      <c r="I3244" s="257">
        <v>1250000</v>
      </c>
      <c r="J3244" s="261">
        <v>1</v>
      </c>
      <c r="M3244" s="257">
        <v>1250000</v>
      </c>
    </row>
    <row r="3245" spans="1:17">
      <c r="A3245" s="263">
        <v>3244</v>
      </c>
      <c r="C3245" s="256">
        <v>46091</v>
      </c>
      <c r="D3245" s="282" t="s">
        <v>1680</v>
      </c>
      <c r="G3245" s="282" t="s">
        <v>2847</v>
      </c>
      <c r="H3245" s="261">
        <v>415089709</v>
      </c>
      <c r="I3245" s="257">
        <v>510000</v>
      </c>
      <c r="J3245" s="261">
        <v>1</v>
      </c>
      <c r="M3245" s="257">
        <v>510000</v>
      </c>
    </row>
    <row r="3246" spans="1:17">
      <c r="A3246" s="263">
        <v>3245</v>
      </c>
      <c r="C3246" s="256">
        <v>46091</v>
      </c>
      <c r="D3246" s="282" t="s">
        <v>1551</v>
      </c>
      <c r="G3246" s="282" t="s">
        <v>1237</v>
      </c>
      <c r="H3246" s="261" t="s">
        <v>1236</v>
      </c>
      <c r="I3246" s="257">
        <v>50000</v>
      </c>
      <c r="J3246" s="261">
        <v>2</v>
      </c>
      <c r="L3246" s="258">
        <v>10000</v>
      </c>
      <c r="M3246" s="257">
        <v>110000</v>
      </c>
    </row>
    <row r="3247" spans="1:17">
      <c r="A3247" s="263">
        <v>3246</v>
      </c>
      <c r="C3247" s="256">
        <v>46091</v>
      </c>
      <c r="D3247" s="282" t="s">
        <v>1423</v>
      </c>
      <c r="G3247" s="282" t="s">
        <v>1702</v>
      </c>
      <c r="H3247" s="261">
        <v>2830501</v>
      </c>
      <c r="I3247" s="257">
        <v>1600000</v>
      </c>
      <c r="J3247" s="261">
        <v>1</v>
      </c>
      <c r="L3247" s="258">
        <v>160000</v>
      </c>
      <c r="M3247" s="257">
        <v>1760000</v>
      </c>
    </row>
    <row r="3248" spans="1:17">
      <c r="A3248" s="263">
        <v>3247</v>
      </c>
      <c r="C3248" s="256">
        <v>46091</v>
      </c>
      <c r="D3248" s="282" t="s">
        <v>4700</v>
      </c>
      <c r="G3248" s="282" t="s">
        <v>4701</v>
      </c>
      <c r="H3248" s="261" t="s">
        <v>4702</v>
      </c>
      <c r="I3248" s="257">
        <v>1200000</v>
      </c>
      <c r="J3248" s="261">
        <v>1</v>
      </c>
      <c r="L3248" s="258">
        <v>120000</v>
      </c>
      <c r="M3248" s="257">
        <v>1320000</v>
      </c>
    </row>
    <row r="3249" spans="1:14">
      <c r="A3249" s="263">
        <v>3248</v>
      </c>
      <c r="C3249" s="256">
        <v>46092</v>
      </c>
      <c r="D3249" s="282" t="s">
        <v>1415</v>
      </c>
      <c r="G3249" s="282" t="s">
        <v>1182</v>
      </c>
      <c r="H3249" s="261" t="s">
        <v>1710</v>
      </c>
      <c r="I3249" s="257">
        <v>1200000</v>
      </c>
      <c r="J3249" s="261">
        <v>1</v>
      </c>
      <c r="M3249" s="257">
        <v>1200000</v>
      </c>
    </row>
    <row r="3250" spans="1:14">
      <c r="A3250" s="263">
        <v>3249</v>
      </c>
      <c r="C3250" s="256">
        <v>46092</v>
      </c>
      <c r="D3250" s="282" t="s">
        <v>1415</v>
      </c>
      <c r="G3250" s="282" t="s">
        <v>4540</v>
      </c>
      <c r="I3250" s="257">
        <v>200000</v>
      </c>
      <c r="J3250" s="261">
        <v>1</v>
      </c>
      <c r="M3250" s="257">
        <v>200000</v>
      </c>
    </row>
    <row r="3251" spans="1:14">
      <c r="A3251" s="263">
        <v>3250</v>
      </c>
      <c r="C3251" s="256">
        <v>46092</v>
      </c>
      <c r="D3251" s="282" t="s">
        <v>1762</v>
      </c>
      <c r="G3251" s="282" t="s">
        <v>2135</v>
      </c>
      <c r="H3251" s="261" t="s">
        <v>1186</v>
      </c>
      <c r="I3251" s="257">
        <v>620000</v>
      </c>
      <c r="J3251" s="261">
        <v>1</v>
      </c>
      <c r="M3251" s="257">
        <v>620000</v>
      </c>
    </row>
    <row r="3252" spans="1:14">
      <c r="A3252" s="263">
        <v>3251</v>
      </c>
      <c r="C3252" s="256">
        <v>46092</v>
      </c>
      <c r="D3252" s="282" t="s">
        <v>1705</v>
      </c>
      <c r="G3252" s="282" t="s">
        <v>2108</v>
      </c>
      <c r="I3252" s="257">
        <v>1200000</v>
      </c>
      <c r="J3252" s="261">
        <v>1</v>
      </c>
      <c r="L3252" s="258">
        <v>120000</v>
      </c>
      <c r="M3252" s="257">
        <v>1320000</v>
      </c>
    </row>
    <row r="3253" spans="1:14">
      <c r="A3253" s="263">
        <v>3252</v>
      </c>
      <c r="C3253" s="256">
        <v>46092</v>
      </c>
      <c r="D3253" s="282" t="s">
        <v>974</v>
      </c>
      <c r="G3253" s="282" t="s">
        <v>4541</v>
      </c>
      <c r="I3253" s="257">
        <v>1500000</v>
      </c>
      <c r="J3253" s="261">
        <v>1</v>
      </c>
      <c r="L3253" s="258">
        <v>150000</v>
      </c>
      <c r="M3253" s="257">
        <v>1650000</v>
      </c>
    </row>
    <row r="3254" spans="1:14">
      <c r="A3254" s="263">
        <v>3253</v>
      </c>
      <c r="C3254" s="256">
        <v>46092</v>
      </c>
      <c r="D3254" s="282" t="s">
        <v>974</v>
      </c>
      <c r="G3254" s="282" t="s">
        <v>4542</v>
      </c>
      <c r="I3254" s="257">
        <v>1600000</v>
      </c>
      <c r="J3254" s="261">
        <v>1</v>
      </c>
      <c r="L3254" s="258">
        <v>160000</v>
      </c>
      <c r="M3254" s="257">
        <v>1760000</v>
      </c>
    </row>
    <row r="3255" spans="1:14">
      <c r="A3255" s="263">
        <v>3254</v>
      </c>
      <c r="C3255" s="256">
        <v>46092</v>
      </c>
      <c r="D3255" s="282" t="s">
        <v>974</v>
      </c>
      <c r="G3255" s="282" t="s">
        <v>1477</v>
      </c>
      <c r="I3255" s="257">
        <v>100000</v>
      </c>
      <c r="J3255" s="261">
        <v>1</v>
      </c>
      <c r="L3255" s="258">
        <v>10000</v>
      </c>
      <c r="M3255" s="257">
        <v>110000</v>
      </c>
    </row>
    <row r="3256" spans="1:14">
      <c r="A3256" s="263">
        <v>3255</v>
      </c>
      <c r="C3256" s="256">
        <v>46092</v>
      </c>
      <c r="D3256" s="282" t="s">
        <v>1425</v>
      </c>
      <c r="G3256" s="282" t="s">
        <v>4543</v>
      </c>
      <c r="I3256" s="257">
        <v>100000</v>
      </c>
      <c r="J3256" s="261">
        <v>1</v>
      </c>
      <c r="M3256" s="257">
        <v>100000</v>
      </c>
    </row>
    <row r="3257" spans="1:14">
      <c r="A3257" s="263">
        <v>3256</v>
      </c>
      <c r="C3257" s="256">
        <v>46093</v>
      </c>
      <c r="D3257" s="282" t="s">
        <v>1427</v>
      </c>
      <c r="G3257" s="282" t="s">
        <v>4082</v>
      </c>
      <c r="N3257" s="257">
        <v>-150000</v>
      </c>
    </row>
    <row r="3258" spans="1:14">
      <c r="A3258" s="263">
        <v>3257</v>
      </c>
      <c r="C3258" s="256">
        <v>46093</v>
      </c>
      <c r="D3258" s="282" t="s">
        <v>4749</v>
      </c>
      <c r="G3258" s="282" t="s">
        <v>4750</v>
      </c>
      <c r="N3258" s="257">
        <v>-1430000</v>
      </c>
    </row>
    <row r="3259" spans="1:14">
      <c r="A3259" s="263">
        <v>3258</v>
      </c>
      <c r="C3259" s="256">
        <v>46093</v>
      </c>
      <c r="D3259" s="282" t="s">
        <v>2050</v>
      </c>
      <c r="F3259" s="284" t="s">
        <v>4536</v>
      </c>
      <c r="G3259" s="282" t="s">
        <v>2706</v>
      </c>
      <c r="H3259" s="261" t="s">
        <v>1190</v>
      </c>
      <c r="J3259" s="261">
        <v>1</v>
      </c>
      <c r="M3259" s="257">
        <v>0</v>
      </c>
    </row>
    <row r="3260" spans="1:14">
      <c r="A3260" s="263">
        <v>3259</v>
      </c>
      <c r="C3260" s="256">
        <v>46093</v>
      </c>
      <c r="D3260" s="282" t="s">
        <v>1680</v>
      </c>
      <c r="G3260" s="282" t="s">
        <v>1701</v>
      </c>
      <c r="I3260" s="257">
        <v>1300000</v>
      </c>
      <c r="J3260" s="261">
        <v>1</v>
      </c>
      <c r="M3260" s="257">
        <v>1300000</v>
      </c>
    </row>
    <row r="3261" spans="1:14">
      <c r="A3261" s="263">
        <v>3260</v>
      </c>
      <c r="C3261" s="256">
        <v>46093</v>
      </c>
      <c r="D3261" s="282" t="s">
        <v>1766</v>
      </c>
      <c r="F3261" s="284" t="s">
        <v>4573</v>
      </c>
      <c r="G3261" s="282" t="s">
        <v>2134</v>
      </c>
      <c r="H3261" s="261" t="s">
        <v>1179</v>
      </c>
      <c r="I3261" s="257">
        <v>900000</v>
      </c>
      <c r="J3261" s="261">
        <v>1</v>
      </c>
      <c r="M3261" s="257">
        <v>900000</v>
      </c>
    </row>
    <row r="3262" spans="1:14">
      <c r="A3262" s="263">
        <v>3261</v>
      </c>
      <c r="C3262" s="256">
        <v>46093</v>
      </c>
      <c r="D3262" s="282" t="s">
        <v>1966</v>
      </c>
      <c r="G3262" s="282" t="s">
        <v>2040</v>
      </c>
      <c r="H3262" s="261">
        <v>1068298046</v>
      </c>
      <c r="I3262" s="257">
        <v>450000</v>
      </c>
      <c r="J3262" s="261">
        <v>1</v>
      </c>
      <c r="M3262" s="257">
        <v>450000</v>
      </c>
    </row>
    <row r="3263" spans="1:14">
      <c r="A3263" s="263">
        <v>3262</v>
      </c>
      <c r="C3263" s="256">
        <v>46093</v>
      </c>
      <c r="D3263" s="282" t="s">
        <v>1966</v>
      </c>
      <c r="G3263" s="282" t="s">
        <v>3893</v>
      </c>
      <c r="H3263" s="261">
        <v>1068237210</v>
      </c>
      <c r="I3263" s="257">
        <v>80000</v>
      </c>
      <c r="J3263" s="261">
        <v>1</v>
      </c>
      <c r="M3263" s="257">
        <v>80000</v>
      </c>
    </row>
    <row r="3264" spans="1:14">
      <c r="A3264" s="263">
        <v>3263</v>
      </c>
      <c r="C3264" s="256">
        <v>46093</v>
      </c>
      <c r="D3264" s="282" t="s">
        <v>2249</v>
      </c>
      <c r="G3264" s="282" t="s">
        <v>4544</v>
      </c>
      <c r="H3264" s="261" t="s">
        <v>1710</v>
      </c>
      <c r="I3264" s="257">
        <v>200000</v>
      </c>
      <c r="J3264" s="261">
        <v>1</v>
      </c>
      <c r="L3264" s="258">
        <v>20000</v>
      </c>
      <c r="M3264" s="257">
        <v>220000</v>
      </c>
    </row>
    <row r="3265" spans="1:14">
      <c r="A3265" s="263">
        <v>3264</v>
      </c>
      <c r="C3265" s="256">
        <v>46093</v>
      </c>
      <c r="D3265" s="282" t="s">
        <v>1277</v>
      </c>
      <c r="G3265" s="282" t="s">
        <v>4545</v>
      </c>
      <c r="I3265" s="257">
        <v>1300000</v>
      </c>
      <c r="J3265" s="261">
        <v>1</v>
      </c>
      <c r="L3265" s="258">
        <v>130000</v>
      </c>
      <c r="M3265" s="257">
        <v>1430000</v>
      </c>
    </row>
    <row r="3266" spans="1:14">
      <c r="A3266" s="263">
        <v>3265</v>
      </c>
      <c r="C3266" s="256">
        <v>46093</v>
      </c>
      <c r="D3266" s="282" t="s">
        <v>2348</v>
      </c>
      <c r="G3266" s="282" t="s">
        <v>4518</v>
      </c>
      <c r="H3266" s="261" t="s">
        <v>4519</v>
      </c>
      <c r="I3266" s="257">
        <v>1000000</v>
      </c>
      <c r="J3266" s="261">
        <v>1</v>
      </c>
      <c r="L3266" s="258">
        <v>100000</v>
      </c>
      <c r="M3266" s="257">
        <v>1100000</v>
      </c>
    </row>
    <row r="3267" spans="1:14">
      <c r="A3267" s="263">
        <v>3266</v>
      </c>
      <c r="C3267" s="256">
        <v>46093</v>
      </c>
      <c r="D3267" s="282" t="s">
        <v>3854</v>
      </c>
      <c r="G3267" s="282" t="s">
        <v>2056</v>
      </c>
      <c r="H3267" s="261">
        <v>36050661</v>
      </c>
      <c r="I3267" s="257">
        <v>1200000</v>
      </c>
      <c r="J3267" s="261">
        <v>1</v>
      </c>
      <c r="M3267" s="257">
        <v>1200000</v>
      </c>
    </row>
    <row r="3268" spans="1:14">
      <c r="A3268" s="263">
        <v>3267</v>
      </c>
      <c r="C3268" s="256">
        <v>46093</v>
      </c>
      <c r="D3268" s="282" t="s">
        <v>1680</v>
      </c>
      <c r="G3268" s="282" t="s">
        <v>4546</v>
      </c>
      <c r="H3268" s="261">
        <v>6058008148</v>
      </c>
      <c r="I3268" s="257">
        <v>1650000</v>
      </c>
      <c r="J3268" s="261">
        <v>1</v>
      </c>
      <c r="M3268" s="257">
        <v>1650000</v>
      </c>
    </row>
    <row r="3269" spans="1:14">
      <c r="A3269" s="263">
        <v>3268</v>
      </c>
      <c r="C3269" s="256">
        <v>46093</v>
      </c>
      <c r="D3269" s="282" t="s">
        <v>1366</v>
      </c>
      <c r="G3269" s="282" t="s">
        <v>3945</v>
      </c>
      <c r="N3269" s="257">
        <v>-1000000</v>
      </c>
    </row>
    <row r="3270" spans="1:14">
      <c r="A3270" s="263">
        <v>3269</v>
      </c>
      <c r="C3270" s="256">
        <v>46093</v>
      </c>
      <c r="D3270" s="282" t="s">
        <v>3109</v>
      </c>
      <c r="G3270" s="282" t="s">
        <v>4547</v>
      </c>
      <c r="N3270" s="257">
        <v>-1250000</v>
      </c>
    </row>
    <row r="3271" spans="1:14">
      <c r="A3271" s="263">
        <v>3270</v>
      </c>
      <c r="C3271" s="256">
        <v>46093</v>
      </c>
      <c r="D3271" s="282" t="s">
        <v>2348</v>
      </c>
      <c r="G3271" s="282" t="s">
        <v>2348</v>
      </c>
      <c r="N3271" s="257">
        <v>-1100000</v>
      </c>
    </row>
    <row r="3272" spans="1:14">
      <c r="A3272" s="263">
        <v>3271</v>
      </c>
      <c r="C3272" s="256">
        <v>46092</v>
      </c>
      <c r="D3272" s="282" t="s">
        <v>1438</v>
      </c>
      <c r="G3272" s="282" t="s">
        <v>1438</v>
      </c>
      <c r="N3272" s="257">
        <v>-2860000</v>
      </c>
    </row>
    <row r="3273" spans="1:14">
      <c r="A3273" s="263">
        <v>3272</v>
      </c>
      <c r="C3273" s="256">
        <v>46093</v>
      </c>
      <c r="D3273" s="282" t="s">
        <v>2249</v>
      </c>
      <c r="G3273" s="282" t="s">
        <v>3951</v>
      </c>
      <c r="N3273" s="257">
        <v>-220000</v>
      </c>
    </row>
    <row r="3274" spans="1:14">
      <c r="A3274" s="263">
        <v>3273</v>
      </c>
      <c r="C3274" s="256">
        <v>46094</v>
      </c>
      <c r="D3274" s="282" t="s">
        <v>1557</v>
      </c>
      <c r="G3274" s="282" t="s">
        <v>4002</v>
      </c>
      <c r="N3274" s="257">
        <v>-3520000</v>
      </c>
    </row>
    <row r="3275" spans="1:14">
      <c r="A3275" s="263">
        <v>3274</v>
      </c>
      <c r="C3275" s="256">
        <v>46094</v>
      </c>
      <c r="D3275" s="282" t="s">
        <v>1825</v>
      </c>
      <c r="G3275" s="282" t="s">
        <v>2144</v>
      </c>
      <c r="H3275" s="261">
        <v>2820403</v>
      </c>
      <c r="I3275" s="257">
        <v>1600000</v>
      </c>
      <c r="J3275" s="261">
        <v>1</v>
      </c>
      <c r="L3275" s="258">
        <v>160000</v>
      </c>
      <c r="M3275" s="257">
        <v>1760000</v>
      </c>
    </row>
    <row r="3276" spans="1:14">
      <c r="A3276" s="263">
        <v>3275</v>
      </c>
      <c r="C3276" s="256">
        <v>46094</v>
      </c>
      <c r="D3276" s="282" t="s">
        <v>1825</v>
      </c>
      <c r="G3276" s="282" t="s">
        <v>3951</v>
      </c>
      <c r="N3276" s="257">
        <v>-1760000</v>
      </c>
    </row>
    <row r="3277" spans="1:14">
      <c r="A3277" s="263">
        <v>3276</v>
      </c>
      <c r="C3277" s="256">
        <v>46094</v>
      </c>
      <c r="D3277" s="282" t="s">
        <v>1680</v>
      </c>
      <c r="G3277" s="282" t="s">
        <v>2134</v>
      </c>
      <c r="H3277" s="261" t="s">
        <v>1179</v>
      </c>
      <c r="I3277" s="257">
        <v>1000000</v>
      </c>
      <c r="J3277" s="261">
        <v>1</v>
      </c>
      <c r="M3277" s="257">
        <v>1000000</v>
      </c>
    </row>
    <row r="3278" spans="1:14">
      <c r="A3278" s="263">
        <v>3277</v>
      </c>
      <c r="C3278" s="256">
        <v>46094</v>
      </c>
      <c r="D3278" s="282" t="s">
        <v>4537</v>
      </c>
      <c r="G3278" s="282" t="s">
        <v>2129</v>
      </c>
      <c r="H3278" s="261" t="s">
        <v>1760</v>
      </c>
      <c r="I3278" s="257">
        <v>50000</v>
      </c>
      <c r="J3278" s="261">
        <v>1</v>
      </c>
      <c r="M3278" s="257">
        <v>50000</v>
      </c>
    </row>
    <row r="3279" spans="1:14">
      <c r="A3279" s="263">
        <v>3278</v>
      </c>
      <c r="C3279" s="256">
        <v>46094</v>
      </c>
      <c r="D3279" s="282" t="s">
        <v>4537</v>
      </c>
      <c r="G3279" s="282" t="s">
        <v>2128</v>
      </c>
      <c r="H3279" s="261" t="s">
        <v>1180</v>
      </c>
      <c r="I3279" s="257">
        <v>1550000</v>
      </c>
      <c r="J3279" s="261">
        <v>1</v>
      </c>
      <c r="M3279" s="257">
        <v>1550000</v>
      </c>
    </row>
    <row r="3280" spans="1:14">
      <c r="A3280" s="263">
        <v>3279</v>
      </c>
      <c r="C3280" s="256">
        <v>46094</v>
      </c>
      <c r="D3280" s="282" t="s">
        <v>2093</v>
      </c>
      <c r="G3280" s="282" t="s">
        <v>2770</v>
      </c>
      <c r="H3280" s="261">
        <v>5961308248</v>
      </c>
      <c r="I3280" s="257">
        <v>130000</v>
      </c>
      <c r="J3280" s="261">
        <v>1</v>
      </c>
      <c r="M3280" s="257">
        <v>130000</v>
      </c>
    </row>
    <row r="3281" spans="1:17">
      <c r="A3281" s="263">
        <v>3280</v>
      </c>
      <c r="C3281" s="256">
        <v>46094</v>
      </c>
      <c r="D3281" s="282" t="s">
        <v>2557</v>
      </c>
      <c r="G3281" s="282" t="s">
        <v>2053</v>
      </c>
      <c r="H3281" s="261">
        <v>1087427173</v>
      </c>
      <c r="I3281" s="257">
        <v>1000000</v>
      </c>
      <c r="J3281" s="261">
        <v>1</v>
      </c>
      <c r="L3281" s="258">
        <v>100000</v>
      </c>
      <c r="M3281" s="257">
        <v>1100000</v>
      </c>
    </row>
    <row r="3282" spans="1:17">
      <c r="A3282" s="263">
        <v>3281</v>
      </c>
      <c r="C3282" s="256">
        <v>46094</v>
      </c>
      <c r="D3282" s="282" t="s">
        <v>1420</v>
      </c>
      <c r="G3282" s="282" t="s">
        <v>1182</v>
      </c>
      <c r="H3282" s="261" t="s">
        <v>1710</v>
      </c>
      <c r="I3282" s="257">
        <v>1200000</v>
      </c>
      <c r="J3282" s="261">
        <v>1</v>
      </c>
      <c r="L3282" s="258">
        <v>120000</v>
      </c>
      <c r="M3282" s="257">
        <v>1320000</v>
      </c>
    </row>
    <row r="3283" spans="1:17">
      <c r="A3283" s="263">
        <v>3282</v>
      </c>
      <c r="C3283" s="256">
        <v>46094</v>
      </c>
      <c r="D3283" s="282" t="s">
        <v>4537</v>
      </c>
      <c r="G3283" s="282" t="s">
        <v>4548</v>
      </c>
      <c r="N3283" s="257">
        <v>-1600000</v>
      </c>
    </row>
    <row r="3284" spans="1:17">
      <c r="A3284" s="263">
        <v>3283</v>
      </c>
      <c r="C3284" s="256">
        <v>46094</v>
      </c>
      <c r="D3284" s="282" t="s">
        <v>1007</v>
      </c>
      <c r="G3284" s="282" t="s">
        <v>3707</v>
      </c>
      <c r="N3284" s="257">
        <v>-2750000</v>
      </c>
    </row>
    <row r="3285" spans="1:17">
      <c r="A3285" s="263">
        <v>3284</v>
      </c>
      <c r="C3285" s="256">
        <v>46095</v>
      </c>
      <c r="D3285" s="282" t="s">
        <v>2493</v>
      </c>
      <c r="G3285" s="282" t="s">
        <v>4549</v>
      </c>
      <c r="N3285" s="257">
        <v>-1600000</v>
      </c>
    </row>
    <row r="3286" spans="1:17">
      <c r="A3286" s="263">
        <v>3285</v>
      </c>
      <c r="C3286" s="256">
        <v>46095</v>
      </c>
      <c r="D3286" s="282" t="s">
        <v>3886</v>
      </c>
      <c r="G3286" s="282" t="s">
        <v>4550</v>
      </c>
      <c r="N3286" s="257">
        <v>-1100000</v>
      </c>
    </row>
    <row r="3287" spans="1:17">
      <c r="A3287" s="263">
        <v>3286</v>
      </c>
      <c r="C3287" s="256">
        <v>46094</v>
      </c>
      <c r="D3287" s="282" t="s">
        <v>1551</v>
      </c>
      <c r="G3287" s="282" t="s">
        <v>3907</v>
      </c>
      <c r="N3287" s="257">
        <v>-3000000</v>
      </c>
    </row>
    <row r="3288" spans="1:17">
      <c r="A3288" s="263">
        <v>3287</v>
      </c>
      <c r="C3288" s="256">
        <v>46097</v>
      </c>
      <c r="D3288" s="282" t="s">
        <v>1438</v>
      </c>
      <c r="E3288" s="284"/>
      <c r="G3288" s="282" t="s">
        <v>1467</v>
      </c>
      <c r="H3288" s="261" t="s">
        <v>2613</v>
      </c>
      <c r="I3288" s="261">
        <v>1</v>
      </c>
      <c r="J3288" s="258"/>
      <c r="L3288" s="257">
        <v>0</v>
      </c>
      <c r="O3288" s="261"/>
      <c r="P3288" s="261"/>
      <c r="Q3288" s="282" t="s">
        <v>4553</v>
      </c>
    </row>
    <row r="3289" spans="1:17">
      <c r="A3289" s="263">
        <v>3288</v>
      </c>
      <c r="C3289" s="256">
        <v>46097</v>
      </c>
      <c r="D3289" s="282" t="s">
        <v>2403</v>
      </c>
      <c r="E3289" s="284"/>
      <c r="G3289" s="282" t="s">
        <v>1675</v>
      </c>
      <c r="H3289" s="261">
        <v>27107593440</v>
      </c>
      <c r="I3289" s="257">
        <v>200000</v>
      </c>
      <c r="J3289" s="261">
        <v>1</v>
      </c>
      <c r="L3289" s="258">
        <v>20000</v>
      </c>
      <c r="M3289" s="257">
        <v>220000</v>
      </c>
      <c r="O3289" s="261"/>
      <c r="P3289" s="261"/>
    </row>
    <row r="3290" spans="1:17">
      <c r="A3290" s="263">
        <v>3289</v>
      </c>
      <c r="C3290" s="256">
        <v>46097</v>
      </c>
      <c r="D3290" s="282" t="s">
        <v>3124</v>
      </c>
      <c r="E3290" s="284"/>
      <c r="G3290" s="282" t="s">
        <v>2150</v>
      </c>
      <c r="H3290" s="261" t="s">
        <v>1907</v>
      </c>
      <c r="I3290" s="257">
        <v>2000000</v>
      </c>
      <c r="J3290" s="261">
        <v>1</v>
      </c>
      <c r="M3290" s="257">
        <v>2000000</v>
      </c>
      <c r="O3290" s="261"/>
      <c r="P3290" s="261"/>
    </row>
    <row r="3291" spans="1:17">
      <c r="A3291" s="263">
        <v>3290</v>
      </c>
      <c r="C3291" s="256">
        <v>46097</v>
      </c>
      <c r="D3291" s="282" t="s">
        <v>3124</v>
      </c>
      <c r="E3291" s="284"/>
      <c r="G3291" s="282" t="s">
        <v>2614</v>
      </c>
      <c r="I3291" s="257">
        <v>300000</v>
      </c>
      <c r="J3291" s="261">
        <v>1</v>
      </c>
      <c r="M3291" s="257">
        <v>300000</v>
      </c>
      <c r="O3291" s="261"/>
      <c r="P3291" s="261"/>
    </row>
    <row r="3292" spans="1:17">
      <c r="A3292" s="263">
        <v>3291</v>
      </c>
      <c r="C3292" s="256">
        <v>46097</v>
      </c>
      <c r="D3292" s="282" t="s">
        <v>1344</v>
      </c>
      <c r="E3292" s="284"/>
      <c r="G3292" s="282" t="s">
        <v>1182</v>
      </c>
      <c r="H3292" s="261" t="s">
        <v>1710</v>
      </c>
      <c r="I3292" s="257">
        <v>1100000</v>
      </c>
      <c r="J3292" s="261">
        <v>1</v>
      </c>
      <c r="M3292" s="257">
        <v>1100000</v>
      </c>
      <c r="O3292" s="261"/>
      <c r="P3292" s="261"/>
    </row>
    <row r="3293" spans="1:17">
      <c r="A3293" s="263">
        <v>3292</v>
      </c>
      <c r="C3293" s="256">
        <v>46097</v>
      </c>
      <c r="D3293" s="282" t="s">
        <v>1680</v>
      </c>
      <c r="E3293" s="284"/>
      <c r="G3293" s="282" t="s">
        <v>1552</v>
      </c>
      <c r="H3293" s="261" t="s">
        <v>1874</v>
      </c>
      <c r="I3293" s="257">
        <v>950000</v>
      </c>
      <c r="J3293" s="261">
        <v>1</v>
      </c>
      <c r="M3293" s="257">
        <v>950000</v>
      </c>
      <c r="O3293" s="261"/>
      <c r="P3293" s="261"/>
    </row>
    <row r="3294" spans="1:17">
      <c r="A3294" s="263">
        <v>3293</v>
      </c>
      <c r="C3294" s="256">
        <v>46097</v>
      </c>
      <c r="D3294" s="282" t="s">
        <v>2714</v>
      </c>
      <c r="E3294" s="284"/>
      <c r="G3294" s="282" t="s">
        <v>2135</v>
      </c>
      <c r="H3294" s="261" t="s">
        <v>1186</v>
      </c>
      <c r="I3294" s="257">
        <v>650000</v>
      </c>
      <c r="J3294" s="261">
        <v>1</v>
      </c>
      <c r="M3294" s="257">
        <v>650000</v>
      </c>
      <c r="O3294" s="261"/>
      <c r="P3294" s="261"/>
    </row>
    <row r="3295" spans="1:17">
      <c r="A3295" s="263">
        <v>3294</v>
      </c>
      <c r="C3295" s="256">
        <v>46097</v>
      </c>
      <c r="D3295" s="282" t="s">
        <v>1415</v>
      </c>
      <c r="E3295" s="284"/>
      <c r="G3295" s="282" t="s">
        <v>1988</v>
      </c>
      <c r="H3295" s="261" t="s">
        <v>4522</v>
      </c>
      <c r="I3295" s="257">
        <v>1100000</v>
      </c>
      <c r="J3295" s="261">
        <v>1</v>
      </c>
      <c r="M3295" s="257">
        <v>1100000</v>
      </c>
      <c r="O3295" s="261"/>
      <c r="P3295" s="261"/>
    </row>
    <row r="3296" spans="1:17">
      <c r="A3296" s="263">
        <v>3295</v>
      </c>
      <c r="C3296" s="256">
        <v>46097</v>
      </c>
      <c r="D3296" s="282" t="s">
        <v>1415</v>
      </c>
      <c r="E3296" s="284"/>
      <c r="G3296" s="282" t="s">
        <v>3358</v>
      </c>
      <c r="H3296" s="261">
        <v>1087298437</v>
      </c>
      <c r="I3296" s="257">
        <v>80000</v>
      </c>
      <c r="J3296" s="261">
        <v>1</v>
      </c>
      <c r="M3296" s="257">
        <v>80000</v>
      </c>
      <c r="O3296" s="261"/>
      <c r="P3296" s="261"/>
    </row>
    <row r="3297" spans="1:16">
      <c r="A3297" s="263">
        <v>3296</v>
      </c>
      <c r="C3297" s="256">
        <v>46097</v>
      </c>
      <c r="D3297" s="282" t="s">
        <v>1680</v>
      </c>
      <c r="E3297" s="284"/>
      <c r="G3297" s="282" t="s">
        <v>2847</v>
      </c>
      <c r="H3297" s="261">
        <v>415071709</v>
      </c>
      <c r="I3297" s="257">
        <v>640000</v>
      </c>
      <c r="J3297" s="261">
        <v>1</v>
      </c>
      <c r="M3297" s="257">
        <v>640000</v>
      </c>
      <c r="O3297" s="261"/>
      <c r="P3297" s="261"/>
    </row>
    <row r="3298" spans="1:16">
      <c r="A3298" s="263">
        <v>3297</v>
      </c>
      <c r="C3298" s="256">
        <v>46097</v>
      </c>
      <c r="D3298" s="282" t="s">
        <v>1349</v>
      </c>
      <c r="E3298" s="284"/>
      <c r="G3298" s="282" t="s">
        <v>2108</v>
      </c>
      <c r="I3298" s="257">
        <v>1300000</v>
      </c>
      <c r="J3298" s="261">
        <v>1</v>
      </c>
      <c r="M3298" s="257">
        <v>1300000</v>
      </c>
      <c r="O3298" s="261"/>
      <c r="P3298" s="261"/>
    </row>
    <row r="3299" spans="1:16">
      <c r="A3299" s="263">
        <v>3298</v>
      </c>
      <c r="C3299" s="256">
        <v>46097</v>
      </c>
      <c r="D3299" s="282" t="s">
        <v>3874</v>
      </c>
      <c r="E3299" s="284"/>
      <c r="G3299" s="282" t="s">
        <v>1675</v>
      </c>
      <c r="H3299" s="261">
        <v>27107593440</v>
      </c>
      <c r="I3299" s="257">
        <v>150000</v>
      </c>
      <c r="J3299" s="261">
        <v>1</v>
      </c>
      <c r="M3299" s="257">
        <v>150000</v>
      </c>
      <c r="O3299" s="261"/>
      <c r="P3299" s="261"/>
    </row>
    <row r="3300" spans="1:16">
      <c r="A3300" s="263">
        <v>3299</v>
      </c>
      <c r="C3300" s="256">
        <v>46097</v>
      </c>
      <c r="D3300" s="282" t="s">
        <v>4735</v>
      </c>
      <c r="E3300" s="284"/>
      <c r="G3300" s="282" t="s">
        <v>4736</v>
      </c>
      <c r="I3300" s="257">
        <v>450000</v>
      </c>
      <c r="J3300" s="261">
        <v>1</v>
      </c>
      <c r="M3300" s="257">
        <v>450000</v>
      </c>
      <c r="O3300" s="261"/>
      <c r="P3300" s="261"/>
    </row>
    <row r="3301" spans="1:16">
      <c r="A3301" s="263">
        <v>3300</v>
      </c>
      <c r="C3301" s="256">
        <v>46097</v>
      </c>
      <c r="D3301" s="282" t="s">
        <v>4735</v>
      </c>
      <c r="E3301" s="284"/>
      <c r="G3301" s="282" t="s">
        <v>4737</v>
      </c>
      <c r="I3301" s="257">
        <v>30000</v>
      </c>
      <c r="J3301" s="261">
        <v>1</v>
      </c>
      <c r="M3301" s="257">
        <v>30000</v>
      </c>
      <c r="O3301" s="261"/>
      <c r="P3301" s="261"/>
    </row>
    <row r="3302" spans="1:16">
      <c r="A3302" s="263">
        <v>3301</v>
      </c>
      <c r="C3302" s="256">
        <v>46097</v>
      </c>
      <c r="D3302" s="282" t="s">
        <v>1415</v>
      </c>
      <c r="E3302" s="284"/>
      <c r="G3302" s="282" t="s">
        <v>4565</v>
      </c>
      <c r="N3302" s="257">
        <v>-300000</v>
      </c>
      <c r="O3302" s="261"/>
      <c r="P3302" s="261"/>
    </row>
    <row r="3303" spans="1:16">
      <c r="A3303" s="263">
        <v>3302</v>
      </c>
      <c r="C3303" s="256">
        <v>46097</v>
      </c>
      <c r="D3303" s="282" t="s">
        <v>3874</v>
      </c>
      <c r="E3303" s="284"/>
      <c r="G3303" s="282" t="s">
        <v>4566</v>
      </c>
      <c r="N3303" s="257">
        <v>-150000</v>
      </c>
      <c r="O3303" s="261"/>
      <c r="P3303" s="261"/>
    </row>
    <row r="3304" spans="1:16">
      <c r="A3304" s="263">
        <v>3303</v>
      </c>
      <c r="C3304" s="256">
        <v>46097</v>
      </c>
      <c r="D3304" s="282" t="s">
        <v>2403</v>
      </c>
      <c r="E3304" s="284"/>
      <c r="G3304" s="282" t="s">
        <v>4567</v>
      </c>
      <c r="N3304" s="257">
        <v>-220000</v>
      </c>
      <c r="O3304" s="261"/>
      <c r="P3304" s="261"/>
    </row>
    <row r="3305" spans="1:16">
      <c r="A3305" s="263">
        <v>3304</v>
      </c>
      <c r="C3305" s="256">
        <v>46097</v>
      </c>
      <c r="D3305" s="282" t="s">
        <v>3705</v>
      </c>
      <c r="E3305" s="284"/>
      <c r="G3305" s="282" t="s">
        <v>3490</v>
      </c>
      <c r="H3305" s="261" t="s">
        <v>3499</v>
      </c>
      <c r="I3305" s="257">
        <v>2600000</v>
      </c>
      <c r="J3305" s="261">
        <v>1</v>
      </c>
      <c r="L3305" s="258">
        <v>260000</v>
      </c>
      <c r="M3305" s="257">
        <v>2860000</v>
      </c>
      <c r="O3305" s="261"/>
      <c r="P3305" s="261"/>
    </row>
    <row r="3306" spans="1:16">
      <c r="A3306" s="263">
        <v>3305</v>
      </c>
      <c r="C3306" s="256">
        <v>46098</v>
      </c>
      <c r="D3306" s="282" t="s">
        <v>1010</v>
      </c>
      <c r="E3306" s="284"/>
      <c r="G3306" s="282" t="s">
        <v>4568</v>
      </c>
      <c r="N3306" s="257">
        <v>-3074000</v>
      </c>
      <c r="O3306" s="261"/>
      <c r="P3306" s="261"/>
    </row>
    <row r="3307" spans="1:16">
      <c r="A3307" s="263">
        <v>3306</v>
      </c>
      <c r="C3307" s="256">
        <v>46098</v>
      </c>
      <c r="D3307" s="282" t="s">
        <v>1551</v>
      </c>
      <c r="E3307" s="284"/>
      <c r="G3307" s="282" t="s">
        <v>1182</v>
      </c>
      <c r="H3307" s="261" t="s">
        <v>1710</v>
      </c>
      <c r="I3307" s="257">
        <v>1200000</v>
      </c>
      <c r="J3307" s="261">
        <v>1</v>
      </c>
      <c r="L3307" s="258">
        <v>120000</v>
      </c>
      <c r="M3307" s="257">
        <v>1320000</v>
      </c>
      <c r="O3307" s="261"/>
      <c r="P3307" s="261"/>
    </row>
    <row r="3308" spans="1:16">
      <c r="A3308" s="263">
        <v>3307</v>
      </c>
      <c r="C3308" s="256">
        <v>46098</v>
      </c>
      <c r="D3308" s="282" t="s">
        <v>1551</v>
      </c>
      <c r="E3308" s="284"/>
      <c r="G3308" s="282" t="s">
        <v>1664</v>
      </c>
      <c r="H3308" s="261" t="s">
        <v>1663</v>
      </c>
      <c r="I3308" s="257">
        <v>50000</v>
      </c>
      <c r="J3308" s="261">
        <v>1</v>
      </c>
      <c r="L3308" s="258">
        <v>5000</v>
      </c>
      <c r="M3308" s="257">
        <v>55000</v>
      </c>
      <c r="O3308" s="261"/>
      <c r="P3308" s="261"/>
    </row>
    <row r="3309" spans="1:16">
      <c r="A3309" s="263">
        <v>3308</v>
      </c>
      <c r="C3309" s="256">
        <v>46098</v>
      </c>
      <c r="D3309" s="282" t="s">
        <v>1705</v>
      </c>
      <c r="E3309" s="284"/>
      <c r="G3309" s="282" t="s">
        <v>2138</v>
      </c>
      <c r="H3309" s="261">
        <v>50229</v>
      </c>
      <c r="I3309" s="257">
        <v>75000</v>
      </c>
      <c r="J3309" s="261">
        <v>2</v>
      </c>
      <c r="L3309" s="258">
        <v>15000</v>
      </c>
      <c r="M3309" s="257">
        <v>165000</v>
      </c>
      <c r="O3309" s="261"/>
      <c r="P3309" s="261"/>
    </row>
    <row r="3310" spans="1:16">
      <c r="A3310" s="263">
        <v>3309</v>
      </c>
      <c r="C3310" s="256">
        <v>46098</v>
      </c>
      <c r="D3310" s="282" t="s">
        <v>1705</v>
      </c>
      <c r="E3310" s="284"/>
      <c r="G3310" s="282" t="s">
        <v>2139</v>
      </c>
      <c r="H3310" s="261" t="s">
        <v>1752</v>
      </c>
      <c r="I3310" s="257">
        <v>40000</v>
      </c>
      <c r="J3310" s="261">
        <v>1</v>
      </c>
      <c r="L3310" s="258">
        <v>4000</v>
      </c>
      <c r="M3310" s="257">
        <v>44000</v>
      </c>
      <c r="O3310" s="261"/>
      <c r="P3310" s="261"/>
    </row>
    <row r="3311" spans="1:16">
      <c r="A3311" s="263">
        <v>3310</v>
      </c>
      <c r="C3311" s="256">
        <v>46098</v>
      </c>
      <c r="D3311" s="282" t="s">
        <v>1705</v>
      </c>
      <c r="E3311" s="284"/>
      <c r="G3311" s="282" t="s">
        <v>1856</v>
      </c>
      <c r="H3311" s="261" t="s">
        <v>1855</v>
      </c>
      <c r="I3311" s="257">
        <v>20000</v>
      </c>
      <c r="J3311" s="261">
        <v>1</v>
      </c>
      <c r="L3311" s="258">
        <v>2000</v>
      </c>
      <c r="M3311" s="257">
        <v>22000</v>
      </c>
      <c r="O3311" s="261"/>
      <c r="P3311" s="261"/>
    </row>
    <row r="3312" spans="1:16">
      <c r="A3312" s="263">
        <v>3311</v>
      </c>
      <c r="C3312" s="256">
        <v>46098</v>
      </c>
      <c r="D3312" s="282" t="s">
        <v>1551</v>
      </c>
      <c r="E3312" s="284"/>
      <c r="G3312" s="282" t="s">
        <v>1237</v>
      </c>
      <c r="H3312" s="261" t="s">
        <v>1236</v>
      </c>
      <c r="I3312" s="257">
        <v>50000</v>
      </c>
      <c r="J3312" s="261">
        <v>3</v>
      </c>
      <c r="L3312" s="258">
        <v>15000</v>
      </c>
      <c r="M3312" s="257">
        <v>165000</v>
      </c>
      <c r="O3312" s="261"/>
      <c r="P3312" s="261"/>
    </row>
    <row r="3313" spans="1:17">
      <c r="A3313" s="263">
        <v>3312</v>
      </c>
      <c r="C3313" s="256">
        <v>46098</v>
      </c>
      <c r="D3313" s="282" t="s">
        <v>1512</v>
      </c>
      <c r="E3313" s="284"/>
      <c r="G3313" s="282" t="s">
        <v>1717</v>
      </c>
      <c r="H3313" s="261">
        <v>501220639</v>
      </c>
      <c r="I3313" s="257">
        <v>280000</v>
      </c>
      <c r="J3313" s="261">
        <v>1</v>
      </c>
      <c r="M3313" s="257">
        <v>280000</v>
      </c>
      <c r="O3313" s="261"/>
      <c r="P3313" s="261"/>
    </row>
    <row r="3314" spans="1:17">
      <c r="A3314" s="263">
        <v>3313</v>
      </c>
      <c r="C3314" s="256">
        <v>46099</v>
      </c>
      <c r="D3314" s="282" t="s">
        <v>1349</v>
      </c>
      <c r="E3314" s="284"/>
      <c r="G3314" s="282" t="s">
        <v>3952</v>
      </c>
      <c r="N3314" s="257">
        <v>-1300000</v>
      </c>
      <c r="O3314" s="261"/>
      <c r="P3314" s="261"/>
    </row>
    <row r="3315" spans="1:17">
      <c r="A3315" s="263">
        <v>3314</v>
      </c>
      <c r="B3315" s="58">
        <v>83</v>
      </c>
      <c r="C3315" s="256">
        <v>46098</v>
      </c>
      <c r="D3315" s="282" t="s">
        <v>1766</v>
      </c>
      <c r="F3315" s="284" t="s">
        <v>4559</v>
      </c>
      <c r="G3315" s="282" t="s">
        <v>2134</v>
      </c>
      <c r="H3315" s="261" t="s">
        <v>1179</v>
      </c>
      <c r="I3315" s="257">
        <v>0</v>
      </c>
      <c r="J3315" s="261">
        <v>1</v>
      </c>
      <c r="N3315" s="257">
        <v>0</v>
      </c>
    </row>
    <row r="3316" spans="1:17">
      <c r="A3316" s="263">
        <v>3315</v>
      </c>
      <c r="B3316" s="58">
        <v>88</v>
      </c>
      <c r="C3316" s="256">
        <v>46099</v>
      </c>
      <c r="D3316" s="282" t="s">
        <v>1766</v>
      </c>
      <c r="E3316" s="282" t="s">
        <v>3630</v>
      </c>
      <c r="F3316" s="284" t="s">
        <v>4569</v>
      </c>
      <c r="G3316" s="282" t="s">
        <v>2134</v>
      </c>
      <c r="H3316" s="261" t="s">
        <v>1179</v>
      </c>
      <c r="I3316" s="257">
        <v>0</v>
      </c>
      <c r="J3316" s="261">
        <v>1</v>
      </c>
      <c r="N3316" s="257">
        <v>0</v>
      </c>
      <c r="Q3316" s="282" t="s">
        <v>4570</v>
      </c>
    </row>
    <row r="3317" spans="1:17">
      <c r="A3317" s="263">
        <v>3316</v>
      </c>
      <c r="C3317" s="256">
        <v>46099</v>
      </c>
      <c r="D3317" s="282" t="s">
        <v>1548</v>
      </c>
      <c r="E3317" s="284"/>
      <c r="G3317" s="282" t="s">
        <v>2766</v>
      </c>
      <c r="H3317" s="261" t="s">
        <v>1185</v>
      </c>
      <c r="I3317" s="257">
        <v>200000</v>
      </c>
      <c r="J3317" s="261">
        <v>1</v>
      </c>
      <c r="L3317" s="258">
        <v>20000</v>
      </c>
      <c r="M3317" s="257">
        <v>220000</v>
      </c>
      <c r="O3317" s="261"/>
      <c r="P3317" s="261"/>
      <c r="Q3317" s="261"/>
    </row>
    <row r="3318" spans="1:17">
      <c r="A3318" s="263">
        <v>3317</v>
      </c>
      <c r="C3318" s="256">
        <v>46099</v>
      </c>
      <c r="D3318" s="282" t="s">
        <v>1010</v>
      </c>
      <c r="E3318" s="284"/>
      <c r="G3318" s="282" t="s">
        <v>1182</v>
      </c>
      <c r="H3318" s="261" t="s">
        <v>1710</v>
      </c>
      <c r="I3318" s="257">
        <v>1200000</v>
      </c>
      <c r="J3318" s="261">
        <v>1</v>
      </c>
      <c r="M3318" s="257">
        <v>1200000</v>
      </c>
      <c r="O3318" s="261"/>
      <c r="P3318" s="261"/>
      <c r="Q3318" s="261"/>
    </row>
    <row r="3319" spans="1:17">
      <c r="A3319" s="263">
        <v>3318</v>
      </c>
      <c r="C3319" s="256">
        <v>46099</v>
      </c>
      <c r="D3319" s="282" t="s">
        <v>1010</v>
      </c>
      <c r="E3319" s="284"/>
      <c r="G3319" s="282" t="s">
        <v>1467</v>
      </c>
      <c r="H3319" s="261" t="s">
        <v>2613</v>
      </c>
      <c r="I3319" s="257">
        <v>350000</v>
      </c>
      <c r="J3319" s="261">
        <v>1</v>
      </c>
      <c r="M3319" s="257">
        <v>350000</v>
      </c>
      <c r="O3319" s="261"/>
      <c r="P3319" s="261"/>
      <c r="Q3319" s="261"/>
    </row>
    <row r="3320" spans="1:17">
      <c r="A3320" s="263">
        <v>3319</v>
      </c>
      <c r="C3320" s="256">
        <v>46099</v>
      </c>
      <c r="D3320" s="282" t="s">
        <v>1010</v>
      </c>
      <c r="E3320" s="284"/>
      <c r="G3320" s="282" t="s">
        <v>1664</v>
      </c>
      <c r="H3320" s="261" t="s">
        <v>1663</v>
      </c>
      <c r="I3320" s="257">
        <v>50000</v>
      </c>
      <c r="J3320" s="261">
        <v>1</v>
      </c>
      <c r="M3320" s="257">
        <v>50000</v>
      </c>
      <c r="O3320" s="261"/>
      <c r="P3320" s="261"/>
      <c r="Q3320" s="261"/>
    </row>
    <row r="3321" spans="1:17">
      <c r="A3321" s="263">
        <v>3320</v>
      </c>
      <c r="C3321" s="256">
        <v>46099</v>
      </c>
      <c r="D3321" s="282" t="s">
        <v>1423</v>
      </c>
      <c r="E3321" s="284"/>
      <c r="G3321" s="282" t="s">
        <v>4572</v>
      </c>
      <c r="N3321" s="257">
        <v>-1760000</v>
      </c>
      <c r="O3321" s="261"/>
      <c r="P3321" s="261"/>
      <c r="Q3321" s="261"/>
    </row>
    <row r="3322" spans="1:17">
      <c r="A3322" s="263">
        <v>3321</v>
      </c>
      <c r="C3322" s="256">
        <v>46094</v>
      </c>
      <c r="D3322" s="282" t="s">
        <v>1766</v>
      </c>
      <c r="E3322" s="282" t="s">
        <v>4576</v>
      </c>
      <c r="F3322" s="284" t="s">
        <v>4574</v>
      </c>
      <c r="G3322" s="282" t="s">
        <v>2134</v>
      </c>
      <c r="H3322" s="261" t="s">
        <v>1179</v>
      </c>
      <c r="J3322" s="261">
        <v>1</v>
      </c>
    </row>
    <row r="3323" spans="1:17">
      <c r="A3323" s="263">
        <v>3322</v>
      </c>
      <c r="C3323" s="256">
        <v>46093</v>
      </c>
      <c r="D3323" s="282" t="s">
        <v>1766</v>
      </c>
      <c r="E3323" s="282" t="s">
        <v>4576</v>
      </c>
      <c r="F3323" s="284" t="s">
        <v>4575</v>
      </c>
      <c r="G3323" s="282" t="s">
        <v>2134</v>
      </c>
      <c r="H3323" s="261" t="s">
        <v>1179</v>
      </c>
      <c r="J3323" s="261">
        <v>1</v>
      </c>
    </row>
    <row r="3324" spans="1:17">
      <c r="A3324" s="263">
        <v>3323</v>
      </c>
      <c r="C3324" s="256">
        <v>46100</v>
      </c>
      <c r="D3324" s="282" t="s">
        <v>2925</v>
      </c>
      <c r="G3324" s="282" t="s">
        <v>4317</v>
      </c>
      <c r="N3324" s="257">
        <v>-1250000</v>
      </c>
    </row>
    <row r="3325" spans="1:17">
      <c r="A3325" s="263">
        <v>3324</v>
      </c>
      <c r="C3325" s="256">
        <v>46100</v>
      </c>
      <c r="D3325" s="282" t="s">
        <v>1551</v>
      </c>
      <c r="G3325" s="282" t="s">
        <v>3907</v>
      </c>
      <c r="N3325" s="257">
        <v>-1500000</v>
      </c>
    </row>
    <row r="3326" spans="1:17">
      <c r="A3326" s="263">
        <v>3325</v>
      </c>
      <c r="C3326" s="256">
        <v>46100</v>
      </c>
      <c r="D3326" s="282" t="s">
        <v>3124</v>
      </c>
      <c r="G3326" s="282" t="s">
        <v>3946</v>
      </c>
      <c r="N3326" s="257">
        <v>-2300000</v>
      </c>
    </row>
    <row r="3327" spans="1:17">
      <c r="A3327" s="263">
        <v>3326</v>
      </c>
      <c r="C3327" s="256">
        <v>46100</v>
      </c>
      <c r="D3327" s="282" t="s">
        <v>2714</v>
      </c>
      <c r="G3327" s="282" t="s">
        <v>2038</v>
      </c>
      <c r="N3327" s="257">
        <v>-650000</v>
      </c>
    </row>
    <row r="3328" spans="1:17">
      <c r="A3328" s="263">
        <v>3327</v>
      </c>
      <c r="C3328" s="256">
        <v>46100</v>
      </c>
      <c r="D3328" s="282" t="s">
        <v>1444</v>
      </c>
      <c r="G3328" s="282" t="s">
        <v>1182</v>
      </c>
      <c r="H3328" s="261" t="s">
        <v>1710</v>
      </c>
      <c r="I3328" s="257">
        <v>1100000</v>
      </c>
      <c r="J3328" s="261">
        <v>1</v>
      </c>
      <c r="M3328" s="257">
        <v>1100000</v>
      </c>
    </row>
    <row r="3329" spans="1:17">
      <c r="A3329" s="263">
        <v>3328</v>
      </c>
      <c r="C3329" s="256">
        <v>46100</v>
      </c>
      <c r="D3329" s="282" t="s">
        <v>1444</v>
      </c>
      <c r="G3329" s="282" t="s">
        <v>1467</v>
      </c>
      <c r="H3329" s="261" t="s">
        <v>2613</v>
      </c>
      <c r="I3329" s="257">
        <v>350000</v>
      </c>
      <c r="J3329" s="261">
        <v>1</v>
      </c>
      <c r="M3329" s="257">
        <v>350000</v>
      </c>
    </row>
    <row r="3330" spans="1:17">
      <c r="A3330" s="263">
        <v>3329</v>
      </c>
      <c r="C3330" s="256">
        <v>46100</v>
      </c>
      <c r="D3330" s="282" t="s">
        <v>2493</v>
      </c>
      <c r="G3330" s="282" t="s">
        <v>1184</v>
      </c>
      <c r="H3330" s="261" t="s">
        <v>1534</v>
      </c>
      <c r="I3330" s="257">
        <v>1300000</v>
      </c>
      <c r="J3330" s="261">
        <v>1</v>
      </c>
      <c r="M3330" s="257">
        <v>1300000</v>
      </c>
    </row>
    <row r="3331" spans="1:17">
      <c r="A3331" s="263">
        <v>3330</v>
      </c>
      <c r="C3331" s="256">
        <v>46100</v>
      </c>
      <c r="D3331" s="282" t="s">
        <v>1551</v>
      </c>
      <c r="G3331" s="282" t="s">
        <v>4577</v>
      </c>
      <c r="H3331" s="261">
        <v>6058008181</v>
      </c>
      <c r="I3331" s="257">
        <v>2500000</v>
      </c>
      <c r="J3331" s="261">
        <v>1</v>
      </c>
      <c r="L3331" s="258">
        <v>250000</v>
      </c>
      <c r="M3331" s="257">
        <v>2750000</v>
      </c>
    </row>
    <row r="3332" spans="1:17">
      <c r="A3332" s="263">
        <v>3331</v>
      </c>
      <c r="C3332" s="256">
        <v>46100</v>
      </c>
      <c r="D3332" s="282" t="s">
        <v>1444</v>
      </c>
      <c r="G3332" s="282" t="s">
        <v>4012</v>
      </c>
      <c r="N3332" s="257">
        <v>-1100000</v>
      </c>
    </row>
    <row r="3333" spans="1:17">
      <c r="A3333" s="263">
        <v>3332</v>
      </c>
      <c r="B3333" s="58">
        <v>91</v>
      </c>
      <c r="C3333" s="256">
        <v>46101</v>
      </c>
      <c r="D3333" s="282" t="s">
        <v>1705</v>
      </c>
      <c r="E3333" s="282" t="s">
        <v>4580</v>
      </c>
      <c r="F3333" s="284" t="s">
        <v>4578</v>
      </c>
      <c r="G3333" s="282" t="s">
        <v>2134</v>
      </c>
      <c r="H3333" s="261" t="s">
        <v>1179</v>
      </c>
      <c r="I3333" s="257">
        <v>1000000</v>
      </c>
      <c r="J3333" s="261">
        <v>1</v>
      </c>
      <c r="L3333" s="258">
        <v>100000</v>
      </c>
      <c r="M3333" s="257">
        <v>1100000</v>
      </c>
      <c r="P3333" s="282" t="s">
        <v>4587</v>
      </c>
    </row>
    <row r="3334" spans="1:17">
      <c r="A3334" s="263">
        <v>3333</v>
      </c>
      <c r="C3334" s="256">
        <v>46101</v>
      </c>
      <c r="D3334" s="282" t="s">
        <v>2050</v>
      </c>
      <c r="G3334" s="282" t="s">
        <v>2050</v>
      </c>
      <c r="N3334" s="257">
        <v>-2970000</v>
      </c>
    </row>
    <row r="3335" spans="1:17">
      <c r="A3335" s="263">
        <v>3334</v>
      </c>
      <c r="C3335" s="256">
        <v>46101</v>
      </c>
      <c r="D3335" s="282" t="s">
        <v>1425</v>
      </c>
      <c r="G3335" s="282" t="s">
        <v>1425</v>
      </c>
      <c r="N3335" s="257">
        <v>-100000</v>
      </c>
    </row>
    <row r="3336" spans="1:17">
      <c r="A3336" s="263">
        <v>3335</v>
      </c>
      <c r="C3336" s="256">
        <v>46101</v>
      </c>
      <c r="D3336" s="282" t="s">
        <v>3705</v>
      </c>
      <c r="G3336" s="282" t="s">
        <v>3705</v>
      </c>
      <c r="N3336" s="257">
        <v>-2860000</v>
      </c>
    </row>
    <row r="3337" spans="1:17">
      <c r="A3337" s="263">
        <v>3336</v>
      </c>
      <c r="C3337" s="256">
        <v>46101</v>
      </c>
      <c r="D3337" s="282" t="s">
        <v>1420</v>
      </c>
      <c r="G3337" s="282" t="s">
        <v>1420</v>
      </c>
      <c r="N3337" s="257">
        <v>-1320000</v>
      </c>
    </row>
    <row r="3338" spans="1:17">
      <c r="A3338" s="263">
        <v>3337</v>
      </c>
      <c r="C3338" s="256">
        <v>46101</v>
      </c>
      <c r="D3338" s="282" t="s">
        <v>1038</v>
      </c>
      <c r="G3338" s="282" t="s">
        <v>1038</v>
      </c>
      <c r="N3338" s="257">
        <v>-1600000</v>
      </c>
    </row>
    <row r="3339" spans="1:17">
      <c r="A3339" s="263">
        <v>3338</v>
      </c>
      <c r="B3339" s="58">
        <v>92</v>
      </c>
      <c r="C3339" s="256">
        <v>46101</v>
      </c>
      <c r="D3339" s="282" t="s">
        <v>1440</v>
      </c>
      <c r="E3339" s="282" t="s">
        <v>3805</v>
      </c>
      <c r="G3339" s="282" t="s">
        <v>2144</v>
      </c>
      <c r="H3339" s="261">
        <v>2820403</v>
      </c>
      <c r="I3339" s="257">
        <v>1600000</v>
      </c>
      <c r="J3339" s="261">
        <v>1</v>
      </c>
      <c r="M3339" s="257">
        <v>1600000</v>
      </c>
    </row>
    <row r="3340" spans="1:17">
      <c r="A3340" s="263">
        <v>3339</v>
      </c>
      <c r="B3340" s="58">
        <v>93</v>
      </c>
      <c r="C3340" s="256">
        <v>46101</v>
      </c>
      <c r="D3340" s="282" t="s">
        <v>1705</v>
      </c>
      <c r="G3340" s="282" t="s">
        <v>1490</v>
      </c>
      <c r="I3340" s="257">
        <v>30000</v>
      </c>
      <c r="J3340" s="261">
        <v>1</v>
      </c>
      <c r="L3340" s="258">
        <v>3000</v>
      </c>
      <c r="M3340" s="257">
        <v>33000</v>
      </c>
    </row>
    <row r="3341" spans="1:17">
      <c r="A3341" s="263">
        <v>3340</v>
      </c>
      <c r="C3341" s="256">
        <v>46101</v>
      </c>
      <c r="D3341" s="282" t="s">
        <v>1747</v>
      </c>
      <c r="G3341" s="282" t="s">
        <v>4589</v>
      </c>
      <c r="N3341" s="257">
        <v>-1640000</v>
      </c>
    </row>
    <row r="3342" spans="1:17">
      <c r="A3342" s="263">
        <v>3341</v>
      </c>
      <c r="B3342" s="58">
        <v>94</v>
      </c>
      <c r="C3342" s="256">
        <v>46102</v>
      </c>
      <c r="D3342" s="282" t="s">
        <v>1557</v>
      </c>
      <c r="E3342" s="282" t="s">
        <v>3805</v>
      </c>
      <c r="G3342" s="282" t="s">
        <v>2135</v>
      </c>
      <c r="H3342" s="261" t="s">
        <v>1186</v>
      </c>
      <c r="I3342" s="257">
        <v>650000</v>
      </c>
      <c r="J3342" s="261">
        <v>1</v>
      </c>
      <c r="M3342" s="257">
        <v>650000</v>
      </c>
    </row>
    <row r="3343" spans="1:17">
      <c r="A3343" s="263">
        <v>3342</v>
      </c>
      <c r="B3343" s="58">
        <v>95</v>
      </c>
      <c r="C3343" s="256">
        <v>46102</v>
      </c>
      <c r="D3343" s="282" t="s">
        <v>1747</v>
      </c>
      <c r="E3343" s="282" t="s">
        <v>3805</v>
      </c>
      <c r="F3343" s="284" t="s">
        <v>4591</v>
      </c>
      <c r="G3343" s="282" t="s">
        <v>2128</v>
      </c>
      <c r="H3343" s="261" t="s">
        <v>1180</v>
      </c>
      <c r="I3343" s="257">
        <v>1500000</v>
      </c>
      <c r="J3343" s="261">
        <v>1</v>
      </c>
      <c r="M3343" s="257">
        <v>1500000</v>
      </c>
      <c r="O3343" s="257" t="s">
        <v>4592</v>
      </c>
    </row>
    <row r="3344" spans="1:17">
      <c r="A3344" s="263">
        <v>3343</v>
      </c>
      <c r="B3344" s="58">
        <v>65</v>
      </c>
      <c r="C3344" s="256">
        <v>46102</v>
      </c>
      <c r="D3344" s="282" t="s">
        <v>1747</v>
      </c>
      <c r="E3344" s="282" t="s">
        <v>3805</v>
      </c>
      <c r="F3344" s="284" t="s">
        <v>1760</v>
      </c>
      <c r="G3344" s="282" t="s">
        <v>2129</v>
      </c>
      <c r="H3344" s="261" t="s">
        <v>1760</v>
      </c>
      <c r="I3344" s="257">
        <v>100000</v>
      </c>
      <c r="J3344" s="261">
        <v>1</v>
      </c>
      <c r="M3344" s="257">
        <v>100000</v>
      </c>
      <c r="O3344" s="257" t="s">
        <v>4592</v>
      </c>
      <c r="Q3344" s="282" t="s">
        <v>4263</v>
      </c>
    </row>
    <row r="3345" spans="1:17">
      <c r="A3345" s="263">
        <v>3344</v>
      </c>
      <c r="B3345" s="58">
        <v>6</v>
      </c>
      <c r="C3345" s="256">
        <v>46102</v>
      </c>
      <c r="D3345" s="282" t="s">
        <v>1512</v>
      </c>
      <c r="E3345" s="282" t="s">
        <v>3805</v>
      </c>
      <c r="F3345" s="284">
        <v>7205464099</v>
      </c>
      <c r="G3345" s="282" t="s">
        <v>1182</v>
      </c>
      <c r="H3345" s="261" t="s">
        <v>1710</v>
      </c>
      <c r="I3345" s="257">
        <v>1200000</v>
      </c>
      <c r="J3345" s="261">
        <v>1</v>
      </c>
      <c r="M3345" s="257">
        <v>1200000</v>
      </c>
      <c r="O3345" s="257" t="s">
        <v>4594</v>
      </c>
    </row>
    <row r="3346" spans="1:17">
      <c r="A3346" s="263">
        <v>3345</v>
      </c>
      <c r="B3346" s="58">
        <v>96</v>
      </c>
      <c r="C3346" s="256">
        <v>46102</v>
      </c>
      <c r="D3346" s="282" t="s">
        <v>1557</v>
      </c>
      <c r="E3346" s="282" t="s">
        <v>3805</v>
      </c>
      <c r="G3346" s="282" t="s">
        <v>2138</v>
      </c>
      <c r="H3346" s="261">
        <v>50229</v>
      </c>
      <c r="I3346" s="257">
        <v>75000</v>
      </c>
      <c r="J3346" s="261">
        <v>1</v>
      </c>
      <c r="M3346" s="257">
        <v>75000</v>
      </c>
    </row>
    <row r="3347" spans="1:17">
      <c r="A3347" s="263">
        <v>3346</v>
      </c>
      <c r="C3347" s="256">
        <v>46102</v>
      </c>
      <c r="D3347" s="282" t="s">
        <v>1557</v>
      </c>
      <c r="G3347" s="282" t="s">
        <v>4002</v>
      </c>
      <c r="N3347" s="257">
        <v>-725000</v>
      </c>
    </row>
    <row r="3348" spans="1:17">
      <c r="A3348" s="263">
        <v>3347</v>
      </c>
      <c r="B3348" s="58">
        <v>97</v>
      </c>
      <c r="C3348" s="256">
        <v>46104</v>
      </c>
      <c r="D3348" s="282" t="s">
        <v>2348</v>
      </c>
      <c r="E3348" s="282" t="s">
        <v>3805</v>
      </c>
      <c r="F3348" s="284" t="s">
        <v>4597</v>
      </c>
      <c r="G3348" s="282" t="s">
        <v>2126</v>
      </c>
      <c r="H3348" s="261" t="s">
        <v>1435</v>
      </c>
      <c r="I3348" s="257">
        <v>1500000</v>
      </c>
      <c r="J3348" s="261">
        <v>1</v>
      </c>
      <c r="L3348" s="258">
        <v>150000</v>
      </c>
      <c r="M3348" s="257">
        <v>1650000</v>
      </c>
      <c r="O3348" s="257" t="s">
        <v>4598</v>
      </c>
    </row>
    <row r="3349" spans="1:17">
      <c r="A3349" s="263">
        <v>3348</v>
      </c>
      <c r="B3349" s="58">
        <v>82</v>
      </c>
      <c r="C3349" s="256">
        <v>46104</v>
      </c>
      <c r="D3349" s="282" t="s">
        <v>2348</v>
      </c>
      <c r="E3349" s="282" t="s">
        <v>3805</v>
      </c>
      <c r="F3349" s="284" t="s">
        <v>4600</v>
      </c>
      <c r="G3349" s="282" t="s">
        <v>1184</v>
      </c>
      <c r="H3349" s="261" t="s">
        <v>1185</v>
      </c>
      <c r="I3349" s="257">
        <v>1250000</v>
      </c>
      <c r="J3349" s="261">
        <v>1</v>
      </c>
      <c r="L3349" s="258">
        <v>125000</v>
      </c>
      <c r="M3349" s="257">
        <v>1375000</v>
      </c>
      <c r="O3349" s="257" t="s">
        <v>4601</v>
      </c>
      <c r="Q3349" s="282" t="s">
        <v>4602</v>
      </c>
    </row>
    <row r="3350" spans="1:17">
      <c r="A3350" s="263">
        <v>3349</v>
      </c>
      <c r="B3350" s="58">
        <v>59</v>
      </c>
      <c r="C3350" s="256">
        <v>46104</v>
      </c>
      <c r="D3350" s="282" t="s">
        <v>1370</v>
      </c>
      <c r="E3350" s="282" t="s">
        <v>3805</v>
      </c>
      <c r="F3350" s="284">
        <v>1087298441</v>
      </c>
      <c r="G3350" s="282" t="s">
        <v>2351</v>
      </c>
      <c r="H3350" s="261">
        <v>1087298441</v>
      </c>
      <c r="I3350" s="257">
        <v>35000</v>
      </c>
      <c r="J3350" s="261">
        <v>1</v>
      </c>
      <c r="M3350" s="257">
        <v>35000</v>
      </c>
      <c r="Q3350" s="282" t="s">
        <v>1656</v>
      </c>
    </row>
    <row r="3351" spans="1:17">
      <c r="A3351" s="263">
        <v>3350</v>
      </c>
      <c r="B3351" s="58">
        <v>98</v>
      </c>
      <c r="C3351" s="256">
        <v>46104</v>
      </c>
      <c r="D3351" s="282" t="s">
        <v>1010</v>
      </c>
      <c r="E3351" s="282" t="s">
        <v>3805</v>
      </c>
      <c r="F3351" s="284" t="s">
        <v>4605</v>
      </c>
      <c r="G3351" s="282" t="s">
        <v>4023</v>
      </c>
      <c r="H3351" s="261" t="s">
        <v>4024</v>
      </c>
      <c r="I3351" s="257">
        <v>1100000</v>
      </c>
      <c r="J3351" s="261">
        <v>1</v>
      </c>
      <c r="M3351" s="257">
        <v>1100000</v>
      </c>
    </row>
    <row r="3352" spans="1:17">
      <c r="A3352" s="263">
        <v>3351</v>
      </c>
      <c r="B3352" s="58">
        <v>13</v>
      </c>
      <c r="C3352" s="256">
        <v>46104</v>
      </c>
      <c r="D3352" s="282" t="s">
        <v>1849</v>
      </c>
      <c r="E3352" s="282" t="s">
        <v>3805</v>
      </c>
      <c r="F3352" s="284">
        <v>7205502786</v>
      </c>
      <c r="G3352" s="282" t="s">
        <v>1182</v>
      </c>
      <c r="H3352" s="261" t="s">
        <v>1710</v>
      </c>
      <c r="I3352" s="257">
        <v>1200000</v>
      </c>
      <c r="J3352" s="261">
        <v>1</v>
      </c>
      <c r="M3352" s="257">
        <v>1200000</v>
      </c>
      <c r="O3352" s="257" t="s">
        <v>4607</v>
      </c>
      <c r="Q3352" s="282" t="s">
        <v>4495</v>
      </c>
    </row>
    <row r="3353" spans="1:17">
      <c r="A3353" s="263">
        <v>3352</v>
      </c>
      <c r="B3353" s="58">
        <v>99</v>
      </c>
      <c r="C3353" s="256">
        <v>46104</v>
      </c>
      <c r="D3353" s="282" t="s">
        <v>1154</v>
      </c>
      <c r="E3353" s="282" t="s">
        <v>3805</v>
      </c>
      <c r="G3353" s="282" t="s">
        <v>2744</v>
      </c>
      <c r="H3353" s="261">
        <v>28120504</v>
      </c>
      <c r="I3353" s="257">
        <v>1000000</v>
      </c>
      <c r="J3353" s="261">
        <v>1</v>
      </c>
      <c r="L3353" s="258">
        <v>100000</v>
      </c>
      <c r="M3353" s="257">
        <v>1100000</v>
      </c>
      <c r="O3353" s="257" t="s">
        <v>4609</v>
      </c>
    </row>
    <row r="3354" spans="1:17">
      <c r="A3354" s="263">
        <v>3353</v>
      </c>
      <c r="B3354" s="58">
        <v>100</v>
      </c>
      <c r="C3354" s="256">
        <v>46104</v>
      </c>
      <c r="D3354" s="282" t="s">
        <v>1548</v>
      </c>
      <c r="E3354" s="282" t="s">
        <v>3805</v>
      </c>
      <c r="G3354" s="282" t="s">
        <v>2847</v>
      </c>
      <c r="H3354" s="261">
        <v>415074409</v>
      </c>
      <c r="I3354" s="257">
        <v>360000</v>
      </c>
      <c r="J3354" s="261">
        <v>1</v>
      </c>
      <c r="L3354" s="258">
        <v>36000</v>
      </c>
      <c r="M3354" s="257">
        <v>396000</v>
      </c>
      <c r="O3354" s="257" t="s">
        <v>4611</v>
      </c>
    </row>
    <row r="3355" spans="1:17">
      <c r="A3355" s="263">
        <v>3354</v>
      </c>
      <c r="B3355" s="58">
        <v>101</v>
      </c>
      <c r="C3355" s="256">
        <v>46104</v>
      </c>
      <c r="D3355" s="282" t="s">
        <v>1525</v>
      </c>
      <c r="E3355" s="282" t="s">
        <v>3805</v>
      </c>
      <c r="G3355" s="282" t="s">
        <v>1994</v>
      </c>
      <c r="H3355" s="261" t="s">
        <v>3509</v>
      </c>
      <c r="I3355" s="257">
        <v>1000000</v>
      </c>
      <c r="J3355" s="261">
        <v>1</v>
      </c>
      <c r="M3355" s="257">
        <v>1000000</v>
      </c>
    </row>
    <row r="3356" spans="1:17">
      <c r="A3356" s="263">
        <v>3355</v>
      </c>
      <c r="B3356" s="58">
        <v>93</v>
      </c>
      <c r="C3356" s="256">
        <v>46104</v>
      </c>
      <c r="D3356" s="282" t="s">
        <v>1525</v>
      </c>
      <c r="E3356" s="282" t="s">
        <v>3805</v>
      </c>
      <c r="G3356" s="282" t="s">
        <v>1490</v>
      </c>
      <c r="I3356" s="257">
        <v>20000</v>
      </c>
      <c r="J3356" s="261">
        <v>1</v>
      </c>
      <c r="M3356" s="257">
        <v>20000</v>
      </c>
    </row>
    <row r="3357" spans="1:17">
      <c r="A3357" s="263">
        <v>3356</v>
      </c>
      <c r="B3357" s="58">
        <v>8</v>
      </c>
      <c r="C3357" s="256">
        <v>46104</v>
      </c>
      <c r="D3357" s="282" t="s">
        <v>1007</v>
      </c>
      <c r="E3357" s="282" t="s">
        <v>3805</v>
      </c>
      <c r="F3357" s="284">
        <v>7205206012</v>
      </c>
      <c r="G3357" s="282" t="s">
        <v>1182</v>
      </c>
      <c r="H3357" s="261" t="s">
        <v>1710</v>
      </c>
      <c r="I3357" s="257">
        <v>1200000</v>
      </c>
      <c r="J3357" s="261">
        <v>1</v>
      </c>
      <c r="L3357" s="258">
        <v>120000</v>
      </c>
      <c r="M3357" s="257">
        <v>1320000</v>
      </c>
      <c r="O3357" s="257" t="s">
        <v>4614</v>
      </c>
    </row>
    <row r="3358" spans="1:17">
      <c r="A3358" s="263">
        <v>3357</v>
      </c>
      <c r="B3358" s="58">
        <v>102</v>
      </c>
      <c r="C3358" s="256">
        <v>46104</v>
      </c>
      <c r="D3358" s="282" t="s">
        <v>1007</v>
      </c>
      <c r="E3358" s="282" t="s">
        <v>3805</v>
      </c>
      <c r="G3358" s="282" t="s">
        <v>1664</v>
      </c>
      <c r="H3358" s="261" t="s">
        <v>1663</v>
      </c>
      <c r="I3358" s="257">
        <v>50000</v>
      </c>
      <c r="J3358" s="261">
        <v>2</v>
      </c>
      <c r="L3358" s="258">
        <v>10000</v>
      </c>
      <c r="M3358" s="257">
        <v>110000</v>
      </c>
      <c r="O3358" s="257" t="s">
        <v>4614</v>
      </c>
    </row>
    <row r="3359" spans="1:17">
      <c r="A3359" s="263">
        <v>3358</v>
      </c>
      <c r="B3359" s="58">
        <v>94</v>
      </c>
      <c r="C3359" s="256">
        <v>46104</v>
      </c>
      <c r="D3359" s="282" t="s">
        <v>1762</v>
      </c>
      <c r="E3359" s="282" t="s">
        <v>3805</v>
      </c>
      <c r="G3359" s="282" t="s">
        <v>2135</v>
      </c>
      <c r="H3359" s="261" t="s">
        <v>1186</v>
      </c>
      <c r="I3359" s="257">
        <v>620000</v>
      </c>
      <c r="J3359" s="261">
        <v>1</v>
      </c>
      <c r="M3359" s="257">
        <v>620000</v>
      </c>
    </row>
    <row r="3360" spans="1:17">
      <c r="A3360" s="263">
        <v>3359</v>
      </c>
      <c r="B3360" s="58">
        <v>103</v>
      </c>
      <c r="C3360" s="256">
        <v>46104</v>
      </c>
      <c r="D3360" s="282" t="s">
        <v>1762</v>
      </c>
      <c r="E3360" s="282" t="s">
        <v>3805</v>
      </c>
      <c r="G3360" s="282" t="s">
        <v>2847</v>
      </c>
      <c r="H3360" s="261">
        <v>415090409</v>
      </c>
      <c r="I3360" s="257">
        <v>595455</v>
      </c>
      <c r="J3360" s="261">
        <v>1</v>
      </c>
      <c r="L3360" s="258">
        <v>59546</v>
      </c>
      <c r="M3360" s="257">
        <v>655001</v>
      </c>
      <c r="Q3360" s="282" t="s">
        <v>4617</v>
      </c>
    </row>
    <row r="3361" spans="1:18">
      <c r="A3361" s="263">
        <v>3360</v>
      </c>
      <c r="B3361" s="58">
        <v>49</v>
      </c>
      <c r="C3361" s="256">
        <v>46104</v>
      </c>
      <c r="D3361" s="282" t="s">
        <v>1762</v>
      </c>
      <c r="E3361" s="282" t="s">
        <v>3805</v>
      </c>
      <c r="F3361" s="284" t="s">
        <v>1230</v>
      </c>
      <c r="G3361" s="282" t="s">
        <v>2136</v>
      </c>
      <c r="H3361" s="261" t="s">
        <v>1230</v>
      </c>
      <c r="I3361" s="257">
        <v>140000</v>
      </c>
      <c r="J3361" s="261">
        <v>1</v>
      </c>
      <c r="L3361" s="258">
        <v>14000</v>
      </c>
      <c r="M3361" s="257">
        <v>154000</v>
      </c>
    </row>
    <row r="3362" spans="1:18">
      <c r="A3362" s="263">
        <v>3361</v>
      </c>
      <c r="B3362" s="58">
        <v>6</v>
      </c>
      <c r="C3362" s="256">
        <v>46105</v>
      </c>
      <c r="D3362" s="282" t="s">
        <v>1444</v>
      </c>
      <c r="E3362" s="282" t="s">
        <v>3805</v>
      </c>
      <c r="F3362" s="284">
        <v>7205464099</v>
      </c>
      <c r="G3362" s="282" t="s">
        <v>1182</v>
      </c>
      <c r="H3362" s="261" t="s">
        <v>1710</v>
      </c>
      <c r="I3362" s="257">
        <v>1100000</v>
      </c>
      <c r="J3362" s="261">
        <v>1</v>
      </c>
      <c r="M3362" s="257">
        <v>1100000</v>
      </c>
    </row>
    <row r="3363" spans="1:18">
      <c r="A3363" s="263">
        <v>3362</v>
      </c>
      <c r="B3363" s="58">
        <v>104</v>
      </c>
      <c r="C3363" s="256">
        <v>46105</v>
      </c>
      <c r="D3363" s="282" t="s">
        <v>1444</v>
      </c>
      <c r="E3363" s="282" t="s">
        <v>3805</v>
      </c>
      <c r="G3363" s="282" t="s">
        <v>1467</v>
      </c>
      <c r="H3363" s="261" t="s">
        <v>2613</v>
      </c>
      <c r="I3363" s="257">
        <v>350000</v>
      </c>
      <c r="J3363" s="261">
        <v>1</v>
      </c>
      <c r="M3363" s="257">
        <v>350000</v>
      </c>
    </row>
    <row r="3364" spans="1:18">
      <c r="A3364" s="263">
        <v>3363</v>
      </c>
      <c r="B3364" s="58">
        <v>105</v>
      </c>
      <c r="C3364" s="256">
        <v>46105</v>
      </c>
      <c r="D3364" s="282" t="s">
        <v>2431</v>
      </c>
      <c r="E3364" s="282" t="s">
        <v>4770</v>
      </c>
      <c r="G3364" s="282" t="s">
        <v>2234</v>
      </c>
      <c r="J3364" s="261">
        <v>1</v>
      </c>
      <c r="O3364" s="257" t="s">
        <v>4620</v>
      </c>
      <c r="Q3364" s="282" t="s">
        <v>4621</v>
      </c>
    </row>
    <row r="3365" spans="1:18">
      <c r="A3365" s="263">
        <v>3364</v>
      </c>
      <c r="B3365" s="58">
        <v>106</v>
      </c>
      <c r="C3365" s="256">
        <v>46105</v>
      </c>
      <c r="D3365" s="282" t="s">
        <v>2739</v>
      </c>
      <c r="E3365" s="282" t="s">
        <v>3805</v>
      </c>
      <c r="G3365" s="282" t="s">
        <v>2550</v>
      </c>
      <c r="H3365" s="261" t="s">
        <v>2549</v>
      </c>
      <c r="I3365" s="257">
        <v>1800000</v>
      </c>
      <c r="J3365" s="261">
        <v>1</v>
      </c>
      <c r="L3365" s="258">
        <v>180000</v>
      </c>
      <c r="M3365" s="257">
        <v>1980000</v>
      </c>
    </row>
    <row r="3366" spans="1:18">
      <c r="A3366" s="263">
        <v>3365</v>
      </c>
      <c r="B3366" s="58">
        <v>107</v>
      </c>
      <c r="C3366" s="256">
        <v>46105</v>
      </c>
      <c r="D3366" s="282" t="s">
        <v>1344</v>
      </c>
      <c r="E3366" s="282" t="s">
        <v>3805</v>
      </c>
      <c r="G3366" s="282" t="s">
        <v>2847</v>
      </c>
      <c r="H3366" s="261">
        <v>4150862090</v>
      </c>
      <c r="I3366" s="257">
        <v>520000</v>
      </c>
      <c r="J3366" s="261">
        <v>1</v>
      </c>
      <c r="M3366" s="257">
        <v>520000</v>
      </c>
    </row>
    <row r="3367" spans="1:18">
      <c r="A3367" s="263">
        <v>3366</v>
      </c>
      <c r="B3367" s="58">
        <v>29</v>
      </c>
      <c r="C3367" s="256">
        <v>46105</v>
      </c>
      <c r="D3367" s="282" t="s">
        <v>1569</v>
      </c>
      <c r="E3367" s="282" t="s">
        <v>3805</v>
      </c>
      <c r="F3367" s="284">
        <v>7205794936</v>
      </c>
      <c r="G3367" s="282" t="s">
        <v>1182</v>
      </c>
      <c r="H3367" s="261" t="s">
        <v>1332</v>
      </c>
      <c r="I3367" s="257">
        <v>1000000</v>
      </c>
      <c r="J3367" s="261">
        <v>1</v>
      </c>
      <c r="M3367" s="257">
        <v>1000000</v>
      </c>
      <c r="Q3367" s="282">
        <v>9015000</v>
      </c>
    </row>
    <row r="3368" spans="1:18">
      <c r="A3368" s="263">
        <v>3367</v>
      </c>
      <c r="B3368" s="58">
        <v>108</v>
      </c>
      <c r="C3368" s="256">
        <v>46105</v>
      </c>
      <c r="D3368" s="282" t="s">
        <v>2557</v>
      </c>
      <c r="E3368" s="282" t="s">
        <v>3805</v>
      </c>
      <c r="F3368" s="284" t="s">
        <v>4627</v>
      </c>
      <c r="G3368" s="282" t="s">
        <v>4080</v>
      </c>
      <c r="H3368" s="261" t="s">
        <v>4081</v>
      </c>
      <c r="I3368" s="257">
        <v>1400000</v>
      </c>
      <c r="J3368" s="261">
        <v>1</v>
      </c>
      <c r="L3368" s="258">
        <v>140000</v>
      </c>
      <c r="M3368" s="257">
        <v>1540000</v>
      </c>
      <c r="O3368" s="257" t="s">
        <v>4626</v>
      </c>
    </row>
    <row r="3369" spans="1:18">
      <c r="A3369" s="263">
        <v>3368</v>
      </c>
      <c r="B3369" s="58">
        <v>109</v>
      </c>
      <c r="C3369" s="256">
        <v>46105</v>
      </c>
      <c r="D3369" s="282" t="s">
        <v>2557</v>
      </c>
      <c r="E3369" s="282" t="s">
        <v>3805</v>
      </c>
      <c r="F3369" s="284">
        <v>51300</v>
      </c>
      <c r="G3369" s="282" t="s">
        <v>4628</v>
      </c>
      <c r="I3369" s="257">
        <v>300000</v>
      </c>
      <c r="J3369" s="261">
        <v>1</v>
      </c>
      <c r="L3369" s="258">
        <v>30000</v>
      </c>
      <c r="M3369" s="257">
        <v>330000</v>
      </c>
      <c r="O3369" s="257" t="s">
        <v>4626</v>
      </c>
    </row>
    <row r="3370" spans="1:18">
      <c r="A3370" s="263">
        <v>3369</v>
      </c>
      <c r="B3370" s="58">
        <v>89</v>
      </c>
      <c r="C3370" s="256">
        <v>46105</v>
      </c>
      <c r="D3370" s="282" t="s">
        <v>4630</v>
      </c>
      <c r="E3370" s="282" t="s">
        <v>3805</v>
      </c>
      <c r="F3370" s="284" t="s">
        <v>1534</v>
      </c>
      <c r="G3370" s="282" t="s">
        <v>1184</v>
      </c>
      <c r="H3370" s="261" t="s">
        <v>1534</v>
      </c>
      <c r="I3370" s="257">
        <v>1250000</v>
      </c>
      <c r="J3370" s="261">
        <v>1</v>
      </c>
      <c r="L3370" s="258">
        <v>125000</v>
      </c>
      <c r="M3370" s="257">
        <v>1375000</v>
      </c>
      <c r="O3370" s="257" t="s">
        <v>4635</v>
      </c>
      <c r="Q3370" s="282" t="s">
        <v>5112</v>
      </c>
    </row>
    <row r="3371" spans="1:18">
      <c r="A3371" s="263">
        <v>3370</v>
      </c>
      <c r="B3371" s="58">
        <v>110</v>
      </c>
      <c r="C3371" s="256">
        <v>46105</v>
      </c>
      <c r="D3371" s="282" t="s">
        <v>1512</v>
      </c>
      <c r="E3371" s="282" t="s">
        <v>3805</v>
      </c>
      <c r="F3371" s="284" t="s">
        <v>4637</v>
      </c>
      <c r="G3371" s="282" t="s">
        <v>2150</v>
      </c>
      <c r="H3371" s="261" t="s">
        <v>1907</v>
      </c>
      <c r="I3371" s="257">
        <v>1900000</v>
      </c>
      <c r="J3371" s="261">
        <v>1</v>
      </c>
      <c r="M3371" s="257">
        <v>1900000</v>
      </c>
      <c r="O3371" s="257" t="s">
        <v>4638</v>
      </c>
      <c r="P3371" s="282" t="s">
        <v>4639</v>
      </c>
    </row>
    <row r="3372" spans="1:18">
      <c r="A3372" s="263">
        <v>3371</v>
      </c>
      <c r="B3372" s="58">
        <v>65</v>
      </c>
      <c r="C3372" s="256">
        <v>46105</v>
      </c>
      <c r="D3372" s="282" t="s">
        <v>1512</v>
      </c>
      <c r="E3372" s="282" t="s">
        <v>3805</v>
      </c>
      <c r="F3372" s="284" t="s">
        <v>1760</v>
      </c>
      <c r="G3372" s="282" t="s">
        <v>2129</v>
      </c>
      <c r="H3372" s="261" t="s">
        <v>1760</v>
      </c>
      <c r="I3372" s="257">
        <v>100000</v>
      </c>
      <c r="J3372" s="261">
        <v>1</v>
      </c>
      <c r="M3372" s="257">
        <v>100000</v>
      </c>
      <c r="O3372" s="257" t="s">
        <v>4638</v>
      </c>
      <c r="P3372" s="282" t="s">
        <v>4639</v>
      </c>
      <c r="Q3372" s="282" t="s">
        <v>4263</v>
      </c>
      <c r="R3372" s="326"/>
    </row>
    <row r="3373" spans="1:18">
      <c r="A3373" s="263">
        <v>3372</v>
      </c>
      <c r="B3373" s="58">
        <v>111</v>
      </c>
      <c r="C3373" s="256">
        <v>46105</v>
      </c>
      <c r="D3373" s="282" t="s">
        <v>1512</v>
      </c>
      <c r="E3373" s="282" t="s">
        <v>3805</v>
      </c>
      <c r="G3373" s="282" t="s">
        <v>3555</v>
      </c>
      <c r="I3373" s="257">
        <v>300000</v>
      </c>
      <c r="J3373" s="261">
        <v>1</v>
      </c>
      <c r="M3373" s="257">
        <v>300000</v>
      </c>
      <c r="O3373" s="257" t="s">
        <v>4638</v>
      </c>
      <c r="P3373" s="282" t="s">
        <v>4639</v>
      </c>
    </row>
    <row r="3374" spans="1:18">
      <c r="A3374" s="263">
        <v>3373</v>
      </c>
      <c r="B3374" s="58">
        <v>112</v>
      </c>
      <c r="C3374" s="256">
        <v>46105</v>
      </c>
      <c r="D3374" s="282" t="s">
        <v>3777</v>
      </c>
      <c r="E3374" s="282" t="s">
        <v>3805</v>
      </c>
      <c r="F3374" s="284">
        <v>472</v>
      </c>
      <c r="G3374" s="282" t="s">
        <v>2134</v>
      </c>
      <c r="H3374" s="261" t="s">
        <v>1179</v>
      </c>
      <c r="I3374" s="257">
        <v>1000000</v>
      </c>
      <c r="J3374" s="261">
        <v>1</v>
      </c>
      <c r="L3374" s="258">
        <v>100000</v>
      </c>
      <c r="M3374" s="257">
        <v>1100000</v>
      </c>
      <c r="O3374" s="257" t="s">
        <v>4642</v>
      </c>
      <c r="P3374" s="282" t="s">
        <v>4643</v>
      </c>
    </row>
    <row r="3375" spans="1:18">
      <c r="A3375" s="263">
        <v>3374</v>
      </c>
      <c r="B3375" s="58">
        <v>113</v>
      </c>
      <c r="C3375" s="256">
        <v>46105</v>
      </c>
      <c r="D3375" s="282" t="s">
        <v>1420</v>
      </c>
      <c r="E3375" s="282" t="s">
        <v>3805</v>
      </c>
      <c r="F3375" s="284" t="s">
        <v>4645</v>
      </c>
      <c r="G3375" s="282" t="s">
        <v>2126</v>
      </c>
      <c r="H3375" s="261" t="s">
        <v>1435</v>
      </c>
      <c r="I3375" s="257">
        <v>1500000</v>
      </c>
      <c r="J3375" s="261">
        <v>1</v>
      </c>
      <c r="L3375" s="258">
        <v>150000</v>
      </c>
      <c r="M3375" s="257">
        <v>1650000</v>
      </c>
      <c r="O3375" s="257" t="s">
        <v>4647</v>
      </c>
      <c r="P3375" s="282" t="s">
        <v>4648</v>
      </c>
    </row>
    <row r="3376" spans="1:18">
      <c r="A3376" s="263">
        <v>3375</v>
      </c>
      <c r="B3376" s="58">
        <v>114</v>
      </c>
      <c r="C3376" s="256">
        <v>46105</v>
      </c>
      <c r="D3376" s="282" t="s">
        <v>1277</v>
      </c>
      <c r="E3376" s="282" t="s">
        <v>3805</v>
      </c>
      <c r="G3376" s="282" t="s">
        <v>1184</v>
      </c>
      <c r="H3376" s="261" t="s">
        <v>1534</v>
      </c>
      <c r="I3376" s="257">
        <v>1400000</v>
      </c>
      <c r="J3376" s="261">
        <v>1</v>
      </c>
      <c r="L3376" s="258">
        <v>140000</v>
      </c>
      <c r="M3376" s="257">
        <v>1540000</v>
      </c>
    </row>
    <row r="3377" spans="1:17">
      <c r="A3377" s="263">
        <v>3376</v>
      </c>
      <c r="B3377" s="58">
        <v>115</v>
      </c>
      <c r="C3377" s="256">
        <v>46105</v>
      </c>
      <c r="D3377" s="282" t="s">
        <v>1525</v>
      </c>
      <c r="E3377" s="282" t="s">
        <v>3805</v>
      </c>
      <c r="F3377" s="284">
        <v>3333181865047</v>
      </c>
      <c r="G3377" s="282" t="s">
        <v>4650</v>
      </c>
      <c r="I3377" s="257">
        <v>1000000</v>
      </c>
      <c r="J3377" s="261">
        <v>1</v>
      </c>
      <c r="M3377" s="257">
        <v>1000000</v>
      </c>
    </row>
    <row r="3378" spans="1:17">
      <c r="A3378" s="263">
        <v>3377</v>
      </c>
      <c r="B3378" s="58">
        <v>93</v>
      </c>
      <c r="C3378" s="256">
        <v>46105</v>
      </c>
      <c r="D3378" s="282" t="s">
        <v>1525</v>
      </c>
      <c r="E3378" s="282" t="s">
        <v>3805</v>
      </c>
      <c r="G3378" s="282" t="s">
        <v>1490</v>
      </c>
      <c r="I3378" s="257">
        <v>20000</v>
      </c>
      <c r="J3378" s="261">
        <v>1</v>
      </c>
      <c r="M3378" s="257">
        <v>20000</v>
      </c>
    </row>
    <row r="3379" spans="1:17">
      <c r="A3379" s="263">
        <v>3378</v>
      </c>
      <c r="B3379" s="58">
        <v>116</v>
      </c>
      <c r="C3379" s="256">
        <v>46105</v>
      </c>
      <c r="D3379" s="282" t="s">
        <v>1557</v>
      </c>
      <c r="E3379" s="282" t="s">
        <v>3805</v>
      </c>
      <c r="G3379" s="282" t="s">
        <v>2744</v>
      </c>
      <c r="H3379" s="261">
        <v>28120504</v>
      </c>
      <c r="I3379" s="257">
        <v>1100000</v>
      </c>
      <c r="J3379" s="261">
        <v>1</v>
      </c>
      <c r="L3379" s="258">
        <v>110000</v>
      </c>
      <c r="M3379" s="257">
        <v>1210000</v>
      </c>
    </row>
    <row r="3380" spans="1:17">
      <c r="A3380" s="263">
        <v>3379</v>
      </c>
      <c r="B3380" s="58">
        <v>117</v>
      </c>
      <c r="C3380" s="256">
        <v>46105</v>
      </c>
      <c r="D3380" s="282" t="s">
        <v>2062</v>
      </c>
      <c r="E3380" s="282" t="s">
        <v>3805</v>
      </c>
      <c r="G3380" s="282" t="s">
        <v>4454</v>
      </c>
      <c r="H3380" s="261" t="s">
        <v>1903</v>
      </c>
      <c r="I3380" s="257">
        <v>1000000</v>
      </c>
      <c r="J3380" s="261">
        <v>1</v>
      </c>
      <c r="L3380" s="258">
        <v>100000</v>
      </c>
      <c r="M3380" s="257">
        <v>1100000</v>
      </c>
    </row>
    <row r="3381" spans="1:17">
      <c r="A3381" s="263">
        <v>3380</v>
      </c>
      <c r="B3381" s="58">
        <v>118</v>
      </c>
      <c r="C3381" s="256">
        <v>46105</v>
      </c>
      <c r="D3381" s="282" t="s">
        <v>2062</v>
      </c>
      <c r="E3381" s="282" t="s">
        <v>3805</v>
      </c>
      <c r="G3381" s="282" t="s">
        <v>4653</v>
      </c>
      <c r="I3381" s="257">
        <v>20000</v>
      </c>
      <c r="J3381" s="261">
        <v>1</v>
      </c>
      <c r="L3381" s="258">
        <v>2000</v>
      </c>
      <c r="M3381" s="257">
        <v>22000</v>
      </c>
    </row>
    <row r="3382" spans="1:17">
      <c r="A3382" s="263">
        <v>3381</v>
      </c>
      <c r="B3382" s="58">
        <v>119</v>
      </c>
      <c r="C3382" s="256">
        <v>46105</v>
      </c>
      <c r="D3382" s="282" t="s">
        <v>2062</v>
      </c>
      <c r="E3382" s="282" t="s">
        <v>3805</v>
      </c>
      <c r="G3382" s="282" t="s">
        <v>4654</v>
      </c>
      <c r="I3382" s="257">
        <v>30000</v>
      </c>
      <c r="J3382" s="261">
        <v>1</v>
      </c>
      <c r="L3382" s="258">
        <v>3000</v>
      </c>
      <c r="M3382" s="257">
        <v>33000</v>
      </c>
    </row>
    <row r="3383" spans="1:17">
      <c r="A3383" s="263">
        <v>3382</v>
      </c>
      <c r="B3383" s="58">
        <v>77</v>
      </c>
      <c r="C3383" s="256">
        <v>46105</v>
      </c>
      <c r="D3383" s="282" t="s">
        <v>1825</v>
      </c>
      <c r="E3383" s="282" t="s">
        <v>3805</v>
      </c>
      <c r="F3383" s="284" t="s">
        <v>4656</v>
      </c>
      <c r="G3383" s="282" t="s">
        <v>1701</v>
      </c>
      <c r="I3383" s="257">
        <v>1100000</v>
      </c>
      <c r="J3383" s="261">
        <v>1</v>
      </c>
      <c r="L3383" s="258">
        <v>110000</v>
      </c>
      <c r="M3383" s="257">
        <v>1210000</v>
      </c>
    </row>
    <row r="3384" spans="1:17">
      <c r="A3384" s="263">
        <v>3383</v>
      </c>
      <c r="C3384" s="256">
        <v>46105</v>
      </c>
      <c r="D3384" s="282" t="s">
        <v>1825</v>
      </c>
      <c r="G3384" s="282" t="s">
        <v>3951</v>
      </c>
      <c r="N3384" s="257">
        <v>-1210000</v>
      </c>
    </row>
    <row r="3385" spans="1:17">
      <c r="A3385" s="263">
        <v>3384</v>
      </c>
      <c r="C3385" s="256">
        <v>46105</v>
      </c>
      <c r="D3385" s="282" t="s">
        <v>2739</v>
      </c>
      <c r="G3385" s="282" t="s">
        <v>2739</v>
      </c>
      <c r="N3385" s="257">
        <v>-1980000</v>
      </c>
    </row>
    <row r="3386" spans="1:17">
      <c r="A3386" s="263">
        <v>3385</v>
      </c>
      <c r="C3386" s="256">
        <v>46105</v>
      </c>
      <c r="D3386" s="282" t="s">
        <v>4630</v>
      </c>
      <c r="G3386" s="282" t="s">
        <v>4630</v>
      </c>
      <c r="N3386" s="257">
        <v>-1375000</v>
      </c>
    </row>
    <row r="3387" spans="1:17">
      <c r="A3387" s="263">
        <v>3386</v>
      </c>
      <c r="C3387" s="256">
        <v>46105</v>
      </c>
      <c r="D3387" s="282" t="s">
        <v>2348</v>
      </c>
      <c r="G3387" s="282" t="s">
        <v>2348</v>
      </c>
      <c r="N3387" s="257">
        <v>-3025000</v>
      </c>
    </row>
    <row r="3388" spans="1:17">
      <c r="A3388" s="263">
        <v>3387</v>
      </c>
      <c r="C3388" s="256">
        <v>46105</v>
      </c>
      <c r="D3388" s="282" t="s">
        <v>1849</v>
      </c>
      <c r="G3388" s="282" t="s">
        <v>1849</v>
      </c>
      <c r="N3388" s="257">
        <v>-1200000</v>
      </c>
    </row>
    <row r="3389" spans="1:17">
      <c r="A3389" s="263">
        <v>3388</v>
      </c>
      <c r="C3389" s="256">
        <v>46105</v>
      </c>
      <c r="D3389" s="282" t="s">
        <v>1444</v>
      </c>
      <c r="G3389" s="282" t="s">
        <v>4589</v>
      </c>
      <c r="N3389" s="257">
        <v>-1450000</v>
      </c>
    </row>
    <row r="3390" spans="1:17">
      <c r="A3390" s="263">
        <v>3389</v>
      </c>
      <c r="C3390" s="256">
        <v>46105</v>
      </c>
      <c r="D3390" s="282" t="s">
        <v>1766</v>
      </c>
      <c r="G3390" s="282" t="s">
        <v>1766</v>
      </c>
      <c r="N3390" s="257">
        <v>-900000</v>
      </c>
    </row>
    <row r="3391" spans="1:17">
      <c r="A3391" s="263">
        <v>3390</v>
      </c>
      <c r="C3391" s="256">
        <v>46105</v>
      </c>
      <c r="D3391" s="282" t="s">
        <v>1747</v>
      </c>
      <c r="G3391" s="282" t="s">
        <v>4589</v>
      </c>
      <c r="N3391" s="257">
        <v>-2000000</v>
      </c>
    </row>
    <row r="3392" spans="1:17">
      <c r="A3392" s="263">
        <v>3391</v>
      </c>
      <c r="B3392" s="58">
        <v>120</v>
      </c>
      <c r="C3392" s="256">
        <v>46106</v>
      </c>
      <c r="D3392" s="282" t="s">
        <v>1420</v>
      </c>
      <c r="E3392" s="282" t="s">
        <v>3630</v>
      </c>
      <c r="F3392" s="284">
        <v>3074</v>
      </c>
      <c r="G3392" s="282" t="s">
        <v>2126</v>
      </c>
      <c r="H3392" s="261" t="s">
        <v>1435</v>
      </c>
      <c r="I3392" s="257">
        <v>0</v>
      </c>
      <c r="J3392" s="261">
        <v>1</v>
      </c>
      <c r="M3392" s="257">
        <v>0</v>
      </c>
      <c r="Q3392" s="282" t="s">
        <v>4667</v>
      </c>
    </row>
    <row r="3393" spans="1:17">
      <c r="A3393" s="263">
        <v>3392</v>
      </c>
      <c r="B3393" s="58">
        <v>121</v>
      </c>
      <c r="C3393" s="256">
        <v>46106</v>
      </c>
      <c r="D3393" s="282" t="s">
        <v>3777</v>
      </c>
      <c r="E3393" s="282" t="s">
        <v>3630</v>
      </c>
      <c r="F3393" s="284">
        <v>972</v>
      </c>
      <c r="G3393" s="282" t="s">
        <v>2134</v>
      </c>
      <c r="H3393" s="261" t="s">
        <v>4668</v>
      </c>
      <c r="I3393" s="257">
        <v>0</v>
      </c>
      <c r="J3393" s="261">
        <v>1</v>
      </c>
      <c r="M3393" s="257">
        <v>0</v>
      </c>
      <c r="Q3393" s="282" t="s">
        <v>4667</v>
      </c>
    </row>
    <row r="3394" spans="1:17">
      <c r="A3394" s="263">
        <v>3393</v>
      </c>
      <c r="B3394" s="58">
        <v>104</v>
      </c>
      <c r="C3394" s="256">
        <v>46106</v>
      </c>
      <c r="D3394" s="282" t="s">
        <v>2262</v>
      </c>
      <c r="E3394" s="282" t="s">
        <v>3805</v>
      </c>
      <c r="G3394" s="282" t="s">
        <v>1467</v>
      </c>
      <c r="H3394" s="261" t="s">
        <v>2613</v>
      </c>
      <c r="I3394" s="257">
        <v>350000</v>
      </c>
      <c r="J3394" s="261">
        <v>2</v>
      </c>
      <c r="M3394" s="257">
        <v>700000</v>
      </c>
    </row>
    <row r="3395" spans="1:17">
      <c r="A3395" s="263">
        <v>3394</v>
      </c>
      <c r="B3395" s="58">
        <v>80</v>
      </c>
      <c r="C3395" s="256">
        <v>46106</v>
      </c>
      <c r="D3395" s="282" t="s">
        <v>981</v>
      </c>
      <c r="E3395" s="282" t="s">
        <v>3805</v>
      </c>
      <c r="F3395" s="284">
        <v>1068327224</v>
      </c>
      <c r="G3395" s="282" t="s">
        <v>4554</v>
      </c>
      <c r="H3395" s="261">
        <v>1068327224</v>
      </c>
      <c r="I3395" s="257">
        <v>80000</v>
      </c>
      <c r="J3395" s="261">
        <v>1</v>
      </c>
      <c r="L3395" s="258">
        <v>8000</v>
      </c>
      <c r="M3395" s="257">
        <v>88000</v>
      </c>
    </row>
    <row r="3396" spans="1:17">
      <c r="A3396" s="263">
        <v>3395</v>
      </c>
      <c r="B3396" s="58">
        <v>122</v>
      </c>
      <c r="C3396" s="256">
        <v>46106</v>
      </c>
      <c r="D3396" s="282" t="s">
        <v>981</v>
      </c>
      <c r="E3396" s="282" t="s">
        <v>3805</v>
      </c>
      <c r="G3396" s="282" t="s">
        <v>2040</v>
      </c>
      <c r="H3396" s="261">
        <v>1068298046</v>
      </c>
      <c r="I3396" s="257">
        <v>450000</v>
      </c>
      <c r="J3396" s="261">
        <v>1</v>
      </c>
      <c r="L3396" s="258">
        <v>45000</v>
      </c>
      <c r="M3396" s="257">
        <v>495000</v>
      </c>
      <c r="P3396" s="282" t="s">
        <v>4670</v>
      </c>
    </row>
    <row r="3397" spans="1:17">
      <c r="A3397" s="263">
        <v>3396</v>
      </c>
      <c r="B3397" s="58">
        <v>123</v>
      </c>
      <c r="C3397" s="256">
        <v>46106</v>
      </c>
      <c r="D3397" s="282" t="s">
        <v>4659</v>
      </c>
      <c r="E3397" s="282" t="s">
        <v>3805</v>
      </c>
      <c r="G3397" s="282" t="s">
        <v>1817</v>
      </c>
      <c r="H3397" s="261">
        <v>501218962</v>
      </c>
      <c r="I3397" s="257">
        <v>3500000</v>
      </c>
      <c r="J3397" s="261">
        <v>1</v>
      </c>
      <c r="L3397" s="258">
        <v>350000</v>
      </c>
      <c r="M3397" s="257">
        <v>3850000</v>
      </c>
    </row>
    <row r="3398" spans="1:17">
      <c r="A3398" s="263">
        <v>3397</v>
      </c>
      <c r="B3398" s="58">
        <v>124</v>
      </c>
      <c r="C3398" s="256">
        <v>46106</v>
      </c>
      <c r="D3398" s="282" t="s">
        <v>4659</v>
      </c>
      <c r="E3398" s="282" t="s">
        <v>3805</v>
      </c>
      <c r="G3398" s="282" t="s">
        <v>1722</v>
      </c>
      <c r="H3398" s="261" t="s">
        <v>1724</v>
      </c>
      <c r="I3398" s="257">
        <v>100000</v>
      </c>
      <c r="J3398" s="261">
        <v>1</v>
      </c>
      <c r="L3398" s="258">
        <v>10000</v>
      </c>
      <c r="M3398" s="257">
        <v>110000</v>
      </c>
      <c r="P3398" s="282" t="s">
        <v>1725</v>
      </c>
    </row>
    <row r="3399" spans="1:17">
      <c r="A3399" s="263">
        <v>3398</v>
      </c>
      <c r="B3399" s="58">
        <v>125</v>
      </c>
      <c r="C3399" s="256">
        <v>46106</v>
      </c>
      <c r="D3399" s="282" t="s">
        <v>4659</v>
      </c>
      <c r="E3399" s="282" t="s">
        <v>3805</v>
      </c>
      <c r="G3399" s="282" t="s">
        <v>4672</v>
      </c>
      <c r="I3399" s="257">
        <v>250000</v>
      </c>
      <c r="J3399" s="261">
        <v>1</v>
      </c>
      <c r="L3399" s="258">
        <v>25000</v>
      </c>
      <c r="M3399" s="257">
        <v>275000</v>
      </c>
    </row>
    <row r="3400" spans="1:17">
      <c r="A3400" s="263">
        <v>3399</v>
      </c>
      <c r="B3400" s="58">
        <v>8</v>
      </c>
      <c r="C3400" s="256">
        <v>46106</v>
      </c>
      <c r="D3400" s="282" t="s">
        <v>3872</v>
      </c>
      <c r="E3400" s="282" t="s">
        <v>3805</v>
      </c>
      <c r="F3400" s="284">
        <v>7205206012</v>
      </c>
      <c r="G3400" s="282" t="s">
        <v>1182</v>
      </c>
      <c r="H3400" s="261" t="s">
        <v>1332</v>
      </c>
      <c r="I3400" s="257">
        <v>1100000</v>
      </c>
      <c r="J3400" s="261">
        <v>1</v>
      </c>
      <c r="M3400" s="257">
        <v>1100000</v>
      </c>
    </row>
    <row r="3401" spans="1:17">
      <c r="A3401" s="263">
        <v>3400</v>
      </c>
      <c r="C3401" s="256">
        <v>46106</v>
      </c>
      <c r="D3401" s="282" t="s">
        <v>1277</v>
      </c>
      <c r="G3401" s="282" t="s">
        <v>3938</v>
      </c>
      <c r="N3401" s="257">
        <v>-2970000</v>
      </c>
    </row>
    <row r="3402" spans="1:17">
      <c r="A3402" s="263">
        <v>3401</v>
      </c>
      <c r="C3402" s="256">
        <v>46106</v>
      </c>
      <c r="D3402" s="282" t="s">
        <v>981</v>
      </c>
      <c r="G3402" s="282" t="s">
        <v>3947</v>
      </c>
      <c r="N3402" s="257">
        <v>-583000</v>
      </c>
    </row>
    <row r="3403" spans="1:17">
      <c r="A3403" s="263">
        <v>3402</v>
      </c>
      <c r="C3403" s="256">
        <v>46106</v>
      </c>
      <c r="D3403" s="282" t="s">
        <v>4659</v>
      </c>
      <c r="G3403" s="282" t="s">
        <v>4677</v>
      </c>
      <c r="N3403" s="257">
        <v>-4345000</v>
      </c>
    </row>
    <row r="3404" spans="1:17">
      <c r="A3404" s="263">
        <v>3403</v>
      </c>
      <c r="C3404" s="256">
        <v>46106</v>
      </c>
      <c r="D3404" s="282" t="s">
        <v>3872</v>
      </c>
      <c r="G3404" s="282" t="s">
        <v>3990</v>
      </c>
      <c r="N3404" s="257">
        <v>-1100000</v>
      </c>
    </row>
    <row r="3405" spans="1:17">
      <c r="A3405" s="263">
        <v>3404</v>
      </c>
      <c r="C3405" s="256">
        <v>46106</v>
      </c>
      <c r="D3405" s="282" t="s">
        <v>1569</v>
      </c>
      <c r="G3405" s="282" t="s">
        <v>3756</v>
      </c>
      <c r="N3405" s="257">
        <v>-1000000</v>
      </c>
    </row>
    <row r="3406" spans="1:17">
      <c r="A3406" s="263">
        <v>3405</v>
      </c>
      <c r="C3406" s="256">
        <v>46106</v>
      </c>
      <c r="D3406" s="282" t="s">
        <v>1966</v>
      </c>
      <c r="G3406" s="282" t="s">
        <v>3957</v>
      </c>
      <c r="N3406" s="257">
        <v>-530000</v>
      </c>
    </row>
    <row r="3407" spans="1:17">
      <c r="A3407" s="263">
        <v>3406</v>
      </c>
      <c r="B3407" s="58">
        <v>106</v>
      </c>
      <c r="C3407" s="256">
        <v>46106</v>
      </c>
      <c r="D3407" s="282" t="s">
        <v>1370</v>
      </c>
      <c r="E3407" s="282" t="s">
        <v>3805</v>
      </c>
      <c r="G3407" s="282" t="s">
        <v>2550</v>
      </c>
      <c r="H3407" s="261" t="s">
        <v>2549</v>
      </c>
      <c r="I3407" s="257">
        <v>1800000</v>
      </c>
      <c r="J3407" s="261">
        <v>1</v>
      </c>
      <c r="M3407" s="257">
        <v>1800000</v>
      </c>
    </row>
    <row r="3408" spans="1:17">
      <c r="A3408" s="263">
        <v>3407</v>
      </c>
      <c r="B3408" s="58">
        <v>12</v>
      </c>
      <c r="C3408" s="256">
        <v>46107</v>
      </c>
      <c r="D3408" s="282" t="s">
        <v>1010</v>
      </c>
      <c r="E3408" s="282" t="s">
        <v>3805</v>
      </c>
      <c r="F3408" s="284">
        <v>7205246673</v>
      </c>
      <c r="G3408" s="282" t="s">
        <v>1182</v>
      </c>
      <c r="H3408" s="261" t="s">
        <v>1710</v>
      </c>
      <c r="I3408" s="257">
        <v>1200000</v>
      </c>
      <c r="J3408" s="261">
        <v>1</v>
      </c>
      <c r="M3408" s="257">
        <v>1200000</v>
      </c>
      <c r="O3408" s="257" t="s">
        <v>4679</v>
      </c>
    </row>
    <row r="3409" spans="1:17">
      <c r="A3409" s="263">
        <v>3408</v>
      </c>
      <c r="B3409" s="58">
        <v>102</v>
      </c>
      <c r="C3409" s="256">
        <v>46107</v>
      </c>
      <c r="D3409" s="282" t="s">
        <v>1010</v>
      </c>
      <c r="E3409" s="282" t="s">
        <v>3805</v>
      </c>
      <c r="G3409" s="282" t="s">
        <v>1664</v>
      </c>
      <c r="H3409" s="261" t="s">
        <v>1663</v>
      </c>
      <c r="I3409" s="257">
        <v>50000</v>
      </c>
      <c r="J3409" s="261">
        <v>1</v>
      </c>
      <c r="M3409" s="257">
        <v>50000</v>
      </c>
      <c r="O3409" s="257" t="s">
        <v>4679</v>
      </c>
    </row>
    <row r="3410" spans="1:17">
      <c r="A3410" s="263">
        <v>3409</v>
      </c>
      <c r="B3410" s="58">
        <v>82</v>
      </c>
      <c r="C3410" s="256">
        <v>46107</v>
      </c>
      <c r="D3410" s="282" t="s">
        <v>4683</v>
      </c>
      <c r="E3410" s="282" t="s">
        <v>3805</v>
      </c>
      <c r="F3410" s="284">
        <v>9018008</v>
      </c>
      <c r="G3410" s="282" t="s">
        <v>1184</v>
      </c>
      <c r="H3410" s="261" t="s">
        <v>1185</v>
      </c>
      <c r="I3410" s="257">
        <v>1300000</v>
      </c>
      <c r="J3410" s="261">
        <v>1</v>
      </c>
      <c r="L3410" s="258">
        <v>130000</v>
      </c>
      <c r="M3410" s="257">
        <v>1430000</v>
      </c>
      <c r="Q3410" s="282" t="s">
        <v>5113</v>
      </c>
    </row>
    <row r="3411" spans="1:17">
      <c r="A3411" s="263">
        <v>3410</v>
      </c>
      <c r="B3411" s="58">
        <v>11</v>
      </c>
      <c r="C3411" s="256">
        <v>46107</v>
      </c>
      <c r="D3411" s="282" t="s">
        <v>1370</v>
      </c>
      <c r="E3411" s="282" t="s">
        <v>3805</v>
      </c>
      <c r="G3411" s="282" t="s">
        <v>1182</v>
      </c>
      <c r="H3411" s="261" t="s">
        <v>1710</v>
      </c>
      <c r="I3411" s="257">
        <v>1200000</v>
      </c>
      <c r="J3411" s="261">
        <v>1</v>
      </c>
      <c r="M3411" s="257">
        <v>1200000</v>
      </c>
      <c r="O3411" s="257" t="s">
        <v>4687</v>
      </c>
      <c r="P3411" s="282" t="s">
        <v>4688</v>
      </c>
    </row>
    <row r="3412" spans="1:17">
      <c r="A3412" s="263">
        <v>3411</v>
      </c>
      <c r="B3412" s="58">
        <v>66</v>
      </c>
      <c r="C3412" s="256">
        <v>46107</v>
      </c>
      <c r="D3412" s="282" t="s">
        <v>1370</v>
      </c>
      <c r="E3412" s="282" t="s">
        <v>3805</v>
      </c>
      <c r="F3412" s="284" t="s">
        <v>2683</v>
      </c>
      <c r="G3412" s="282" t="s">
        <v>2770</v>
      </c>
      <c r="H3412" s="261" t="s">
        <v>2683</v>
      </c>
      <c r="I3412" s="257">
        <v>130000</v>
      </c>
      <c r="J3412" s="261">
        <v>1</v>
      </c>
      <c r="M3412" s="257">
        <v>130000</v>
      </c>
      <c r="O3412" s="257" t="s">
        <v>4687</v>
      </c>
      <c r="P3412" s="257" t="s">
        <v>4688</v>
      </c>
    </row>
    <row r="3413" spans="1:17">
      <c r="A3413" s="263">
        <v>3412</v>
      </c>
      <c r="B3413" s="58">
        <v>126</v>
      </c>
      <c r="C3413" s="256">
        <v>46107</v>
      </c>
      <c r="D3413" s="282" t="s">
        <v>2844</v>
      </c>
      <c r="E3413" s="282" t="s">
        <v>4161</v>
      </c>
      <c r="F3413" s="284">
        <v>1</v>
      </c>
      <c r="G3413" s="282" t="s">
        <v>1694</v>
      </c>
      <c r="H3413" s="261" t="s">
        <v>4436</v>
      </c>
      <c r="J3413" s="261">
        <v>1</v>
      </c>
    </row>
    <row r="3414" spans="1:17">
      <c r="A3414" s="263">
        <v>3413</v>
      </c>
      <c r="B3414" s="58">
        <v>127</v>
      </c>
      <c r="C3414" s="256">
        <v>46107</v>
      </c>
      <c r="D3414" s="282" t="s">
        <v>2844</v>
      </c>
      <c r="E3414" s="282" t="s">
        <v>3805</v>
      </c>
      <c r="G3414" s="282" t="s">
        <v>4690</v>
      </c>
      <c r="I3414" s="257">
        <v>100000</v>
      </c>
      <c r="J3414" s="261">
        <v>1</v>
      </c>
      <c r="M3414" s="257">
        <v>100000</v>
      </c>
    </row>
    <row r="3415" spans="1:17">
      <c r="A3415" s="263">
        <v>3414</v>
      </c>
      <c r="B3415" s="58">
        <v>94</v>
      </c>
      <c r="C3415" s="256">
        <v>46107</v>
      </c>
      <c r="D3415" s="282" t="s">
        <v>1415</v>
      </c>
      <c r="E3415" s="282" t="s">
        <v>3805</v>
      </c>
      <c r="G3415" s="282" t="s">
        <v>2135</v>
      </c>
      <c r="H3415" s="261" t="s">
        <v>1186</v>
      </c>
      <c r="I3415" s="257">
        <v>620000</v>
      </c>
      <c r="J3415" s="261">
        <v>1</v>
      </c>
      <c r="M3415" s="257">
        <v>620000</v>
      </c>
    </row>
    <row r="3416" spans="1:17">
      <c r="A3416" s="263">
        <v>3415</v>
      </c>
      <c r="B3416" s="58">
        <v>96</v>
      </c>
      <c r="C3416" s="256">
        <v>46107</v>
      </c>
      <c r="D3416" s="282" t="s">
        <v>1415</v>
      </c>
      <c r="E3416" s="282" t="s">
        <v>3805</v>
      </c>
      <c r="G3416" s="282" t="s">
        <v>2138</v>
      </c>
      <c r="H3416" s="261">
        <v>50229</v>
      </c>
      <c r="I3416" s="257">
        <v>80000</v>
      </c>
      <c r="J3416" s="261">
        <v>1</v>
      </c>
      <c r="M3416" s="257">
        <v>80000</v>
      </c>
    </row>
    <row r="3417" spans="1:17">
      <c r="A3417" s="263">
        <v>3416</v>
      </c>
      <c r="C3417" s="256">
        <v>46107</v>
      </c>
      <c r="D3417" s="282" t="s">
        <v>1415</v>
      </c>
      <c r="G3417" s="282" t="s">
        <v>4693</v>
      </c>
      <c r="H3417" s="261">
        <v>50229</v>
      </c>
      <c r="I3417" s="257">
        <v>80000</v>
      </c>
      <c r="J3417" s="261">
        <v>1</v>
      </c>
      <c r="N3417" s="257">
        <v>-800000</v>
      </c>
    </row>
    <row r="3418" spans="1:17">
      <c r="A3418" s="263">
        <v>3417</v>
      </c>
      <c r="B3418" s="58">
        <v>82</v>
      </c>
      <c r="C3418" s="256">
        <v>46107</v>
      </c>
      <c r="D3418" s="282" t="s">
        <v>1408</v>
      </c>
      <c r="E3418" s="282" t="s">
        <v>3805</v>
      </c>
      <c r="F3418" s="284">
        <v>9018008</v>
      </c>
      <c r="G3418" s="282" t="s">
        <v>1184</v>
      </c>
      <c r="H3418" s="261" t="s">
        <v>1185</v>
      </c>
      <c r="I3418" s="257">
        <v>1250000</v>
      </c>
      <c r="J3418" s="261">
        <v>1</v>
      </c>
      <c r="L3418" s="258">
        <v>125000</v>
      </c>
      <c r="M3418" s="257">
        <v>1375000</v>
      </c>
      <c r="Q3418" s="282" t="s">
        <v>4694</v>
      </c>
    </row>
    <row r="3419" spans="1:17">
      <c r="A3419" s="263">
        <v>3418</v>
      </c>
      <c r="B3419" s="58">
        <v>94</v>
      </c>
      <c r="C3419" s="256">
        <v>46107</v>
      </c>
      <c r="D3419" s="282" t="s">
        <v>2925</v>
      </c>
      <c r="E3419" s="282" t="s">
        <v>3805</v>
      </c>
      <c r="G3419" s="282" t="s">
        <v>2135</v>
      </c>
      <c r="H3419" s="261" t="s">
        <v>1186</v>
      </c>
      <c r="I3419" s="257">
        <v>650000</v>
      </c>
      <c r="J3419" s="261">
        <v>1</v>
      </c>
      <c r="M3419" s="257">
        <v>650000</v>
      </c>
      <c r="P3419" s="282" t="s">
        <v>4696</v>
      </c>
    </row>
    <row r="3420" spans="1:17">
      <c r="A3420" s="263">
        <v>3419</v>
      </c>
      <c r="C3420" s="256">
        <v>46107</v>
      </c>
      <c r="D3420" s="282" t="s">
        <v>1408</v>
      </c>
      <c r="G3420" s="282" t="s">
        <v>1408</v>
      </c>
      <c r="N3420" s="257">
        <v>-1375000</v>
      </c>
    </row>
    <row r="3421" spans="1:17">
      <c r="A3421" s="263">
        <v>3420</v>
      </c>
      <c r="C3421" s="256">
        <v>46107</v>
      </c>
      <c r="D3421" s="282" t="s">
        <v>1420</v>
      </c>
      <c r="G3421" s="282" t="s">
        <v>1420</v>
      </c>
      <c r="N3421" s="257">
        <v>-1650000</v>
      </c>
    </row>
    <row r="3422" spans="1:17">
      <c r="A3422" s="263">
        <v>3421</v>
      </c>
      <c r="C3422" s="256">
        <v>46107</v>
      </c>
      <c r="D3422" s="282" t="s">
        <v>4683</v>
      </c>
      <c r="G3422" s="282" t="s">
        <v>4683</v>
      </c>
      <c r="N3422" s="257">
        <v>-1430000</v>
      </c>
    </row>
    <row r="3423" spans="1:17">
      <c r="A3423" s="263">
        <v>3422</v>
      </c>
      <c r="C3423" s="256">
        <v>46108</v>
      </c>
      <c r="D3423" s="282" t="s">
        <v>3777</v>
      </c>
      <c r="G3423" s="282" t="s">
        <v>3777</v>
      </c>
      <c r="N3423" s="257">
        <v>-1100000</v>
      </c>
    </row>
    <row r="3424" spans="1:17">
      <c r="A3424" s="263">
        <v>3423</v>
      </c>
      <c r="C3424" s="256">
        <v>46108</v>
      </c>
      <c r="D3424" s="282" t="s">
        <v>1154</v>
      </c>
      <c r="G3424" s="282" t="s">
        <v>1154</v>
      </c>
      <c r="N3424" s="257">
        <v>-1100000</v>
      </c>
    </row>
    <row r="3425" spans="1:17">
      <c r="A3425" s="263">
        <v>3424</v>
      </c>
      <c r="C3425" s="256">
        <v>46108</v>
      </c>
      <c r="D3425" s="282" t="s">
        <v>2093</v>
      </c>
      <c r="G3425" s="282" t="s">
        <v>4703</v>
      </c>
      <c r="N3425" s="257">
        <v>-130000</v>
      </c>
    </row>
    <row r="3426" spans="1:17">
      <c r="A3426" s="263">
        <v>3425</v>
      </c>
      <c r="C3426" s="256">
        <v>46108</v>
      </c>
      <c r="D3426" s="282" t="s">
        <v>2093</v>
      </c>
      <c r="G3426" s="282" t="s">
        <v>3951</v>
      </c>
      <c r="N3426" s="257">
        <v>-1320000</v>
      </c>
    </row>
    <row r="3427" spans="1:17">
      <c r="A3427" s="263">
        <v>3426</v>
      </c>
      <c r="B3427" s="58">
        <v>128</v>
      </c>
      <c r="C3427" s="256">
        <v>46108</v>
      </c>
      <c r="D3427" s="282" t="s">
        <v>1512</v>
      </c>
      <c r="G3427" s="282" t="s">
        <v>4281</v>
      </c>
      <c r="H3427" s="261" t="s">
        <v>4282</v>
      </c>
      <c r="I3427" s="257">
        <v>2200000</v>
      </c>
      <c r="J3427" s="261">
        <v>1</v>
      </c>
      <c r="M3427" s="257">
        <v>2200000</v>
      </c>
    </row>
    <row r="3428" spans="1:17">
      <c r="A3428" s="263">
        <v>3427</v>
      </c>
      <c r="B3428" s="58">
        <v>129</v>
      </c>
      <c r="C3428" s="256">
        <v>46108</v>
      </c>
      <c r="D3428" s="282" t="s">
        <v>1802</v>
      </c>
      <c r="G3428" s="282" t="s">
        <v>4705</v>
      </c>
      <c r="I3428" s="257">
        <v>100000</v>
      </c>
      <c r="J3428" s="261">
        <v>1</v>
      </c>
      <c r="M3428" s="257">
        <v>100000</v>
      </c>
    </row>
    <row r="3429" spans="1:17">
      <c r="A3429" s="263">
        <v>3428</v>
      </c>
      <c r="B3429" s="58">
        <v>92</v>
      </c>
      <c r="C3429" s="256">
        <v>46108</v>
      </c>
      <c r="D3429" s="282" t="s">
        <v>1370</v>
      </c>
      <c r="E3429" s="282" t="s">
        <v>3805</v>
      </c>
      <c r="F3429" s="284" t="s">
        <v>4707</v>
      </c>
      <c r="G3429" s="282" t="s">
        <v>2144</v>
      </c>
      <c r="H3429" s="261">
        <v>2820403</v>
      </c>
      <c r="I3429" s="257">
        <v>1400000</v>
      </c>
      <c r="J3429" s="261">
        <v>1</v>
      </c>
      <c r="M3429" s="257">
        <v>1400000</v>
      </c>
      <c r="O3429" s="257" t="s">
        <v>4708</v>
      </c>
      <c r="P3429" s="282" t="s">
        <v>4709</v>
      </c>
    </row>
    <row r="3430" spans="1:17">
      <c r="A3430" s="263">
        <v>3429</v>
      </c>
      <c r="B3430" s="58">
        <v>130</v>
      </c>
      <c r="C3430" s="256">
        <v>46108</v>
      </c>
      <c r="D3430" s="282" t="s">
        <v>999</v>
      </c>
      <c r="E3430" s="282" t="s">
        <v>3805</v>
      </c>
      <c r="G3430" s="282" t="s">
        <v>1980</v>
      </c>
      <c r="I3430" s="257">
        <v>80000</v>
      </c>
      <c r="J3430" s="261">
        <v>1</v>
      </c>
      <c r="M3430" s="257">
        <v>80000</v>
      </c>
    </row>
    <row r="3431" spans="1:17">
      <c r="A3431" s="263">
        <v>3430</v>
      </c>
      <c r="B3431" s="58">
        <v>11</v>
      </c>
      <c r="C3431" s="256">
        <v>46108</v>
      </c>
      <c r="D3431" s="282" t="s">
        <v>2093</v>
      </c>
      <c r="E3431" s="282" t="s">
        <v>3805</v>
      </c>
      <c r="F3431" s="284">
        <v>7204812388</v>
      </c>
      <c r="G3431" s="282" t="s">
        <v>1182</v>
      </c>
      <c r="H3431" s="261" t="s">
        <v>1710</v>
      </c>
      <c r="I3431" s="257">
        <v>1200000</v>
      </c>
      <c r="J3431" s="261">
        <v>1</v>
      </c>
      <c r="L3431" s="258">
        <v>120000</v>
      </c>
      <c r="M3431" s="257">
        <v>1320000</v>
      </c>
      <c r="O3431" s="257" t="s">
        <v>4712</v>
      </c>
      <c r="P3431" s="282" t="s">
        <v>4688</v>
      </c>
    </row>
    <row r="3432" spans="1:17">
      <c r="A3432" s="263">
        <v>3431</v>
      </c>
      <c r="B3432" s="58">
        <v>104</v>
      </c>
      <c r="C3432" s="256">
        <v>46108</v>
      </c>
      <c r="D3432" s="282" t="s">
        <v>2093</v>
      </c>
      <c r="E3432" s="282" t="s">
        <v>3805</v>
      </c>
      <c r="G3432" s="282" t="s">
        <v>1467</v>
      </c>
      <c r="H3432" s="261" t="s">
        <v>2613</v>
      </c>
      <c r="I3432" s="257">
        <v>350000</v>
      </c>
      <c r="J3432" s="261">
        <v>1</v>
      </c>
      <c r="L3432" s="258">
        <v>35000</v>
      </c>
      <c r="M3432" s="257">
        <v>385000</v>
      </c>
      <c r="O3432" s="257" t="s">
        <v>4712</v>
      </c>
      <c r="P3432" s="257" t="s">
        <v>4688</v>
      </c>
    </row>
    <row r="3433" spans="1:17">
      <c r="A3433" s="263">
        <v>3432</v>
      </c>
      <c r="B3433" s="58">
        <v>131</v>
      </c>
      <c r="C3433" s="256">
        <v>46108</v>
      </c>
      <c r="D3433" s="282" t="s">
        <v>2093</v>
      </c>
      <c r="E3433" s="282" t="s">
        <v>3805</v>
      </c>
      <c r="G3433" s="282" t="s">
        <v>1237</v>
      </c>
      <c r="H3433" s="261" t="s">
        <v>1236</v>
      </c>
      <c r="I3433" s="257">
        <v>50000</v>
      </c>
      <c r="J3433" s="261">
        <v>1</v>
      </c>
      <c r="L3433" s="258">
        <v>5000</v>
      </c>
      <c r="M3433" s="257">
        <v>55000</v>
      </c>
      <c r="O3433" s="257" t="s">
        <v>4712</v>
      </c>
      <c r="P3433" s="257" t="s">
        <v>4688</v>
      </c>
    </row>
    <row r="3434" spans="1:17">
      <c r="A3434" s="263">
        <v>3433</v>
      </c>
      <c r="B3434" s="58">
        <v>132</v>
      </c>
      <c r="C3434" s="256">
        <v>46108</v>
      </c>
      <c r="D3434" s="282" t="s">
        <v>4714</v>
      </c>
      <c r="E3434" s="282" t="s">
        <v>3805</v>
      </c>
      <c r="G3434" s="282" t="s">
        <v>2242</v>
      </c>
      <c r="I3434" s="257">
        <v>650000</v>
      </c>
      <c r="J3434" s="261">
        <v>1</v>
      </c>
      <c r="M3434" s="257">
        <v>650000</v>
      </c>
    </row>
    <row r="3435" spans="1:17">
      <c r="A3435" s="263">
        <v>3434</v>
      </c>
      <c r="B3435" s="58">
        <v>133</v>
      </c>
      <c r="C3435" s="256">
        <v>46108</v>
      </c>
      <c r="D3435" s="282" t="s">
        <v>1429</v>
      </c>
      <c r="E3435" s="282" t="s">
        <v>3805</v>
      </c>
      <c r="G3435" s="282" t="s">
        <v>1702</v>
      </c>
      <c r="H3435" s="261">
        <v>6058008114</v>
      </c>
      <c r="I3435" s="257">
        <v>1600000</v>
      </c>
      <c r="J3435" s="261">
        <v>1</v>
      </c>
      <c r="M3435" s="257">
        <v>1600000</v>
      </c>
    </row>
    <row r="3436" spans="1:17">
      <c r="A3436" s="263">
        <v>3435</v>
      </c>
      <c r="C3436" s="256">
        <v>46108</v>
      </c>
      <c r="D3436" s="282" t="s">
        <v>1802</v>
      </c>
      <c r="G3436" s="282" t="s">
        <v>1802</v>
      </c>
      <c r="N3436" s="257">
        <v>-100000</v>
      </c>
    </row>
    <row r="3437" spans="1:17">
      <c r="A3437" s="263">
        <v>3436</v>
      </c>
      <c r="C3437" s="256">
        <v>46108</v>
      </c>
      <c r="D3437" s="282" t="s">
        <v>4714</v>
      </c>
      <c r="G3437" s="282" t="s">
        <v>4714</v>
      </c>
      <c r="N3437" s="257">
        <v>-650000</v>
      </c>
    </row>
    <row r="3438" spans="1:17">
      <c r="A3438" s="263">
        <v>3437</v>
      </c>
      <c r="C3438" s="256">
        <v>46108</v>
      </c>
      <c r="D3438" s="282" t="s">
        <v>1705</v>
      </c>
      <c r="G3438" s="282" t="s">
        <v>4589</v>
      </c>
      <c r="N3438" s="257">
        <v>-200000</v>
      </c>
    </row>
    <row r="3439" spans="1:17">
      <c r="A3439" s="263">
        <v>3438</v>
      </c>
      <c r="B3439" s="58">
        <v>112</v>
      </c>
      <c r="C3439" s="256">
        <v>46109</v>
      </c>
      <c r="D3439" s="282" t="s">
        <v>3777</v>
      </c>
      <c r="E3439" s="282" t="s">
        <v>4161</v>
      </c>
      <c r="F3439" s="284" t="s">
        <v>4723</v>
      </c>
      <c r="G3439" s="282" t="s">
        <v>2134</v>
      </c>
      <c r="H3439" s="261" t="s">
        <v>1179</v>
      </c>
      <c r="J3439" s="261">
        <v>1</v>
      </c>
      <c r="Q3439" s="282" t="s">
        <v>4161</v>
      </c>
    </row>
    <row r="3440" spans="1:17">
      <c r="A3440" s="263">
        <v>3439</v>
      </c>
      <c r="C3440" s="256">
        <v>46111</v>
      </c>
      <c r="D3440" s="282" t="s">
        <v>1557</v>
      </c>
      <c r="G3440" s="282" t="s">
        <v>1557</v>
      </c>
      <c r="N3440" s="257">
        <v>-1210000</v>
      </c>
    </row>
    <row r="3441" spans="1:17">
      <c r="A3441" s="263">
        <v>3440</v>
      </c>
      <c r="C3441" s="256">
        <v>46111</v>
      </c>
      <c r="D3441" s="282" t="s">
        <v>1007</v>
      </c>
      <c r="G3441" s="282" t="s">
        <v>1007</v>
      </c>
      <c r="N3441" s="257">
        <v>-1430000</v>
      </c>
    </row>
    <row r="3442" spans="1:17">
      <c r="A3442" s="263">
        <v>3441</v>
      </c>
      <c r="C3442" s="256">
        <v>46111</v>
      </c>
      <c r="D3442" s="282" t="s">
        <v>999</v>
      </c>
      <c r="G3442" s="282" t="s">
        <v>999</v>
      </c>
      <c r="N3442" s="257">
        <v>-80000</v>
      </c>
    </row>
    <row r="3443" spans="1:17">
      <c r="A3443" s="263">
        <v>3442</v>
      </c>
      <c r="C3443" s="256">
        <v>46111</v>
      </c>
      <c r="D3443" s="282" t="s">
        <v>2557</v>
      </c>
      <c r="G3443" s="282" t="s">
        <v>2557</v>
      </c>
      <c r="N3443" s="257">
        <v>-2970000</v>
      </c>
    </row>
    <row r="3444" spans="1:17">
      <c r="A3444" s="263">
        <v>3443</v>
      </c>
      <c r="B3444" s="58">
        <v>10</v>
      </c>
      <c r="C3444" s="256">
        <v>46111</v>
      </c>
      <c r="D3444" s="282" t="s">
        <v>1415</v>
      </c>
      <c r="E3444" s="282" t="s">
        <v>3805</v>
      </c>
      <c r="F3444" s="284">
        <v>7205468004</v>
      </c>
      <c r="G3444" s="282" t="s">
        <v>1182</v>
      </c>
      <c r="H3444" s="261" t="s">
        <v>1710</v>
      </c>
      <c r="I3444" s="257">
        <v>1200000</v>
      </c>
      <c r="J3444" s="261">
        <v>1</v>
      </c>
      <c r="M3444" s="257">
        <v>1200000</v>
      </c>
      <c r="O3444" s="257" t="s">
        <v>4724</v>
      </c>
      <c r="P3444" s="282" t="s">
        <v>4725</v>
      </c>
    </row>
    <row r="3445" spans="1:17">
      <c r="A3445" s="263">
        <v>3444</v>
      </c>
      <c r="B3445" s="58">
        <v>12</v>
      </c>
      <c r="C3445" s="256">
        <v>46111</v>
      </c>
      <c r="D3445" s="282" t="s">
        <v>1450</v>
      </c>
      <c r="E3445" s="282" t="s">
        <v>3805</v>
      </c>
      <c r="F3445" s="284">
        <v>7205246673</v>
      </c>
      <c r="G3445" s="282" t="s">
        <v>1182</v>
      </c>
      <c r="H3445" s="261" t="s">
        <v>1710</v>
      </c>
      <c r="I3445" s="257">
        <v>1200000</v>
      </c>
      <c r="J3445" s="261">
        <v>1</v>
      </c>
      <c r="M3445" s="257">
        <v>1200000</v>
      </c>
      <c r="O3445" s="257" t="s">
        <v>4727</v>
      </c>
      <c r="P3445" s="282" t="s">
        <v>1799</v>
      </c>
    </row>
    <row r="3446" spans="1:17">
      <c r="A3446" s="263">
        <v>3445</v>
      </c>
      <c r="B3446" s="58">
        <v>104</v>
      </c>
      <c r="C3446" s="256">
        <v>46111</v>
      </c>
      <c r="D3446" s="282" t="s">
        <v>1450</v>
      </c>
      <c r="E3446" s="282" t="s">
        <v>3805</v>
      </c>
      <c r="G3446" s="282" t="s">
        <v>1467</v>
      </c>
      <c r="H3446" s="261" t="s">
        <v>2613</v>
      </c>
      <c r="I3446" s="257">
        <v>350000</v>
      </c>
      <c r="J3446" s="261">
        <v>1</v>
      </c>
      <c r="M3446" s="257">
        <v>350000</v>
      </c>
      <c r="O3446" s="257" t="s">
        <v>4727</v>
      </c>
    </row>
    <row r="3447" spans="1:17">
      <c r="A3447" s="263">
        <v>3446</v>
      </c>
      <c r="B3447" s="58">
        <v>102</v>
      </c>
      <c r="C3447" s="256">
        <v>46111</v>
      </c>
      <c r="D3447" s="282" t="s">
        <v>1450</v>
      </c>
      <c r="E3447" s="282" t="s">
        <v>3805</v>
      </c>
      <c r="G3447" s="282" t="s">
        <v>1664</v>
      </c>
      <c r="H3447" s="261" t="s">
        <v>1663</v>
      </c>
      <c r="I3447" s="257">
        <v>50000</v>
      </c>
      <c r="J3447" s="261">
        <v>1</v>
      </c>
      <c r="M3447" s="257">
        <v>50000</v>
      </c>
      <c r="O3447" s="257" t="s">
        <v>4727</v>
      </c>
    </row>
    <row r="3448" spans="1:17">
      <c r="A3448" s="263">
        <v>3447</v>
      </c>
      <c r="B3448" s="58">
        <v>134</v>
      </c>
      <c r="C3448" s="256">
        <v>46111</v>
      </c>
      <c r="D3448" s="282" t="s">
        <v>1415</v>
      </c>
      <c r="E3448" s="282" t="s">
        <v>4826</v>
      </c>
      <c r="G3448" s="282" t="s">
        <v>2967</v>
      </c>
      <c r="I3448" s="257">
        <v>0</v>
      </c>
      <c r="J3448" s="261">
        <v>1</v>
      </c>
      <c r="M3448" s="257">
        <v>0</v>
      </c>
      <c r="Q3448" s="282" t="s">
        <v>1728</v>
      </c>
    </row>
    <row r="3449" spans="1:17">
      <c r="A3449" s="263">
        <v>3448</v>
      </c>
      <c r="B3449" s="58">
        <v>136</v>
      </c>
      <c r="C3449" s="256">
        <v>46111</v>
      </c>
      <c r="D3449" s="282" t="s">
        <v>981</v>
      </c>
      <c r="E3449" s="282" t="s">
        <v>3805</v>
      </c>
      <c r="G3449" s="282" t="s">
        <v>2847</v>
      </c>
      <c r="H3449" s="261">
        <v>415054509</v>
      </c>
      <c r="I3449" s="257">
        <v>371637</v>
      </c>
      <c r="J3449" s="261">
        <v>1</v>
      </c>
      <c r="L3449" s="258">
        <v>37164</v>
      </c>
      <c r="M3449" s="257">
        <v>408801</v>
      </c>
    </row>
    <row r="3450" spans="1:17">
      <c r="A3450" s="263">
        <v>3449</v>
      </c>
      <c r="B3450" s="58">
        <v>137</v>
      </c>
      <c r="C3450" s="256">
        <v>46111</v>
      </c>
      <c r="D3450" s="282" t="s">
        <v>981</v>
      </c>
      <c r="E3450" s="282" t="s">
        <v>3805</v>
      </c>
      <c r="G3450" s="282" t="s">
        <v>3961</v>
      </c>
      <c r="H3450" s="261">
        <v>60200700</v>
      </c>
      <c r="I3450" s="257">
        <v>360000</v>
      </c>
      <c r="J3450" s="261">
        <v>1</v>
      </c>
      <c r="L3450" s="258">
        <v>36000</v>
      </c>
      <c r="M3450" s="257">
        <v>396000</v>
      </c>
    </row>
    <row r="3451" spans="1:17">
      <c r="A3451" s="263">
        <v>3450</v>
      </c>
      <c r="B3451" s="58">
        <v>130</v>
      </c>
      <c r="C3451" s="256">
        <v>46111</v>
      </c>
      <c r="D3451" s="282" t="s">
        <v>1548</v>
      </c>
      <c r="E3451" s="282" t="s">
        <v>3805</v>
      </c>
      <c r="G3451" s="282" t="s">
        <v>1980</v>
      </c>
      <c r="I3451" s="257">
        <v>80000</v>
      </c>
      <c r="J3451" s="261">
        <v>1</v>
      </c>
      <c r="L3451" s="258">
        <v>8000</v>
      </c>
      <c r="M3451" s="257">
        <v>88000</v>
      </c>
    </row>
    <row r="3452" spans="1:17">
      <c r="A3452" s="263">
        <v>3451</v>
      </c>
      <c r="B3452" s="58">
        <v>66</v>
      </c>
      <c r="C3452" s="256">
        <v>46111</v>
      </c>
      <c r="D3452" s="282" t="s">
        <v>1548</v>
      </c>
      <c r="E3452" s="282" t="s">
        <v>3805</v>
      </c>
      <c r="F3452" s="284" t="s">
        <v>2683</v>
      </c>
      <c r="G3452" s="282" t="s">
        <v>2770</v>
      </c>
      <c r="H3452" s="261" t="s">
        <v>2683</v>
      </c>
      <c r="I3452" s="257">
        <v>130000</v>
      </c>
      <c r="J3452" s="261">
        <v>1</v>
      </c>
      <c r="M3452" s="257">
        <v>130000</v>
      </c>
    </row>
    <row r="3453" spans="1:17">
      <c r="A3453" s="263">
        <v>3452</v>
      </c>
      <c r="B3453" s="58">
        <v>131</v>
      </c>
      <c r="C3453" s="256">
        <v>46111</v>
      </c>
      <c r="D3453" s="282" t="s">
        <v>1551</v>
      </c>
      <c r="E3453" s="282" t="s">
        <v>3805</v>
      </c>
      <c r="G3453" s="282" t="s">
        <v>1237</v>
      </c>
      <c r="H3453" s="261" t="s">
        <v>1236</v>
      </c>
      <c r="I3453" s="257">
        <v>50000</v>
      </c>
      <c r="J3453" s="261">
        <v>2</v>
      </c>
      <c r="L3453" s="258">
        <v>10000</v>
      </c>
      <c r="M3453" s="257">
        <v>110000</v>
      </c>
    </row>
    <row r="3454" spans="1:17">
      <c r="A3454" s="263">
        <v>3453</v>
      </c>
      <c r="B3454" s="58">
        <v>77</v>
      </c>
      <c r="C3454" s="256">
        <v>46111</v>
      </c>
      <c r="D3454" s="282" t="s">
        <v>1007</v>
      </c>
      <c r="E3454" s="282" t="s">
        <v>3805</v>
      </c>
      <c r="F3454" s="284" t="s">
        <v>4656</v>
      </c>
      <c r="G3454" s="282" t="s">
        <v>1701</v>
      </c>
      <c r="I3454" s="257">
        <v>650000</v>
      </c>
      <c r="J3454" s="261">
        <v>1</v>
      </c>
      <c r="L3454" s="258">
        <v>65000</v>
      </c>
      <c r="M3454" s="257">
        <v>715000</v>
      </c>
      <c r="P3454" s="282" t="s">
        <v>4734</v>
      </c>
    </row>
    <row r="3455" spans="1:17">
      <c r="A3455" s="263">
        <v>3454</v>
      </c>
      <c r="C3455" s="256">
        <v>46111</v>
      </c>
      <c r="D3455" s="282" t="s">
        <v>1007</v>
      </c>
      <c r="G3455" s="282" t="s">
        <v>1007</v>
      </c>
      <c r="N3455" s="257">
        <v>-715000</v>
      </c>
    </row>
    <row r="3456" spans="1:17">
      <c r="A3456" s="263">
        <v>3455</v>
      </c>
      <c r="C3456" s="256">
        <v>46112</v>
      </c>
      <c r="D3456" s="282" t="s">
        <v>2493</v>
      </c>
      <c r="G3456" s="282" t="s">
        <v>2493</v>
      </c>
      <c r="N3456" s="257">
        <v>-1300000</v>
      </c>
    </row>
    <row r="3457" spans="1:17">
      <c r="A3457" s="263">
        <v>3456</v>
      </c>
      <c r="C3457" s="256">
        <v>46112</v>
      </c>
      <c r="D3457" s="282" t="s">
        <v>2262</v>
      </c>
      <c r="G3457" s="282" t="s">
        <v>2262</v>
      </c>
      <c r="N3457" s="257">
        <v>-700000</v>
      </c>
    </row>
    <row r="3458" spans="1:17">
      <c r="A3458" s="263">
        <v>3457</v>
      </c>
      <c r="C3458" s="256">
        <v>46112</v>
      </c>
      <c r="D3458" s="282" t="s">
        <v>1344</v>
      </c>
      <c r="G3458" s="282" t="s">
        <v>1344</v>
      </c>
      <c r="N3458" s="257">
        <v>-1620000</v>
      </c>
    </row>
    <row r="3459" spans="1:17">
      <c r="A3459" s="263">
        <v>3458</v>
      </c>
      <c r="C3459" s="256">
        <v>46112</v>
      </c>
      <c r="D3459" s="282" t="s">
        <v>1440</v>
      </c>
      <c r="G3459" s="282" t="s">
        <v>1440</v>
      </c>
      <c r="N3459" s="257">
        <v>-1600000</v>
      </c>
    </row>
    <row r="3460" spans="1:17">
      <c r="A3460" s="263">
        <v>3459</v>
      </c>
      <c r="C3460" s="256">
        <v>46112</v>
      </c>
      <c r="D3460" s="282" t="s">
        <v>1525</v>
      </c>
      <c r="G3460" s="282" t="s">
        <v>1525</v>
      </c>
      <c r="N3460" s="257">
        <v>-2520000</v>
      </c>
    </row>
    <row r="3461" spans="1:17">
      <c r="A3461" s="263">
        <v>3460</v>
      </c>
      <c r="C3461" s="256">
        <v>46112</v>
      </c>
      <c r="D3461" s="282" t="s">
        <v>981</v>
      </c>
      <c r="G3461" s="282" t="s">
        <v>981</v>
      </c>
      <c r="N3461" s="257">
        <v>-804801</v>
      </c>
    </row>
    <row r="3462" spans="1:17">
      <c r="A3462" s="263">
        <v>3461</v>
      </c>
      <c r="C3462" s="256">
        <v>46112</v>
      </c>
      <c r="D3462" s="282" t="s">
        <v>1370</v>
      </c>
      <c r="G3462" s="282" t="s">
        <v>1370</v>
      </c>
      <c r="N3462" s="257">
        <v>-7425000</v>
      </c>
    </row>
    <row r="3463" spans="1:17">
      <c r="A3463" s="263">
        <v>3462</v>
      </c>
      <c r="C3463" s="256">
        <v>46112</v>
      </c>
      <c r="D3463" s="282" t="s">
        <v>5441</v>
      </c>
      <c r="G3463" s="282" t="s">
        <v>5441</v>
      </c>
      <c r="N3463" s="257">
        <v>-1155000</v>
      </c>
    </row>
    <row r="3464" spans="1:17">
      <c r="A3464" s="263">
        <v>3463</v>
      </c>
      <c r="B3464" s="58">
        <v>12</v>
      </c>
      <c r="C3464" s="256">
        <v>46112</v>
      </c>
      <c r="D3464" s="282" t="s">
        <v>1680</v>
      </c>
      <c r="F3464" s="284">
        <v>7205246673</v>
      </c>
      <c r="G3464" s="282" t="s">
        <v>1182</v>
      </c>
      <c r="H3464" s="261" t="s">
        <v>1710</v>
      </c>
      <c r="I3464" s="257">
        <v>1200000</v>
      </c>
      <c r="J3464" s="261">
        <v>1</v>
      </c>
      <c r="M3464" s="257">
        <v>1200000</v>
      </c>
    </row>
    <row r="3465" spans="1:17">
      <c r="A3465" s="263">
        <v>3464</v>
      </c>
      <c r="B3465" s="58">
        <v>140</v>
      </c>
      <c r="C3465" s="256">
        <v>46112</v>
      </c>
      <c r="D3465" s="282" t="s">
        <v>1747</v>
      </c>
      <c r="E3465" s="282" t="s">
        <v>3805</v>
      </c>
      <c r="G3465" s="282" t="s">
        <v>4102</v>
      </c>
      <c r="H3465" s="261">
        <v>97031708500</v>
      </c>
      <c r="I3465" s="257">
        <v>1800000</v>
      </c>
      <c r="J3465" s="261">
        <v>1</v>
      </c>
      <c r="M3465" s="257">
        <v>1800000</v>
      </c>
    </row>
    <row r="3466" spans="1:17">
      <c r="A3466" s="263">
        <v>3465</v>
      </c>
      <c r="B3466" s="58">
        <v>38</v>
      </c>
      <c r="C3466" s="256">
        <v>46112</v>
      </c>
      <c r="D3466" s="282" t="s">
        <v>1038</v>
      </c>
      <c r="E3466" s="282" t="s">
        <v>3805</v>
      </c>
      <c r="F3466" s="284">
        <v>2847</v>
      </c>
      <c r="G3466" s="282" t="s">
        <v>2150</v>
      </c>
      <c r="H3466" s="261" t="s">
        <v>1907</v>
      </c>
      <c r="I3466" s="257">
        <v>2000000</v>
      </c>
      <c r="J3466" s="261">
        <v>1</v>
      </c>
      <c r="M3466" s="257">
        <v>2000000</v>
      </c>
      <c r="O3466" s="257" t="s">
        <v>4742</v>
      </c>
      <c r="Q3466" s="282" t="s">
        <v>4743</v>
      </c>
    </row>
    <row r="3467" spans="1:17">
      <c r="A3467" s="263">
        <v>3466</v>
      </c>
      <c r="B3467" s="58">
        <v>38</v>
      </c>
      <c r="C3467" s="256">
        <v>46112</v>
      </c>
      <c r="D3467" s="282" t="s">
        <v>1038</v>
      </c>
      <c r="E3467" s="282" t="s">
        <v>3805</v>
      </c>
      <c r="G3467" s="282" t="s">
        <v>4761</v>
      </c>
      <c r="I3467" s="257">
        <v>300000</v>
      </c>
      <c r="J3467" s="261">
        <v>1</v>
      </c>
      <c r="M3467" s="257">
        <v>300000</v>
      </c>
      <c r="Q3467" s="282" t="s">
        <v>4743</v>
      </c>
    </row>
    <row r="3468" spans="1:17">
      <c r="A3468" s="263">
        <v>3467</v>
      </c>
      <c r="B3468" s="58">
        <v>117</v>
      </c>
      <c r="C3468" s="256">
        <v>46112</v>
      </c>
      <c r="D3468" s="282" t="s">
        <v>1007</v>
      </c>
      <c r="E3468" s="282" t="s">
        <v>3805</v>
      </c>
      <c r="G3468" s="282" t="s">
        <v>4454</v>
      </c>
      <c r="H3468" s="261" t="s">
        <v>1903</v>
      </c>
      <c r="I3468" s="257">
        <v>1000000</v>
      </c>
      <c r="J3468" s="261">
        <v>1</v>
      </c>
      <c r="L3468" s="258">
        <v>100000</v>
      </c>
      <c r="M3468" s="257">
        <v>1100000</v>
      </c>
    </row>
    <row r="3469" spans="1:17">
      <c r="A3469" s="263">
        <v>3468</v>
      </c>
      <c r="C3469" s="256">
        <v>46112</v>
      </c>
      <c r="D3469" s="282" t="s">
        <v>1429</v>
      </c>
      <c r="G3469" s="282" t="s">
        <v>1429</v>
      </c>
      <c r="N3469" s="257">
        <v>-1600000</v>
      </c>
    </row>
    <row r="3470" spans="1:17">
      <c r="A3470" s="263">
        <v>3469</v>
      </c>
      <c r="C3470" s="256">
        <v>46112</v>
      </c>
      <c r="D3470" s="282" t="s">
        <v>1548</v>
      </c>
      <c r="G3470" s="282" t="s">
        <v>1548</v>
      </c>
      <c r="N3470" s="257">
        <v>-1329000</v>
      </c>
    </row>
    <row r="3471" spans="1:17">
      <c r="A3471" s="263">
        <v>3470</v>
      </c>
      <c r="C3471" s="256">
        <v>46113</v>
      </c>
      <c r="D3471" s="282" t="s">
        <v>1512</v>
      </c>
      <c r="G3471" s="282" t="s">
        <v>1512</v>
      </c>
      <c r="N3471" s="257">
        <v>-5980000</v>
      </c>
    </row>
    <row r="3472" spans="1:17">
      <c r="A3472" s="263">
        <v>3471</v>
      </c>
      <c r="C3472" s="256">
        <v>46113</v>
      </c>
      <c r="D3472" s="282" t="s">
        <v>1018</v>
      </c>
      <c r="G3472" s="282" t="s">
        <v>1018</v>
      </c>
      <c r="N3472" s="257">
        <v>-1295000</v>
      </c>
    </row>
    <row r="3473" spans="1:17">
      <c r="A3473" s="263">
        <v>3472</v>
      </c>
      <c r="C3473" s="256">
        <v>46113</v>
      </c>
      <c r="D3473" s="282" t="s">
        <v>1762</v>
      </c>
      <c r="G3473" s="282" t="s">
        <v>1762</v>
      </c>
      <c r="N3473" s="257">
        <v>-2049001</v>
      </c>
    </row>
    <row r="3474" spans="1:17">
      <c r="A3474" s="263">
        <v>3473</v>
      </c>
      <c r="B3474" s="58">
        <v>11</v>
      </c>
      <c r="C3474" s="256">
        <v>46113</v>
      </c>
      <c r="D3474" s="282" t="s">
        <v>4751</v>
      </c>
      <c r="E3474" s="282" t="s">
        <v>3805</v>
      </c>
      <c r="F3474" s="284">
        <v>7204812388</v>
      </c>
      <c r="G3474" s="282" t="s">
        <v>1182</v>
      </c>
      <c r="H3474" s="261" t="s">
        <v>1710</v>
      </c>
      <c r="I3474" s="257">
        <v>1200000</v>
      </c>
      <c r="J3474" s="261">
        <v>1</v>
      </c>
      <c r="M3474" s="257">
        <v>1200000</v>
      </c>
      <c r="O3474" s="257" t="s">
        <v>4754</v>
      </c>
    </row>
    <row r="3475" spans="1:17">
      <c r="A3475" s="263">
        <v>3474</v>
      </c>
      <c r="B3475" s="58">
        <v>104</v>
      </c>
      <c r="C3475" s="256">
        <v>46113</v>
      </c>
      <c r="D3475" s="282" t="s">
        <v>4751</v>
      </c>
      <c r="E3475" s="282" t="s">
        <v>3805</v>
      </c>
      <c r="G3475" s="282" t="s">
        <v>1467</v>
      </c>
      <c r="H3475" s="261" t="s">
        <v>2613</v>
      </c>
      <c r="I3475" s="257">
        <v>350000</v>
      </c>
      <c r="J3475" s="261">
        <v>1</v>
      </c>
      <c r="M3475" s="257">
        <v>350000</v>
      </c>
      <c r="O3475" s="257" t="s">
        <v>4754</v>
      </c>
    </row>
    <row r="3476" spans="1:17">
      <c r="A3476" s="263">
        <v>3475</v>
      </c>
      <c r="B3476" s="58">
        <v>141</v>
      </c>
      <c r="C3476" s="256">
        <v>46113</v>
      </c>
      <c r="D3476" s="282" t="s">
        <v>3777</v>
      </c>
      <c r="E3476" s="282" t="s">
        <v>3805</v>
      </c>
      <c r="G3476" s="282" t="s">
        <v>1974</v>
      </c>
      <c r="H3476" s="261" t="s">
        <v>1973</v>
      </c>
      <c r="I3476" s="257">
        <v>500000</v>
      </c>
      <c r="J3476" s="261">
        <v>1</v>
      </c>
      <c r="L3476" s="258">
        <v>50000</v>
      </c>
      <c r="M3476" s="257">
        <v>550000</v>
      </c>
    </row>
    <row r="3477" spans="1:17">
      <c r="A3477" s="263">
        <v>3476</v>
      </c>
      <c r="B3477" s="58">
        <v>142</v>
      </c>
      <c r="C3477" s="256">
        <v>46113</v>
      </c>
      <c r="D3477" s="282" t="s">
        <v>3777</v>
      </c>
      <c r="E3477" s="282" t="s">
        <v>3805</v>
      </c>
      <c r="G3477" s="282" t="s">
        <v>2061</v>
      </c>
      <c r="H3477" s="261" t="s">
        <v>2517</v>
      </c>
      <c r="I3477" s="257">
        <v>70000</v>
      </c>
      <c r="J3477" s="261">
        <v>1</v>
      </c>
      <c r="L3477" s="258">
        <v>7000</v>
      </c>
      <c r="M3477" s="257">
        <v>77000</v>
      </c>
    </row>
    <row r="3478" spans="1:17">
      <c r="A3478" s="263">
        <v>3477</v>
      </c>
      <c r="B3478" s="58">
        <v>104</v>
      </c>
      <c r="C3478" s="256">
        <v>46113</v>
      </c>
      <c r="D3478" s="282" t="s">
        <v>3109</v>
      </c>
      <c r="E3478" s="282" t="s">
        <v>3805</v>
      </c>
      <c r="G3478" s="282" t="s">
        <v>1467</v>
      </c>
      <c r="H3478" s="261" t="s">
        <v>2613</v>
      </c>
      <c r="I3478" s="257">
        <v>350000</v>
      </c>
      <c r="J3478" s="261">
        <v>1</v>
      </c>
      <c r="M3478" s="257">
        <v>350000</v>
      </c>
    </row>
    <row r="3479" spans="1:17">
      <c r="A3479" s="263">
        <v>3478</v>
      </c>
      <c r="B3479" s="58">
        <v>59</v>
      </c>
      <c r="C3479" s="256">
        <v>46113</v>
      </c>
      <c r="D3479" s="282" t="s">
        <v>1131</v>
      </c>
      <c r="E3479" s="282" t="s">
        <v>3805</v>
      </c>
      <c r="F3479" s="284">
        <v>1087298441</v>
      </c>
      <c r="G3479" s="282" t="s">
        <v>2351</v>
      </c>
      <c r="H3479" s="261">
        <v>1087298441</v>
      </c>
      <c r="I3479" s="257">
        <v>50000</v>
      </c>
      <c r="J3479" s="261">
        <v>1</v>
      </c>
      <c r="L3479" s="258">
        <v>5000</v>
      </c>
      <c r="M3479" s="257">
        <v>55000</v>
      </c>
      <c r="Q3479" s="282" t="s">
        <v>1656</v>
      </c>
    </row>
    <row r="3480" spans="1:17">
      <c r="A3480" s="263">
        <v>3479</v>
      </c>
      <c r="B3480" s="58">
        <v>143</v>
      </c>
      <c r="C3480" s="256">
        <v>46113</v>
      </c>
      <c r="D3480" s="282" t="s">
        <v>5139</v>
      </c>
      <c r="G3480" s="282" t="s">
        <v>5140</v>
      </c>
      <c r="I3480" s="257">
        <v>1360000</v>
      </c>
      <c r="J3480" s="261">
        <v>1</v>
      </c>
      <c r="M3480" s="257">
        <v>1360000</v>
      </c>
    </row>
    <row r="3481" spans="1:17">
      <c r="A3481" s="263">
        <v>3480</v>
      </c>
      <c r="C3481" s="256">
        <v>46114</v>
      </c>
      <c r="D3481" s="282" t="s">
        <v>1131</v>
      </c>
      <c r="G3481" s="282" t="s">
        <v>1131</v>
      </c>
      <c r="N3481" s="257">
        <v>-605000</v>
      </c>
    </row>
    <row r="3482" spans="1:17">
      <c r="A3482" s="263">
        <v>3481</v>
      </c>
      <c r="C3482" s="256">
        <v>46114</v>
      </c>
      <c r="D3482" s="282" t="s">
        <v>2093</v>
      </c>
      <c r="G3482" s="282" t="s">
        <v>3951</v>
      </c>
      <c r="N3482" s="257">
        <v>-1760000</v>
      </c>
    </row>
    <row r="3483" spans="1:17">
      <c r="A3483" s="263">
        <v>3482</v>
      </c>
      <c r="C3483" s="256">
        <v>46114</v>
      </c>
      <c r="D3483" s="282" t="s">
        <v>1444</v>
      </c>
      <c r="G3483" s="282" t="s">
        <v>1444</v>
      </c>
      <c r="N3483" s="257">
        <v>-1450000</v>
      </c>
    </row>
    <row r="3484" spans="1:17">
      <c r="A3484" s="263">
        <v>3483</v>
      </c>
      <c r="C3484" s="256">
        <v>46114</v>
      </c>
      <c r="D3484" s="282" t="s">
        <v>4751</v>
      </c>
      <c r="G3484" s="282" t="s">
        <v>4751</v>
      </c>
      <c r="N3484" s="257">
        <v>-1550000</v>
      </c>
    </row>
    <row r="3485" spans="1:17">
      <c r="A3485" s="263">
        <v>3484</v>
      </c>
      <c r="B3485" s="58">
        <v>94</v>
      </c>
      <c r="C3485" s="256">
        <v>46114</v>
      </c>
      <c r="D3485" s="282" t="s">
        <v>1444</v>
      </c>
      <c r="G3485" s="282" t="s">
        <v>2135</v>
      </c>
      <c r="H3485" s="261" t="s">
        <v>1186</v>
      </c>
      <c r="I3485" s="257">
        <v>650000</v>
      </c>
      <c r="J3485" s="261">
        <v>2</v>
      </c>
      <c r="M3485" s="257">
        <v>1300000</v>
      </c>
    </row>
    <row r="3486" spans="1:17">
      <c r="A3486" s="263">
        <v>3485</v>
      </c>
      <c r="B3486" s="58">
        <v>138</v>
      </c>
      <c r="C3486" s="256">
        <v>46114</v>
      </c>
      <c r="D3486" s="282" t="s">
        <v>1882</v>
      </c>
      <c r="G3486" s="282" t="s">
        <v>4738</v>
      </c>
      <c r="H3486" s="261" t="s">
        <v>4739</v>
      </c>
      <c r="I3486" s="257">
        <v>30000</v>
      </c>
      <c r="J3486" s="261">
        <v>1</v>
      </c>
      <c r="M3486" s="257">
        <v>30000</v>
      </c>
    </row>
    <row r="3487" spans="1:17">
      <c r="A3487" s="263">
        <v>3486</v>
      </c>
      <c r="B3487" s="58">
        <v>144</v>
      </c>
      <c r="C3487" s="256">
        <v>46114</v>
      </c>
      <c r="D3487" s="282" t="s">
        <v>3380</v>
      </c>
      <c r="E3487" s="282" t="s">
        <v>3805</v>
      </c>
      <c r="G3487" s="282" t="s">
        <v>4764</v>
      </c>
      <c r="I3487" s="257">
        <v>300000</v>
      </c>
      <c r="J3487" s="261">
        <v>1</v>
      </c>
      <c r="M3487" s="257">
        <v>300000</v>
      </c>
    </row>
    <row r="3488" spans="1:17">
      <c r="A3488" s="263">
        <v>3487</v>
      </c>
      <c r="B3488" s="58">
        <v>145</v>
      </c>
      <c r="C3488" s="256">
        <v>46114</v>
      </c>
      <c r="D3488" s="282" t="s">
        <v>2093</v>
      </c>
      <c r="E3488" s="282" t="s">
        <v>3805</v>
      </c>
      <c r="G3488" s="282" t="s">
        <v>1814</v>
      </c>
      <c r="H3488" s="261" t="s">
        <v>4062</v>
      </c>
      <c r="I3488" s="257">
        <v>1100000</v>
      </c>
      <c r="J3488" s="261">
        <v>1</v>
      </c>
      <c r="M3488" s="257">
        <v>1100000</v>
      </c>
    </row>
    <row r="3489" spans="1:17">
      <c r="A3489" s="263">
        <v>3488</v>
      </c>
      <c r="B3489" s="58">
        <v>59</v>
      </c>
      <c r="C3489" s="256">
        <v>46114</v>
      </c>
      <c r="D3489" s="282" t="s">
        <v>2093</v>
      </c>
      <c r="E3489" s="282" t="s">
        <v>3805</v>
      </c>
      <c r="F3489" s="284">
        <v>1087298441</v>
      </c>
      <c r="G3489" s="282" t="s">
        <v>2351</v>
      </c>
      <c r="H3489" s="261">
        <v>1087298441</v>
      </c>
      <c r="I3489" s="257">
        <v>40000</v>
      </c>
      <c r="J3489" s="261">
        <v>1</v>
      </c>
      <c r="M3489" s="257">
        <v>40000</v>
      </c>
      <c r="P3489" s="282" t="s">
        <v>1656</v>
      </c>
    </row>
    <row r="3490" spans="1:17">
      <c r="A3490" s="263">
        <v>3489</v>
      </c>
      <c r="B3490" s="58">
        <v>94</v>
      </c>
      <c r="C3490" s="256">
        <v>46114</v>
      </c>
      <c r="D3490" s="282" t="s">
        <v>1415</v>
      </c>
      <c r="E3490" s="282" t="s">
        <v>3805</v>
      </c>
      <c r="G3490" s="282" t="s">
        <v>2135</v>
      </c>
      <c r="H3490" s="261" t="s">
        <v>1186</v>
      </c>
      <c r="I3490" s="257">
        <v>620000</v>
      </c>
      <c r="J3490" s="261">
        <v>2</v>
      </c>
      <c r="M3490" s="257">
        <v>1240000</v>
      </c>
    </row>
    <row r="3491" spans="1:17">
      <c r="A3491" s="263">
        <v>3490</v>
      </c>
      <c r="B3491" s="58">
        <v>96</v>
      </c>
      <c r="C3491" s="256">
        <v>46114</v>
      </c>
      <c r="D3491" s="282" t="s">
        <v>1415</v>
      </c>
      <c r="E3491" s="282" t="s">
        <v>3805</v>
      </c>
      <c r="G3491" s="282" t="s">
        <v>2138</v>
      </c>
      <c r="H3491" s="261">
        <v>50229</v>
      </c>
      <c r="I3491" s="257">
        <v>80000</v>
      </c>
      <c r="J3491" s="261">
        <v>2</v>
      </c>
      <c r="M3491" s="257">
        <v>160000</v>
      </c>
    </row>
    <row r="3492" spans="1:17">
      <c r="A3492" s="263">
        <v>3491</v>
      </c>
      <c r="B3492" s="58">
        <v>49</v>
      </c>
      <c r="C3492" s="256">
        <v>46114</v>
      </c>
      <c r="D3492" s="282" t="s">
        <v>1415</v>
      </c>
      <c r="E3492" s="282" t="s">
        <v>3805</v>
      </c>
      <c r="F3492" s="284" t="s">
        <v>1230</v>
      </c>
      <c r="G3492" s="282" t="s">
        <v>2136</v>
      </c>
      <c r="H3492" s="261" t="s">
        <v>1230</v>
      </c>
      <c r="I3492" s="257">
        <v>140000</v>
      </c>
      <c r="J3492" s="261">
        <v>2</v>
      </c>
      <c r="M3492" s="257">
        <v>280000</v>
      </c>
    </row>
    <row r="3493" spans="1:17">
      <c r="A3493" s="263">
        <v>3492</v>
      </c>
      <c r="B3493" s="58">
        <v>66</v>
      </c>
      <c r="C3493" s="256">
        <v>46114</v>
      </c>
      <c r="D3493" s="282" t="s">
        <v>1415</v>
      </c>
      <c r="E3493" s="282" t="s">
        <v>3805</v>
      </c>
      <c r="F3493" s="284" t="s">
        <v>2683</v>
      </c>
      <c r="G3493" s="282" t="s">
        <v>2770</v>
      </c>
      <c r="H3493" s="261" t="s">
        <v>2683</v>
      </c>
      <c r="I3493" s="257">
        <v>130000</v>
      </c>
      <c r="J3493" s="261">
        <v>2</v>
      </c>
      <c r="M3493" s="257">
        <v>260000</v>
      </c>
    </row>
    <row r="3494" spans="1:17">
      <c r="A3494" s="263">
        <v>3493</v>
      </c>
      <c r="B3494" s="58">
        <v>130</v>
      </c>
      <c r="C3494" s="256">
        <v>46114</v>
      </c>
      <c r="D3494" s="282" t="s">
        <v>1415</v>
      </c>
      <c r="E3494" s="282" t="s">
        <v>3805</v>
      </c>
      <c r="G3494" s="282" t="s">
        <v>1980</v>
      </c>
      <c r="I3494" s="257">
        <v>80000</v>
      </c>
      <c r="J3494" s="261">
        <v>1</v>
      </c>
      <c r="M3494" s="257">
        <v>80000</v>
      </c>
    </row>
    <row r="3495" spans="1:17">
      <c r="A3495" s="263">
        <v>3494</v>
      </c>
      <c r="B3495" s="58">
        <v>146</v>
      </c>
      <c r="C3495" s="256">
        <v>46114</v>
      </c>
      <c r="D3495" s="282" t="s">
        <v>2493</v>
      </c>
      <c r="E3495" s="282" t="s">
        <v>3805</v>
      </c>
      <c r="G3495" s="282" t="s">
        <v>1506</v>
      </c>
      <c r="I3495" s="257">
        <v>450000</v>
      </c>
      <c r="J3495" s="261">
        <v>1</v>
      </c>
      <c r="M3495" s="257">
        <v>450000</v>
      </c>
    </row>
    <row r="3496" spans="1:17">
      <c r="A3496" s="263">
        <v>3495</v>
      </c>
      <c r="C3496" s="256">
        <v>46114</v>
      </c>
      <c r="D3496" s="282" t="s">
        <v>3380</v>
      </c>
      <c r="G3496" s="282" t="s">
        <v>4769</v>
      </c>
      <c r="N3496" s="257">
        <v>-300000</v>
      </c>
    </row>
    <row r="3497" spans="1:17">
      <c r="A3497" s="263">
        <v>3496</v>
      </c>
      <c r="B3497" s="58">
        <v>140</v>
      </c>
      <c r="C3497" s="256">
        <v>46115</v>
      </c>
      <c r="D3497" s="282" t="s">
        <v>4773</v>
      </c>
      <c r="E3497" s="282" t="s">
        <v>3805</v>
      </c>
      <c r="G3497" s="282" t="s">
        <v>4102</v>
      </c>
      <c r="H3497" s="261">
        <v>97031708500</v>
      </c>
      <c r="I3497" s="257">
        <v>2000000</v>
      </c>
      <c r="J3497" s="261">
        <v>1</v>
      </c>
      <c r="L3497" s="258">
        <v>200000</v>
      </c>
      <c r="M3497" s="257">
        <v>2200000</v>
      </c>
    </row>
    <row r="3498" spans="1:17">
      <c r="A3498" s="263">
        <v>3497</v>
      </c>
      <c r="B3498" s="58">
        <v>11</v>
      </c>
      <c r="C3498" s="256">
        <v>46115</v>
      </c>
      <c r="D3498" s="282" t="s">
        <v>1551</v>
      </c>
      <c r="E3498" s="282" t="s">
        <v>3805</v>
      </c>
      <c r="F3498" s="284">
        <v>7204812388</v>
      </c>
      <c r="G3498" s="282" t="s">
        <v>1182</v>
      </c>
      <c r="H3498" s="261" t="s">
        <v>1710</v>
      </c>
      <c r="I3498" s="257">
        <v>1200000</v>
      </c>
      <c r="J3498" s="261">
        <v>1</v>
      </c>
      <c r="L3498" s="258">
        <v>120000</v>
      </c>
      <c r="M3498" s="257">
        <v>1320000</v>
      </c>
    </row>
    <row r="3499" spans="1:17">
      <c r="A3499" s="263">
        <v>3498</v>
      </c>
      <c r="B3499" s="58">
        <v>104</v>
      </c>
      <c r="C3499" s="256">
        <v>46115</v>
      </c>
      <c r="D3499" s="282" t="s">
        <v>1551</v>
      </c>
      <c r="E3499" s="282" t="s">
        <v>3805</v>
      </c>
      <c r="G3499" s="282" t="s">
        <v>1467</v>
      </c>
      <c r="H3499" s="261" t="s">
        <v>2613</v>
      </c>
      <c r="I3499" s="257">
        <v>350000</v>
      </c>
      <c r="J3499" s="261">
        <v>1</v>
      </c>
      <c r="L3499" s="258">
        <v>35000</v>
      </c>
      <c r="M3499" s="257">
        <v>385000</v>
      </c>
      <c r="O3499" s="257" t="s">
        <v>4777</v>
      </c>
    </row>
    <row r="3500" spans="1:17">
      <c r="A3500" s="263">
        <v>3499</v>
      </c>
      <c r="B3500" s="58">
        <v>102</v>
      </c>
      <c r="C3500" s="256">
        <v>46115</v>
      </c>
      <c r="D3500" s="282" t="s">
        <v>1551</v>
      </c>
      <c r="E3500" s="282" t="s">
        <v>3805</v>
      </c>
      <c r="G3500" s="282" t="s">
        <v>1664</v>
      </c>
      <c r="H3500" s="261" t="s">
        <v>1663</v>
      </c>
      <c r="I3500" s="257">
        <v>50000</v>
      </c>
      <c r="J3500" s="261">
        <v>1</v>
      </c>
      <c r="L3500" s="258">
        <v>5000</v>
      </c>
      <c r="M3500" s="257">
        <v>55000</v>
      </c>
      <c r="O3500" s="257" t="s">
        <v>4777</v>
      </c>
    </row>
    <row r="3501" spans="1:17">
      <c r="A3501" s="263">
        <v>3500</v>
      </c>
      <c r="B3501" s="58">
        <v>11</v>
      </c>
      <c r="C3501" s="256">
        <v>46115</v>
      </c>
      <c r="D3501" s="282" t="s">
        <v>1569</v>
      </c>
      <c r="E3501" s="282" t="s">
        <v>3805</v>
      </c>
      <c r="F3501" s="284">
        <v>7204812388</v>
      </c>
      <c r="G3501" s="282" t="s">
        <v>1182</v>
      </c>
      <c r="H3501" s="261" t="s">
        <v>1710</v>
      </c>
      <c r="I3501" s="257">
        <v>1000000</v>
      </c>
      <c r="J3501" s="261">
        <v>1</v>
      </c>
      <c r="M3501" s="257">
        <v>1000000</v>
      </c>
    </row>
    <row r="3502" spans="1:17">
      <c r="A3502" s="263">
        <v>3501</v>
      </c>
      <c r="B3502" s="58">
        <v>147</v>
      </c>
      <c r="C3502" s="256">
        <v>46115</v>
      </c>
      <c r="D3502" s="282" t="s">
        <v>1680</v>
      </c>
      <c r="E3502" s="282" t="s">
        <v>3805</v>
      </c>
      <c r="G3502" s="282" t="s">
        <v>1457</v>
      </c>
      <c r="H3502" s="261" t="s">
        <v>4431</v>
      </c>
      <c r="I3502" s="257">
        <v>1800000</v>
      </c>
      <c r="J3502" s="261">
        <v>1</v>
      </c>
      <c r="M3502" s="257">
        <v>1800000</v>
      </c>
    </row>
    <row r="3503" spans="1:17">
      <c r="A3503" s="263">
        <v>3502</v>
      </c>
      <c r="B3503" s="58">
        <v>65</v>
      </c>
      <c r="C3503" s="256">
        <v>46115</v>
      </c>
      <c r="D3503" s="282" t="s">
        <v>1551</v>
      </c>
      <c r="E3503" s="282" t="s">
        <v>3805</v>
      </c>
      <c r="F3503" s="284" t="s">
        <v>1760</v>
      </c>
      <c r="G3503" s="282" t="s">
        <v>2129</v>
      </c>
      <c r="H3503" s="261" t="s">
        <v>1760</v>
      </c>
      <c r="I3503" s="257">
        <v>70000</v>
      </c>
      <c r="J3503" s="261">
        <v>1</v>
      </c>
      <c r="L3503" s="258">
        <v>7000</v>
      </c>
      <c r="M3503" s="257">
        <v>77000</v>
      </c>
      <c r="Q3503" s="282" t="s">
        <v>4263</v>
      </c>
    </row>
    <row r="3504" spans="1:17">
      <c r="A3504" s="263">
        <v>3503</v>
      </c>
      <c r="B3504" s="58">
        <v>129</v>
      </c>
      <c r="C3504" s="256">
        <v>46115</v>
      </c>
      <c r="D3504" s="282" t="s">
        <v>1802</v>
      </c>
      <c r="E3504" s="282" t="s">
        <v>3805</v>
      </c>
      <c r="G3504" s="282" t="s">
        <v>4782</v>
      </c>
      <c r="I3504" s="257">
        <v>100000</v>
      </c>
      <c r="J3504" s="261">
        <v>1</v>
      </c>
      <c r="M3504" s="257">
        <v>100000</v>
      </c>
    </row>
    <row r="3505" spans="1:17">
      <c r="A3505" s="263">
        <v>3504</v>
      </c>
      <c r="B3505" s="58">
        <v>148</v>
      </c>
      <c r="C3505" s="256">
        <v>46115</v>
      </c>
      <c r="D3505" s="282" t="s">
        <v>1705</v>
      </c>
      <c r="E3505" s="282" t="s">
        <v>3805</v>
      </c>
      <c r="G3505" s="282" t="s">
        <v>2735</v>
      </c>
      <c r="H3505" s="261" t="s">
        <v>2734</v>
      </c>
      <c r="I3505" s="257">
        <v>450000</v>
      </c>
      <c r="J3505" s="261">
        <v>1</v>
      </c>
      <c r="L3505" s="258">
        <v>45000</v>
      </c>
      <c r="M3505" s="257">
        <v>495000</v>
      </c>
    </row>
    <row r="3506" spans="1:17">
      <c r="A3506" s="263">
        <v>3505</v>
      </c>
      <c r="B3506" s="58">
        <v>51</v>
      </c>
      <c r="C3506" s="256">
        <v>46115</v>
      </c>
      <c r="D3506" s="282" t="s">
        <v>1705</v>
      </c>
      <c r="E3506" s="282" t="s">
        <v>3805</v>
      </c>
      <c r="F3506" s="284" t="s">
        <v>1678</v>
      </c>
      <c r="G3506" s="282" t="s">
        <v>2131</v>
      </c>
      <c r="H3506" s="261" t="s">
        <v>1678</v>
      </c>
      <c r="I3506" s="257">
        <v>70000</v>
      </c>
      <c r="J3506" s="261">
        <v>1</v>
      </c>
      <c r="L3506" s="258">
        <v>7000</v>
      </c>
      <c r="M3506" s="257">
        <v>77000</v>
      </c>
    </row>
    <row r="3507" spans="1:17">
      <c r="A3507" s="263">
        <v>3506</v>
      </c>
      <c r="C3507" s="256">
        <v>46115</v>
      </c>
      <c r="D3507" s="282" t="s">
        <v>2493</v>
      </c>
      <c r="G3507" s="282" t="s">
        <v>2493</v>
      </c>
      <c r="N3507" s="257">
        <v>-450000</v>
      </c>
    </row>
    <row r="3508" spans="1:17">
      <c r="A3508" s="263">
        <v>3507</v>
      </c>
      <c r="C3508" s="256">
        <v>46115</v>
      </c>
      <c r="D3508" s="282" t="s">
        <v>2925</v>
      </c>
      <c r="G3508" s="282" t="s">
        <v>2925</v>
      </c>
      <c r="N3508" s="257">
        <v>-650000</v>
      </c>
    </row>
    <row r="3509" spans="1:17">
      <c r="A3509" s="263">
        <v>3508</v>
      </c>
      <c r="C3509" s="256">
        <v>46115</v>
      </c>
      <c r="D3509" s="282" t="s">
        <v>1680</v>
      </c>
      <c r="G3509" s="282" t="s">
        <v>4589</v>
      </c>
      <c r="N3509" s="257">
        <v>-7250000</v>
      </c>
    </row>
    <row r="3510" spans="1:17">
      <c r="A3510" s="263">
        <v>3509</v>
      </c>
      <c r="B3510" s="58">
        <v>150</v>
      </c>
      <c r="C3510" s="256">
        <v>46115</v>
      </c>
      <c r="D3510" s="282" t="s">
        <v>1370</v>
      </c>
      <c r="G3510" s="282" t="s">
        <v>3082</v>
      </c>
      <c r="H3510" s="261">
        <v>1087327175</v>
      </c>
      <c r="I3510" s="257">
        <v>90000</v>
      </c>
      <c r="J3510" s="261">
        <v>1</v>
      </c>
      <c r="M3510" s="257">
        <v>90000</v>
      </c>
      <c r="Q3510" s="282" t="s">
        <v>4785</v>
      </c>
    </row>
    <row r="3511" spans="1:17">
      <c r="A3511" s="263">
        <v>3510</v>
      </c>
      <c r="B3511" s="58">
        <v>151</v>
      </c>
      <c r="C3511" s="256">
        <v>46115</v>
      </c>
      <c r="D3511" s="282" t="s">
        <v>3377</v>
      </c>
      <c r="G3511" s="282" t="s">
        <v>2847</v>
      </c>
      <c r="H3511" s="261">
        <v>415089709</v>
      </c>
      <c r="I3511" s="257">
        <v>570000</v>
      </c>
      <c r="J3511" s="261">
        <v>1</v>
      </c>
      <c r="M3511" s="257">
        <v>570000</v>
      </c>
    </row>
    <row r="3512" spans="1:17">
      <c r="A3512" s="263">
        <v>3511</v>
      </c>
      <c r="B3512" s="58">
        <v>77</v>
      </c>
      <c r="C3512" s="256">
        <v>46116</v>
      </c>
      <c r="D3512" s="282" t="s">
        <v>1045</v>
      </c>
      <c r="F3512" s="284" t="s">
        <v>4656</v>
      </c>
      <c r="G3512" s="282" t="s">
        <v>1701</v>
      </c>
      <c r="I3512" s="257">
        <v>650000</v>
      </c>
      <c r="J3512" s="261">
        <v>1</v>
      </c>
      <c r="M3512" s="257">
        <v>650000</v>
      </c>
    </row>
    <row r="3513" spans="1:17">
      <c r="A3513" s="263">
        <v>3512</v>
      </c>
      <c r="C3513" s="256">
        <v>46116</v>
      </c>
      <c r="D3513" s="282" t="s">
        <v>1450</v>
      </c>
      <c r="G3513" s="282" t="s">
        <v>1450</v>
      </c>
      <c r="N3513" s="257">
        <v>-1600000</v>
      </c>
    </row>
    <row r="3514" spans="1:17">
      <c r="A3514" s="263">
        <v>3513</v>
      </c>
      <c r="C3514" s="256">
        <v>46118</v>
      </c>
      <c r="D3514" s="282" t="s">
        <v>1551</v>
      </c>
      <c r="G3514" s="282" t="s">
        <v>4589</v>
      </c>
      <c r="N3514" s="257">
        <v>-2200000</v>
      </c>
    </row>
    <row r="3515" spans="1:17">
      <c r="A3515" s="263">
        <v>3514</v>
      </c>
      <c r="C3515" s="256">
        <v>46118</v>
      </c>
      <c r="D3515" s="282" t="s">
        <v>3777</v>
      </c>
      <c r="G3515" s="282" t="s">
        <v>3777</v>
      </c>
      <c r="N3515" s="257">
        <v>-627000</v>
      </c>
    </row>
    <row r="3516" spans="1:17">
      <c r="A3516" s="263">
        <v>3515</v>
      </c>
      <c r="C3516" s="256">
        <v>46118</v>
      </c>
      <c r="D3516" s="282" t="s">
        <v>1802</v>
      </c>
      <c r="G3516" s="282" t="s">
        <v>1802</v>
      </c>
      <c r="N3516" s="257">
        <v>-100000</v>
      </c>
    </row>
    <row r="3517" spans="1:17">
      <c r="A3517" s="263">
        <v>3516</v>
      </c>
      <c r="B3517" s="58">
        <v>153</v>
      </c>
      <c r="C3517" s="256">
        <v>46118</v>
      </c>
      <c r="D3517" s="282" t="s">
        <v>2348</v>
      </c>
      <c r="E3517" s="282" t="s">
        <v>3630</v>
      </c>
      <c r="F3517" s="284" t="s">
        <v>4790</v>
      </c>
      <c r="G3517" s="282" t="s">
        <v>2126</v>
      </c>
      <c r="H3517" s="261" t="s">
        <v>1435</v>
      </c>
      <c r="J3517" s="261">
        <v>1</v>
      </c>
    </row>
    <row r="3518" spans="1:17">
      <c r="A3518" s="263">
        <v>3517</v>
      </c>
      <c r="C3518" s="256">
        <v>46118</v>
      </c>
      <c r="D3518" s="282" t="s">
        <v>1569</v>
      </c>
      <c r="G3518" s="282" t="s">
        <v>1569</v>
      </c>
      <c r="N3518" s="257">
        <v>-1000000</v>
      </c>
    </row>
    <row r="3519" spans="1:17">
      <c r="A3519" s="263">
        <v>3518</v>
      </c>
      <c r="B3519" s="58">
        <v>154</v>
      </c>
      <c r="C3519" s="256">
        <v>46118</v>
      </c>
      <c r="D3519" s="282" t="s">
        <v>3881</v>
      </c>
      <c r="E3519" s="282" t="s">
        <v>3805</v>
      </c>
      <c r="F3519" s="284">
        <v>1349</v>
      </c>
      <c r="G3519" s="282" t="s">
        <v>1125</v>
      </c>
      <c r="H3519" s="261">
        <v>6058008163</v>
      </c>
      <c r="I3519" s="257">
        <v>1000000</v>
      </c>
      <c r="J3519" s="261">
        <v>1</v>
      </c>
      <c r="L3519" s="258">
        <v>100000</v>
      </c>
      <c r="M3519" s="257">
        <v>1100000</v>
      </c>
    </row>
    <row r="3520" spans="1:17">
      <c r="A3520" s="263">
        <v>3519</v>
      </c>
      <c r="B3520" s="58">
        <v>155</v>
      </c>
      <c r="C3520" s="256">
        <v>46118</v>
      </c>
      <c r="D3520" s="282" t="s">
        <v>1928</v>
      </c>
      <c r="E3520" s="282" t="s">
        <v>3805</v>
      </c>
      <c r="F3520" s="284">
        <v>1485</v>
      </c>
      <c r="G3520" s="282" t="s">
        <v>4227</v>
      </c>
      <c r="H3520" s="261" t="s">
        <v>4462</v>
      </c>
      <c r="I3520" s="257">
        <v>2000000</v>
      </c>
      <c r="J3520" s="261">
        <v>1</v>
      </c>
      <c r="L3520" s="258">
        <v>200000</v>
      </c>
      <c r="M3520" s="257">
        <v>2200000</v>
      </c>
      <c r="O3520" s="257" t="s">
        <v>4793</v>
      </c>
      <c r="P3520" s="282" t="s">
        <v>4794</v>
      </c>
    </row>
    <row r="3521" spans="1:18">
      <c r="A3521" s="263">
        <v>3520</v>
      </c>
      <c r="B3521" s="58">
        <v>156</v>
      </c>
      <c r="C3521" s="256">
        <v>46118</v>
      </c>
      <c r="D3521" s="282" t="s">
        <v>1762</v>
      </c>
      <c r="E3521" s="282" t="s">
        <v>3805</v>
      </c>
      <c r="F3521" s="284" t="s">
        <v>4796</v>
      </c>
      <c r="G3521" s="282" t="s">
        <v>2134</v>
      </c>
      <c r="H3521" s="261" t="s">
        <v>1179</v>
      </c>
      <c r="I3521" s="257">
        <v>1000000</v>
      </c>
      <c r="J3521" s="261">
        <v>1</v>
      </c>
      <c r="L3521" s="258">
        <v>100000</v>
      </c>
      <c r="M3521" s="257">
        <v>1100000</v>
      </c>
      <c r="P3521" s="282" t="s">
        <v>4797</v>
      </c>
    </row>
    <row r="3522" spans="1:18">
      <c r="A3522" s="263">
        <v>3521</v>
      </c>
      <c r="B3522" s="58">
        <v>59</v>
      </c>
      <c r="C3522" s="256">
        <v>46118</v>
      </c>
      <c r="D3522" s="282" t="s">
        <v>1370</v>
      </c>
      <c r="E3522" s="282" t="s">
        <v>3805</v>
      </c>
      <c r="F3522" s="284">
        <v>1087298441</v>
      </c>
      <c r="G3522" s="282" t="s">
        <v>2351</v>
      </c>
      <c r="H3522" s="261">
        <v>1087298441</v>
      </c>
      <c r="I3522" s="257">
        <v>40000</v>
      </c>
      <c r="J3522" s="261">
        <v>1</v>
      </c>
      <c r="M3522" s="257">
        <v>40000</v>
      </c>
      <c r="Q3522" s="282" t="s">
        <v>1656</v>
      </c>
    </row>
    <row r="3523" spans="1:18">
      <c r="A3523" s="263">
        <v>3522</v>
      </c>
      <c r="B3523" s="58">
        <v>95</v>
      </c>
      <c r="C3523" s="256">
        <v>46118</v>
      </c>
      <c r="D3523" s="282" t="s">
        <v>1548</v>
      </c>
      <c r="E3523" s="282" t="s">
        <v>3805</v>
      </c>
      <c r="F3523" s="284" t="s">
        <v>4810</v>
      </c>
      <c r="G3523" s="282" t="s">
        <v>2128</v>
      </c>
      <c r="H3523" s="261" t="s">
        <v>1180</v>
      </c>
      <c r="I3523" s="257">
        <v>1600000</v>
      </c>
      <c r="J3523" s="261">
        <v>1</v>
      </c>
      <c r="L3523" s="258">
        <v>160000</v>
      </c>
      <c r="M3523" s="257">
        <v>1760000</v>
      </c>
      <c r="O3523" s="257" t="s">
        <v>4800</v>
      </c>
      <c r="P3523" s="282" t="s">
        <v>4801</v>
      </c>
    </row>
    <row r="3524" spans="1:18">
      <c r="A3524" s="263">
        <v>3523</v>
      </c>
      <c r="B3524" s="58">
        <v>157</v>
      </c>
      <c r="C3524" s="256">
        <v>46118</v>
      </c>
      <c r="D3524" s="282" t="s">
        <v>1018</v>
      </c>
      <c r="E3524" s="282" t="s">
        <v>3805</v>
      </c>
      <c r="G3524" s="282" t="s">
        <v>1988</v>
      </c>
      <c r="H3524" s="261" t="s">
        <v>3563</v>
      </c>
      <c r="I3524" s="257">
        <v>1100000</v>
      </c>
      <c r="J3524" s="261">
        <v>1</v>
      </c>
      <c r="M3524" s="257">
        <v>1100000</v>
      </c>
    </row>
    <row r="3525" spans="1:18">
      <c r="A3525" s="263">
        <v>3524</v>
      </c>
      <c r="B3525" s="58">
        <v>111</v>
      </c>
      <c r="C3525" s="256">
        <v>46118</v>
      </c>
      <c r="D3525" s="282" t="s">
        <v>1928</v>
      </c>
      <c r="G3525" s="282" t="s">
        <v>3555</v>
      </c>
      <c r="I3525" s="257">
        <v>300000</v>
      </c>
      <c r="J3525" s="261">
        <v>1</v>
      </c>
      <c r="M3525" s="257">
        <v>300000</v>
      </c>
    </row>
    <row r="3526" spans="1:18">
      <c r="A3526" s="263">
        <v>3525</v>
      </c>
      <c r="C3526" s="256">
        <v>46118</v>
      </c>
      <c r="D3526" s="282" t="s">
        <v>1705</v>
      </c>
      <c r="G3526" s="282" t="s">
        <v>4805</v>
      </c>
      <c r="N3526" s="257">
        <v>-6919000</v>
      </c>
    </row>
    <row r="3527" spans="1:18">
      <c r="A3527" s="263">
        <v>3526</v>
      </c>
      <c r="B3527" s="58">
        <v>158</v>
      </c>
      <c r="C3527" s="256">
        <v>46119</v>
      </c>
      <c r="D3527" s="282" t="s">
        <v>1705</v>
      </c>
      <c r="E3527" s="282" t="s">
        <v>3805</v>
      </c>
      <c r="F3527" s="284" t="s">
        <v>4809</v>
      </c>
      <c r="G3527" s="282" t="s">
        <v>2128</v>
      </c>
      <c r="H3527" s="261" t="s">
        <v>1180</v>
      </c>
      <c r="I3527" s="257">
        <v>1500000</v>
      </c>
      <c r="J3527" s="261">
        <v>1</v>
      </c>
      <c r="L3527" s="258">
        <v>150000</v>
      </c>
      <c r="M3527" s="257">
        <v>1650000</v>
      </c>
      <c r="O3527" s="257" t="s">
        <v>4806</v>
      </c>
      <c r="P3527" s="282" t="s">
        <v>4807</v>
      </c>
    </row>
    <row r="3528" spans="1:18">
      <c r="A3528" s="263">
        <v>3527</v>
      </c>
      <c r="B3528" s="58">
        <v>65</v>
      </c>
      <c r="C3528" s="256">
        <v>46119</v>
      </c>
      <c r="D3528" s="282" t="s">
        <v>1705</v>
      </c>
      <c r="E3528" s="282" t="s">
        <v>3805</v>
      </c>
      <c r="F3528" s="284" t="s">
        <v>1760</v>
      </c>
      <c r="G3528" s="282" t="s">
        <v>2129</v>
      </c>
      <c r="H3528" s="261" t="s">
        <v>1760</v>
      </c>
      <c r="I3528" s="257">
        <v>100000</v>
      </c>
      <c r="J3528" s="261">
        <v>1</v>
      </c>
      <c r="L3528" s="258">
        <v>10000</v>
      </c>
      <c r="M3528" s="257">
        <v>110000</v>
      </c>
      <c r="O3528" s="257" t="s">
        <v>4806</v>
      </c>
      <c r="P3528" s="257" t="s">
        <v>4807</v>
      </c>
    </row>
    <row r="3529" spans="1:18">
      <c r="A3529" s="263">
        <v>3528</v>
      </c>
      <c r="B3529" s="58">
        <v>93</v>
      </c>
      <c r="C3529" s="256">
        <v>46119</v>
      </c>
      <c r="D3529" s="282" t="s">
        <v>1705</v>
      </c>
      <c r="E3529" s="282" t="s">
        <v>3805</v>
      </c>
      <c r="G3529" s="282" t="s">
        <v>1490</v>
      </c>
      <c r="I3529" s="257">
        <v>30000</v>
      </c>
      <c r="J3529" s="261">
        <v>1</v>
      </c>
      <c r="L3529" s="258">
        <v>3000</v>
      </c>
      <c r="M3529" s="257">
        <v>33000</v>
      </c>
      <c r="O3529" s="257" t="s">
        <v>4806</v>
      </c>
      <c r="P3529" s="257" t="s">
        <v>4807</v>
      </c>
    </row>
    <row r="3530" spans="1:18">
      <c r="A3530" s="263">
        <v>3529</v>
      </c>
      <c r="B3530" s="58">
        <v>146</v>
      </c>
      <c r="C3530" s="256">
        <v>46119</v>
      </c>
      <c r="D3530" s="282" t="s">
        <v>1548</v>
      </c>
      <c r="E3530" s="282" t="s">
        <v>3805</v>
      </c>
      <c r="G3530" s="282" t="s">
        <v>1506</v>
      </c>
      <c r="I3530" s="257">
        <v>200000</v>
      </c>
      <c r="J3530" s="261">
        <v>1</v>
      </c>
      <c r="L3530" s="258">
        <v>20000</v>
      </c>
      <c r="M3530" s="257">
        <v>220000</v>
      </c>
    </row>
    <row r="3531" spans="1:18">
      <c r="A3531" s="263">
        <v>3530</v>
      </c>
      <c r="B3531" s="58">
        <v>122</v>
      </c>
      <c r="C3531" s="256">
        <v>46119</v>
      </c>
      <c r="D3531" s="282" t="s">
        <v>1512</v>
      </c>
      <c r="E3531" s="282" t="s">
        <v>3805</v>
      </c>
      <c r="G3531" s="282" t="s">
        <v>2040</v>
      </c>
      <c r="H3531" s="261">
        <v>1068298046</v>
      </c>
      <c r="I3531" s="257">
        <v>500000</v>
      </c>
      <c r="J3531" s="261">
        <v>1</v>
      </c>
      <c r="M3531" s="257">
        <v>500000</v>
      </c>
      <c r="Q3531" s="282" t="s">
        <v>4670</v>
      </c>
    </row>
    <row r="3532" spans="1:18">
      <c r="A3532" s="263">
        <v>3531</v>
      </c>
      <c r="B3532" s="58">
        <v>80</v>
      </c>
      <c r="C3532" s="256">
        <v>46119</v>
      </c>
      <c r="D3532" s="282" t="s">
        <v>1512</v>
      </c>
      <c r="E3532" s="282" t="s">
        <v>3805</v>
      </c>
      <c r="F3532" s="284">
        <v>1068327224</v>
      </c>
      <c r="G3532" s="282" t="s">
        <v>4554</v>
      </c>
      <c r="H3532" s="261">
        <v>1068327224</v>
      </c>
      <c r="I3532" s="257">
        <v>90000</v>
      </c>
      <c r="J3532" s="261">
        <v>1</v>
      </c>
      <c r="M3532" s="257">
        <v>90000</v>
      </c>
    </row>
    <row r="3533" spans="1:18">
      <c r="A3533" s="263">
        <v>3532</v>
      </c>
      <c r="B3533" s="58">
        <v>57</v>
      </c>
      <c r="C3533" s="256">
        <v>46119</v>
      </c>
      <c r="D3533" s="282" t="s">
        <v>1512</v>
      </c>
      <c r="E3533" s="282" t="s">
        <v>3805</v>
      </c>
      <c r="G3533" s="282" t="s">
        <v>2970</v>
      </c>
      <c r="H3533" s="261">
        <v>501215718</v>
      </c>
      <c r="I3533" s="257">
        <v>20000</v>
      </c>
      <c r="J3533" s="261">
        <v>1</v>
      </c>
      <c r="M3533" s="257">
        <v>20000</v>
      </c>
      <c r="P3533" s="282" t="s">
        <v>3439</v>
      </c>
    </row>
    <row r="3534" spans="1:18">
      <c r="A3534" s="263">
        <v>3533</v>
      </c>
      <c r="B3534" s="58">
        <v>159</v>
      </c>
      <c r="C3534" s="256">
        <v>46119</v>
      </c>
      <c r="D3534" s="282" t="s">
        <v>2844</v>
      </c>
      <c r="E3534" s="282" t="s">
        <v>3805</v>
      </c>
      <c r="G3534" s="282" t="s">
        <v>4817</v>
      </c>
      <c r="H3534" s="261" t="s">
        <v>4818</v>
      </c>
      <c r="I3534" s="257">
        <v>160000</v>
      </c>
      <c r="J3534" s="261">
        <v>1</v>
      </c>
      <c r="M3534" s="257">
        <v>160000</v>
      </c>
    </row>
    <row r="3535" spans="1:18">
      <c r="A3535" s="263">
        <v>3534</v>
      </c>
      <c r="B3535" s="58">
        <v>160</v>
      </c>
      <c r="C3535" s="256">
        <v>46119</v>
      </c>
      <c r="D3535" s="282" t="s">
        <v>1680</v>
      </c>
      <c r="E3535" s="282" t="s">
        <v>3805</v>
      </c>
      <c r="G3535" s="282" t="s">
        <v>2040</v>
      </c>
      <c r="H3535" s="261">
        <v>1068298044</v>
      </c>
      <c r="I3535" s="257">
        <v>450000</v>
      </c>
      <c r="J3535" s="261">
        <v>1</v>
      </c>
      <c r="M3535" s="257">
        <v>450000</v>
      </c>
      <c r="Q3535" s="282" t="s">
        <v>1775</v>
      </c>
    </row>
    <row r="3536" spans="1:18">
      <c r="A3536" s="263">
        <v>3535</v>
      </c>
      <c r="B3536" s="58">
        <v>16</v>
      </c>
      <c r="C3536" s="256">
        <v>46119</v>
      </c>
      <c r="D3536" s="282" t="s">
        <v>1849</v>
      </c>
      <c r="E3536" s="282" t="s">
        <v>3805</v>
      </c>
      <c r="F3536" s="284">
        <v>7205421462</v>
      </c>
      <c r="G3536" s="282" t="s">
        <v>1182</v>
      </c>
      <c r="H3536" s="261" t="s">
        <v>1710</v>
      </c>
      <c r="I3536" s="257">
        <v>1200000</v>
      </c>
      <c r="J3536" s="261">
        <v>1</v>
      </c>
      <c r="M3536" s="257">
        <v>1200000</v>
      </c>
      <c r="O3536" s="257" t="s">
        <v>4821</v>
      </c>
      <c r="P3536" s="282" t="s">
        <v>4495</v>
      </c>
      <c r="Q3536" s="282" t="s">
        <v>4196</v>
      </c>
      <c r="R3536" s="326"/>
    </row>
    <row r="3537" spans="1:17">
      <c r="A3537" s="263">
        <v>3536</v>
      </c>
      <c r="B3537" s="58">
        <v>105</v>
      </c>
      <c r="C3537" s="256">
        <v>46119</v>
      </c>
      <c r="D3537" s="282" t="s">
        <v>4853</v>
      </c>
      <c r="E3537" s="282" t="s">
        <v>3805</v>
      </c>
      <c r="G3537" s="282" t="s">
        <v>2234</v>
      </c>
      <c r="I3537" s="257">
        <v>1600000</v>
      </c>
      <c r="J3537" s="261">
        <v>1</v>
      </c>
      <c r="M3537" s="257">
        <v>1600000</v>
      </c>
      <c r="P3537" s="282" t="s">
        <v>4823</v>
      </c>
    </row>
    <row r="3538" spans="1:17">
      <c r="A3538" s="263">
        <v>3537</v>
      </c>
      <c r="C3538" s="256">
        <v>46119</v>
      </c>
      <c r="D3538" s="282" t="s">
        <v>3881</v>
      </c>
      <c r="G3538" s="282" t="s">
        <v>3881</v>
      </c>
      <c r="N3538" s="257">
        <v>-1100000</v>
      </c>
    </row>
    <row r="3539" spans="1:17">
      <c r="A3539" s="263">
        <v>3538</v>
      </c>
      <c r="C3539" s="256">
        <v>46120</v>
      </c>
      <c r="D3539" s="282" t="s">
        <v>1928</v>
      </c>
      <c r="G3539" s="282" t="s">
        <v>1928</v>
      </c>
      <c r="N3539" s="257">
        <v>-2500000</v>
      </c>
    </row>
    <row r="3540" spans="1:17">
      <c r="A3540" s="263">
        <v>3539</v>
      </c>
      <c r="B3540" s="58">
        <v>161</v>
      </c>
      <c r="C3540" s="256">
        <v>46120</v>
      </c>
      <c r="D3540" s="282" t="s">
        <v>1762</v>
      </c>
      <c r="E3540" s="282" t="s">
        <v>3630</v>
      </c>
      <c r="F3540" s="284" t="s">
        <v>4578</v>
      </c>
      <c r="G3540" s="282" t="s">
        <v>2134</v>
      </c>
      <c r="H3540" s="261" t="s">
        <v>1179</v>
      </c>
      <c r="I3540" s="257">
        <v>0</v>
      </c>
      <c r="J3540" s="261">
        <v>1</v>
      </c>
      <c r="L3540" s="258">
        <v>0</v>
      </c>
      <c r="M3540" s="257">
        <v>0</v>
      </c>
      <c r="Q3540" s="282" t="s">
        <v>4827</v>
      </c>
    </row>
    <row r="3541" spans="1:17">
      <c r="A3541" s="263">
        <v>3540</v>
      </c>
      <c r="C3541" s="256">
        <v>46120</v>
      </c>
      <c r="D3541" s="282" t="s">
        <v>3109</v>
      </c>
      <c r="G3541" s="282" t="s">
        <v>4547</v>
      </c>
      <c r="N3541" s="257">
        <v>-350000</v>
      </c>
    </row>
    <row r="3542" spans="1:17">
      <c r="A3542" s="263">
        <v>3541</v>
      </c>
      <c r="B3542" s="58">
        <v>162</v>
      </c>
      <c r="C3542" s="256">
        <v>46120</v>
      </c>
      <c r="D3542" s="282" t="s">
        <v>2925</v>
      </c>
      <c r="E3542" s="282" t="s">
        <v>4995</v>
      </c>
      <c r="F3542" s="284">
        <v>7011304040708</v>
      </c>
      <c r="G3542" s="282" t="s">
        <v>1978</v>
      </c>
      <c r="H3542" s="261" t="s">
        <v>1193</v>
      </c>
      <c r="I3542" s="257">
        <v>0</v>
      </c>
      <c r="J3542" s="261">
        <v>1</v>
      </c>
      <c r="M3542" s="257">
        <v>0</v>
      </c>
      <c r="O3542" s="257" t="s">
        <v>4830</v>
      </c>
    </row>
    <row r="3543" spans="1:17">
      <c r="A3543" s="263">
        <v>3542</v>
      </c>
      <c r="B3543" s="58">
        <v>163</v>
      </c>
      <c r="C3543" s="256">
        <v>46120</v>
      </c>
      <c r="D3543" s="282" t="s">
        <v>1975</v>
      </c>
      <c r="E3543" s="282" t="s">
        <v>3805</v>
      </c>
      <c r="G3543" s="282" t="s">
        <v>4832</v>
      </c>
      <c r="I3543" s="257">
        <v>1200000</v>
      </c>
      <c r="J3543" s="261">
        <v>1</v>
      </c>
      <c r="M3543" s="257">
        <v>1200000</v>
      </c>
      <c r="P3543" s="282" t="s">
        <v>4833</v>
      </c>
    </row>
    <row r="3544" spans="1:17">
      <c r="A3544" s="263">
        <v>3543</v>
      </c>
      <c r="B3544" s="58">
        <v>164</v>
      </c>
      <c r="C3544" s="256">
        <v>46120</v>
      </c>
      <c r="D3544" s="282" t="s">
        <v>1705</v>
      </c>
      <c r="E3544" s="282" t="s">
        <v>3805</v>
      </c>
      <c r="G3544" s="282" t="s">
        <v>3501</v>
      </c>
      <c r="H3544" s="261" t="s">
        <v>3500</v>
      </c>
      <c r="I3544" s="257">
        <v>350000</v>
      </c>
      <c r="J3544" s="261">
        <v>1</v>
      </c>
      <c r="L3544" s="258">
        <v>35000</v>
      </c>
      <c r="M3544" s="257">
        <v>385000</v>
      </c>
    </row>
    <row r="3545" spans="1:17">
      <c r="A3545" s="263">
        <v>3544</v>
      </c>
      <c r="B3545" s="58">
        <v>165</v>
      </c>
      <c r="C3545" s="256">
        <v>46120</v>
      </c>
      <c r="D3545" s="282" t="s">
        <v>1010</v>
      </c>
      <c r="E3545" s="282" t="s">
        <v>3805</v>
      </c>
      <c r="F3545" s="284" t="s">
        <v>4836</v>
      </c>
      <c r="G3545" s="282" t="s">
        <v>2128</v>
      </c>
      <c r="H3545" s="261" t="s">
        <v>1180</v>
      </c>
      <c r="I3545" s="257">
        <v>1600000</v>
      </c>
      <c r="J3545" s="261">
        <v>1</v>
      </c>
      <c r="M3545" s="257">
        <v>1600000</v>
      </c>
      <c r="O3545" s="257" t="s">
        <v>4837</v>
      </c>
      <c r="P3545" s="282" t="s">
        <v>4838</v>
      </c>
    </row>
    <row r="3546" spans="1:17">
      <c r="A3546" s="263">
        <v>3545</v>
      </c>
      <c r="B3546" s="58">
        <v>9</v>
      </c>
      <c r="C3546" s="256">
        <v>46120</v>
      </c>
      <c r="D3546" s="282" t="s">
        <v>1512</v>
      </c>
      <c r="E3546" s="282" t="s">
        <v>3805</v>
      </c>
      <c r="F3546" s="284">
        <v>7204804336</v>
      </c>
      <c r="G3546" s="282" t="s">
        <v>1182</v>
      </c>
      <c r="H3546" s="261" t="s">
        <v>1710</v>
      </c>
      <c r="I3546" s="257">
        <v>1200000</v>
      </c>
      <c r="J3546" s="261">
        <v>1</v>
      </c>
      <c r="M3546" s="257">
        <v>1200000</v>
      </c>
      <c r="O3546" s="257" t="s">
        <v>4840</v>
      </c>
      <c r="P3546" s="282" t="s">
        <v>4495</v>
      </c>
    </row>
    <row r="3547" spans="1:17">
      <c r="A3547" s="263">
        <v>3546</v>
      </c>
      <c r="B3547" s="58">
        <v>104</v>
      </c>
      <c r="C3547" s="256">
        <v>46120</v>
      </c>
      <c r="D3547" s="282" t="s">
        <v>1512</v>
      </c>
      <c r="E3547" s="282" t="s">
        <v>3805</v>
      </c>
      <c r="G3547" s="282" t="s">
        <v>1467</v>
      </c>
      <c r="H3547" s="261" t="s">
        <v>2613</v>
      </c>
      <c r="I3547" s="257">
        <v>350000</v>
      </c>
      <c r="J3547" s="261">
        <v>1</v>
      </c>
      <c r="M3547" s="257">
        <v>350000</v>
      </c>
      <c r="O3547" s="257" t="s">
        <v>4840</v>
      </c>
      <c r="P3547" s="257" t="s">
        <v>4495</v>
      </c>
    </row>
    <row r="3548" spans="1:17">
      <c r="A3548" s="263">
        <v>3547</v>
      </c>
      <c r="B3548" s="58">
        <v>117</v>
      </c>
      <c r="C3548" s="256">
        <v>46120</v>
      </c>
      <c r="D3548" s="282" t="s">
        <v>1277</v>
      </c>
      <c r="E3548" s="282" t="s">
        <v>3805</v>
      </c>
      <c r="G3548" s="282" t="s">
        <v>4454</v>
      </c>
      <c r="H3548" s="261" t="s">
        <v>1903</v>
      </c>
      <c r="I3548" s="257">
        <v>1000000</v>
      </c>
      <c r="J3548" s="261">
        <v>1</v>
      </c>
      <c r="L3548" s="258">
        <v>100000</v>
      </c>
      <c r="M3548" s="257">
        <v>1100000</v>
      </c>
      <c r="O3548" s="257" t="s">
        <v>4840</v>
      </c>
      <c r="P3548" s="282" t="s">
        <v>4495</v>
      </c>
    </row>
    <row r="3549" spans="1:17">
      <c r="A3549" s="263">
        <v>3548</v>
      </c>
      <c r="B3549" s="58">
        <v>166</v>
      </c>
      <c r="C3549" s="256">
        <v>46120</v>
      </c>
      <c r="D3549" s="282" t="s">
        <v>1825</v>
      </c>
      <c r="E3549" s="282" t="s">
        <v>3805</v>
      </c>
      <c r="G3549" s="282" t="s">
        <v>2646</v>
      </c>
      <c r="H3549" s="261" t="s">
        <v>2645</v>
      </c>
      <c r="I3549" s="257">
        <v>1700000</v>
      </c>
      <c r="J3549" s="261">
        <v>1</v>
      </c>
      <c r="L3549" s="258">
        <v>170000</v>
      </c>
      <c r="M3549" s="257">
        <v>1870000</v>
      </c>
    </row>
    <row r="3550" spans="1:17">
      <c r="A3550" s="263">
        <v>3549</v>
      </c>
      <c r="C3550" s="256">
        <v>46120</v>
      </c>
      <c r="D3550" s="282" t="s">
        <v>1045</v>
      </c>
      <c r="G3550" s="282" t="s">
        <v>4844</v>
      </c>
      <c r="N3550" s="257">
        <v>-650000</v>
      </c>
    </row>
    <row r="3551" spans="1:17">
      <c r="A3551" s="263">
        <v>3550</v>
      </c>
      <c r="C3551" s="256">
        <v>46121</v>
      </c>
      <c r="D3551" s="282" t="s">
        <v>4773</v>
      </c>
      <c r="G3551" s="282" t="s">
        <v>4773</v>
      </c>
      <c r="N3551" s="257">
        <v>-2200000</v>
      </c>
    </row>
    <row r="3552" spans="1:17">
      <c r="A3552" s="263">
        <v>3551</v>
      </c>
      <c r="C3552" s="256">
        <v>46121</v>
      </c>
      <c r="D3552" s="282" t="s">
        <v>1415</v>
      </c>
      <c r="G3552" s="282" t="s">
        <v>4845</v>
      </c>
      <c r="N3552" s="257">
        <v>-400000</v>
      </c>
    </row>
    <row r="3553" spans="1:16">
      <c r="A3553" s="263">
        <v>3552</v>
      </c>
      <c r="B3553" s="58">
        <v>77</v>
      </c>
      <c r="C3553" s="256">
        <v>46121</v>
      </c>
      <c r="D3553" s="282" t="s">
        <v>2818</v>
      </c>
      <c r="E3553" s="282" t="s">
        <v>3805</v>
      </c>
      <c r="F3553" s="284" t="s">
        <v>4656</v>
      </c>
      <c r="G3553" s="282" t="s">
        <v>1701</v>
      </c>
      <c r="I3553" s="257">
        <v>1100000</v>
      </c>
      <c r="J3553" s="261">
        <v>1</v>
      </c>
      <c r="M3553" s="257">
        <v>1100000</v>
      </c>
      <c r="P3553" s="282" t="s">
        <v>4846</v>
      </c>
    </row>
    <row r="3554" spans="1:16">
      <c r="A3554" s="263">
        <v>3553</v>
      </c>
      <c r="B3554" s="58">
        <v>13</v>
      </c>
      <c r="C3554" s="256">
        <v>46121</v>
      </c>
      <c r="D3554" s="282" t="s">
        <v>1004</v>
      </c>
      <c r="E3554" s="282" t="s">
        <v>3805</v>
      </c>
      <c r="F3554" s="284">
        <v>7205502786</v>
      </c>
      <c r="G3554" s="282" t="s">
        <v>1182</v>
      </c>
      <c r="H3554" s="261" t="s">
        <v>1710</v>
      </c>
      <c r="I3554" s="257">
        <v>1200000</v>
      </c>
      <c r="J3554" s="261">
        <v>1</v>
      </c>
      <c r="L3554" s="258">
        <v>120000</v>
      </c>
      <c r="M3554" s="257">
        <v>1320000</v>
      </c>
      <c r="O3554" s="257" t="s">
        <v>4848</v>
      </c>
      <c r="P3554" s="282" t="s">
        <v>4849</v>
      </c>
    </row>
    <row r="3555" spans="1:16">
      <c r="A3555" s="263">
        <v>3554</v>
      </c>
      <c r="B3555" s="58">
        <v>130</v>
      </c>
      <c r="C3555" s="256">
        <v>46121</v>
      </c>
      <c r="D3555" s="282" t="s">
        <v>1802</v>
      </c>
      <c r="E3555" s="282" t="s">
        <v>3805</v>
      </c>
      <c r="G3555" s="282" t="s">
        <v>1980</v>
      </c>
      <c r="I3555" s="257">
        <v>80000</v>
      </c>
      <c r="J3555" s="261">
        <v>2</v>
      </c>
      <c r="M3555" s="257">
        <v>160000</v>
      </c>
    </row>
    <row r="3556" spans="1:16">
      <c r="A3556" s="263">
        <v>3555</v>
      </c>
      <c r="C3556" s="256">
        <v>46121</v>
      </c>
      <c r="D3556" s="282" t="s">
        <v>1802</v>
      </c>
      <c r="G3556" s="282" t="s">
        <v>1802</v>
      </c>
      <c r="N3556" s="257">
        <v>-160000</v>
      </c>
    </row>
    <row r="3557" spans="1:16">
      <c r="A3557" s="263">
        <v>3556</v>
      </c>
      <c r="C3557" s="256">
        <v>46121</v>
      </c>
      <c r="D3557" s="282" t="s">
        <v>1747</v>
      </c>
      <c r="G3557" s="282" t="s">
        <v>4589</v>
      </c>
      <c r="N3557" s="257">
        <v>-1600000</v>
      </c>
    </row>
    <row r="3558" spans="1:16">
      <c r="A3558" s="263">
        <v>3557</v>
      </c>
      <c r="C3558" s="256">
        <v>46121</v>
      </c>
      <c r="D3558" s="282" t="s">
        <v>1825</v>
      </c>
      <c r="G3558" s="282" t="s">
        <v>1825</v>
      </c>
      <c r="N3558" s="257">
        <v>-1870000</v>
      </c>
    </row>
    <row r="3559" spans="1:16">
      <c r="A3559" s="263">
        <v>3558</v>
      </c>
      <c r="B3559" s="58">
        <v>104</v>
      </c>
      <c r="C3559" s="256">
        <v>46121</v>
      </c>
      <c r="D3559" s="282" t="s">
        <v>1004</v>
      </c>
      <c r="G3559" s="282" t="s">
        <v>1467</v>
      </c>
      <c r="H3559" s="261" t="s">
        <v>2613</v>
      </c>
      <c r="I3559" s="257">
        <v>350000</v>
      </c>
      <c r="J3559" s="261">
        <v>1</v>
      </c>
      <c r="L3559" s="258">
        <v>35000</v>
      </c>
      <c r="M3559" s="257">
        <v>385000</v>
      </c>
    </row>
    <row r="3560" spans="1:16">
      <c r="A3560" s="263">
        <v>3559</v>
      </c>
      <c r="C3560" s="256">
        <v>46121</v>
      </c>
      <c r="D3560" s="282" t="s">
        <v>1004</v>
      </c>
      <c r="G3560" s="282" t="s">
        <v>1004</v>
      </c>
      <c r="N3560" s="257">
        <v>-1705000</v>
      </c>
    </row>
    <row r="3561" spans="1:16">
      <c r="A3561" s="263">
        <v>3560</v>
      </c>
      <c r="C3561" s="256">
        <v>46118</v>
      </c>
      <c r="D3561" s="282" t="s">
        <v>3377</v>
      </c>
      <c r="G3561" s="282" t="s">
        <v>3377</v>
      </c>
      <c r="N3561" s="257">
        <v>-570000</v>
      </c>
    </row>
    <row r="3562" spans="1:16">
      <c r="A3562" s="263">
        <v>3561</v>
      </c>
      <c r="C3562" s="256">
        <v>46121</v>
      </c>
      <c r="D3562" s="282" t="s">
        <v>1277</v>
      </c>
      <c r="G3562" s="282" t="s">
        <v>3938</v>
      </c>
      <c r="N3562" s="257">
        <v>-1100000</v>
      </c>
    </row>
    <row r="3563" spans="1:16">
      <c r="A3563" s="263">
        <v>3562</v>
      </c>
      <c r="C3563" s="256">
        <v>46122</v>
      </c>
      <c r="D3563" s="282" t="s">
        <v>3854</v>
      </c>
      <c r="G3563" s="282" t="s">
        <v>4854</v>
      </c>
      <c r="N3563" s="257">
        <v>-1000000</v>
      </c>
    </row>
    <row r="3564" spans="1:16">
      <c r="A3564" s="263">
        <v>3563</v>
      </c>
      <c r="C3564" s="256">
        <v>46122</v>
      </c>
      <c r="D3564" s="282" t="s">
        <v>1882</v>
      </c>
      <c r="G3564" s="282" t="s">
        <v>1882</v>
      </c>
      <c r="N3564" s="257">
        <v>-30000</v>
      </c>
    </row>
    <row r="3565" spans="1:16">
      <c r="A3565" s="263">
        <v>3564</v>
      </c>
      <c r="B3565" s="58">
        <v>169</v>
      </c>
      <c r="C3565" s="256">
        <v>46122</v>
      </c>
      <c r="D3565" s="282" t="s">
        <v>1620</v>
      </c>
      <c r="E3565" s="282" t="s">
        <v>3805</v>
      </c>
      <c r="F3565" s="284" t="s">
        <v>4860</v>
      </c>
      <c r="G3565" s="282" t="s">
        <v>2128</v>
      </c>
      <c r="H3565" s="261" t="s">
        <v>1180</v>
      </c>
      <c r="I3565" s="257">
        <v>1600000</v>
      </c>
      <c r="J3565" s="261">
        <v>1</v>
      </c>
      <c r="M3565" s="257">
        <v>1600000</v>
      </c>
      <c r="O3565" s="257" t="s">
        <v>4861</v>
      </c>
    </row>
    <row r="3566" spans="1:16">
      <c r="A3566" s="263">
        <v>3565</v>
      </c>
      <c r="B3566" s="58">
        <v>77</v>
      </c>
      <c r="C3566" s="256">
        <v>46122</v>
      </c>
      <c r="D3566" s="282" t="s">
        <v>4863</v>
      </c>
      <c r="E3566" s="282" t="s">
        <v>3805</v>
      </c>
      <c r="F3566" s="284" t="s">
        <v>4656</v>
      </c>
      <c r="G3566" s="282" t="s">
        <v>1701</v>
      </c>
      <c r="I3566" s="257">
        <v>1100000</v>
      </c>
      <c r="J3566" s="261">
        <v>1</v>
      </c>
      <c r="M3566" s="257">
        <v>1100000</v>
      </c>
      <c r="P3566" s="282" t="s">
        <v>4868</v>
      </c>
    </row>
    <row r="3567" spans="1:16">
      <c r="A3567" s="263">
        <v>3566</v>
      </c>
      <c r="B3567" s="58">
        <v>106</v>
      </c>
      <c r="C3567" s="256">
        <v>46122</v>
      </c>
      <c r="D3567" s="282" t="s">
        <v>1007</v>
      </c>
      <c r="E3567" s="282" t="s">
        <v>3805</v>
      </c>
      <c r="G3567" s="282" t="s">
        <v>2550</v>
      </c>
      <c r="H3567" s="261" t="s">
        <v>2549</v>
      </c>
      <c r="I3567" s="257">
        <v>1300000</v>
      </c>
      <c r="J3567" s="261">
        <v>1</v>
      </c>
      <c r="L3567" s="258">
        <v>130000</v>
      </c>
      <c r="M3567" s="257">
        <v>1430000</v>
      </c>
    </row>
    <row r="3568" spans="1:16">
      <c r="A3568" s="263">
        <v>3567</v>
      </c>
      <c r="B3568" s="58">
        <v>170</v>
      </c>
      <c r="C3568" s="256">
        <v>46122</v>
      </c>
      <c r="D3568" s="282" t="s">
        <v>1007</v>
      </c>
      <c r="E3568" s="282" t="s">
        <v>3805</v>
      </c>
      <c r="G3568" s="282" t="s">
        <v>4869</v>
      </c>
      <c r="I3568" s="257">
        <v>160000</v>
      </c>
      <c r="J3568" s="261">
        <v>1</v>
      </c>
      <c r="L3568" s="258">
        <v>16000</v>
      </c>
      <c r="M3568" s="257">
        <v>176000</v>
      </c>
    </row>
    <row r="3569" spans="1:17">
      <c r="A3569" s="263">
        <v>3568</v>
      </c>
      <c r="B3569" s="58">
        <v>171</v>
      </c>
      <c r="C3569" s="256">
        <v>46122</v>
      </c>
      <c r="D3569" s="282" t="s">
        <v>1423</v>
      </c>
      <c r="E3569" s="282" t="s">
        <v>3805</v>
      </c>
      <c r="F3569" s="284" t="s">
        <v>4871</v>
      </c>
      <c r="G3569" s="282" t="s">
        <v>2126</v>
      </c>
      <c r="H3569" s="261" t="s">
        <v>1435</v>
      </c>
      <c r="I3569" s="257">
        <v>1400000</v>
      </c>
      <c r="J3569" s="261">
        <v>1</v>
      </c>
      <c r="M3569" s="257">
        <v>1400000</v>
      </c>
    </row>
    <row r="3570" spans="1:17">
      <c r="A3570" s="263">
        <v>3569</v>
      </c>
      <c r="B3570" s="58">
        <v>131</v>
      </c>
      <c r="C3570" s="256">
        <v>46122</v>
      </c>
      <c r="D3570" s="282" t="s">
        <v>1450</v>
      </c>
      <c r="E3570" s="282" t="s">
        <v>3805</v>
      </c>
      <c r="G3570" s="282" t="s">
        <v>1237</v>
      </c>
      <c r="H3570" s="261" t="s">
        <v>1236</v>
      </c>
      <c r="I3570" s="257">
        <v>50000</v>
      </c>
      <c r="J3570" s="261">
        <v>2</v>
      </c>
      <c r="M3570" s="257">
        <v>100000</v>
      </c>
    </row>
    <row r="3571" spans="1:17">
      <c r="A3571" s="263">
        <v>3570</v>
      </c>
      <c r="B3571" s="58">
        <v>172</v>
      </c>
      <c r="C3571" s="256">
        <v>46122</v>
      </c>
      <c r="D3571" s="282" t="s">
        <v>1680</v>
      </c>
      <c r="E3571" s="282" t="s">
        <v>3805</v>
      </c>
      <c r="F3571" s="284" t="s">
        <v>4874</v>
      </c>
      <c r="G3571" s="282" t="s">
        <v>2356</v>
      </c>
      <c r="H3571" s="261" t="s">
        <v>2681</v>
      </c>
      <c r="I3571" s="257">
        <v>1100000</v>
      </c>
      <c r="J3571" s="261">
        <v>1</v>
      </c>
      <c r="M3571" s="257">
        <v>1100000</v>
      </c>
      <c r="O3571" s="257" t="s">
        <v>4875</v>
      </c>
      <c r="P3571" s="282" t="s">
        <v>4876</v>
      </c>
    </row>
    <row r="3572" spans="1:17">
      <c r="A3572" s="263">
        <v>3571</v>
      </c>
      <c r="B3572" s="58">
        <v>11</v>
      </c>
      <c r="C3572" s="256">
        <v>46122</v>
      </c>
      <c r="D3572" s="282" t="s">
        <v>1849</v>
      </c>
      <c r="E3572" s="282" t="s">
        <v>3805</v>
      </c>
      <c r="F3572" s="284">
        <v>7204812388</v>
      </c>
      <c r="G3572" s="282" t="s">
        <v>1182</v>
      </c>
      <c r="H3572" s="261" t="s">
        <v>1710</v>
      </c>
      <c r="I3572" s="257">
        <v>1200000</v>
      </c>
      <c r="J3572" s="261">
        <v>1</v>
      </c>
      <c r="M3572" s="257">
        <v>1200000</v>
      </c>
      <c r="O3572" s="257" t="s">
        <v>4878</v>
      </c>
      <c r="P3572" s="282" t="s">
        <v>4879</v>
      </c>
    </row>
    <row r="3573" spans="1:17">
      <c r="A3573" s="263">
        <v>3572</v>
      </c>
      <c r="B3573" s="58">
        <v>81</v>
      </c>
      <c r="C3573" s="256">
        <v>46122</v>
      </c>
      <c r="D3573" s="282" t="s">
        <v>1370</v>
      </c>
      <c r="E3573" s="282" t="s">
        <v>3805</v>
      </c>
      <c r="F3573" s="284" t="s">
        <v>4881</v>
      </c>
      <c r="G3573" s="282" t="s">
        <v>2706</v>
      </c>
      <c r="H3573" s="261" t="s">
        <v>1190</v>
      </c>
      <c r="I3573" s="257">
        <v>1600000</v>
      </c>
      <c r="J3573" s="261">
        <v>1</v>
      </c>
      <c r="M3573" s="257">
        <v>1600000</v>
      </c>
      <c r="O3573" s="257" t="s">
        <v>4882</v>
      </c>
      <c r="P3573" s="282" t="s">
        <v>4883</v>
      </c>
    </row>
    <row r="3574" spans="1:17">
      <c r="A3574" s="263">
        <v>3573</v>
      </c>
      <c r="B3574" s="58">
        <v>104</v>
      </c>
      <c r="C3574" s="256">
        <v>46122</v>
      </c>
      <c r="D3574" s="282" t="s">
        <v>1849</v>
      </c>
      <c r="E3574" s="282" t="s">
        <v>3805</v>
      </c>
      <c r="G3574" s="282" t="s">
        <v>1467</v>
      </c>
      <c r="H3574" s="261" t="s">
        <v>2613</v>
      </c>
      <c r="I3574" s="257">
        <v>350000</v>
      </c>
      <c r="J3574" s="261">
        <v>1</v>
      </c>
      <c r="M3574" s="257">
        <v>350000</v>
      </c>
    </row>
    <row r="3575" spans="1:17">
      <c r="A3575" s="263">
        <v>3574</v>
      </c>
      <c r="C3575" s="256">
        <v>46122</v>
      </c>
      <c r="D3575" s="282" t="s">
        <v>1450</v>
      </c>
      <c r="G3575" s="282" t="s">
        <v>1450</v>
      </c>
      <c r="N3575" s="257">
        <v>-100000</v>
      </c>
    </row>
    <row r="3576" spans="1:17">
      <c r="A3576" s="263">
        <v>3575</v>
      </c>
      <c r="B3576" s="58">
        <v>122</v>
      </c>
      <c r="C3576" s="256">
        <v>46123</v>
      </c>
      <c r="D3576" s="282" t="s">
        <v>1512</v>
      </c>
      <c r="E3576" s="282" t="s">
        <v>3805</v>
      </c>
      <c r="G3576" s="282" t="s">
        <v>2040</v>
      </c>
      <c r="H3576" s="261">
        <v>1068298046</v>
      </c>
      <c r="I3576" s="257">
        <v>500000</v>
      </c>
      <c r="J3576" s="261">
        <v>1</v>
      </c>
      <c r="M3576" s="257">
        <v>500000</v>
      </c>
      <c r="Q3576" s="282" t="s">
        <v>4670</v>
      </c>
    </row>
    <row r="3577" spans="1:17">
      <c r="A3577" s="263">
        <v>3576</v>
      </c>
      <c r="B3577" s="58">
        <v>80</v>
      </c>
      <c r="C3577" s="256">
        <v>46123</v>
      </c>
      <c r="D3577" s="282" t="s">
        <v>1512</v>
      </c>
      <c r="E3577" s="282" t="s">
        <v>3805</v>
      </c>
      <c r="F3577" s="284">
        <v>1068327224</v>
      </c>
      <c r="G3577" s="282" t="s">
        <v>4554</v>
      </c>
      <c r="H3577" s="261">
        <v>1068327224</v>
      </c>
      <c r="I3577" s="257">
        <v>90000</v>
      </c>
      <c r="J3577" s="261">
        <v>1</v>
      </c>
      <c r="M3577" s="257">
        <v>90000</v>
      </c>
    </row>
    <row r="3578" spans="1:17">
      <c r="A3578" s="263">
        <v>3577</v>
      </c>
      <c r="B3578" s="58">
        <v>57</v>
      </c>
      <c r="C3578" s="256">
        <v>46123</v>
      </c>
      <c r="D3578" s="282" t="s">
        <v>1512</v>
      </c>
      <c r="E3578" s="282" t="s">
        <v>3805</v>
      </c>
      <c r="G3578" s="282" t="s">
        <v>2970</v>
      </c>
      <c r="H3578" s="261">
        <v>501215718</v>
      </c>
      <c r="I3578" s="257">
        <v>20000</v>
      </c>
      <c r="J3578" s="261">
        <v>1</v>
      </c>
      <c r="M3578" s="257">
        <v>20000</v>
      </c>
      <c r="P3578" s="282" t="s">
        <v>3439</v>
      </c>
    </row>
    <row r="3579" spans="1:17">
      <c r="A3579" s="263">
        <v>3578</v>
      </c>
      <c r="B3579" s="58">
        <v>104</v>
      </c>
      <c r="C3579" s="256">
        <v>46123</v>
      </c>
      <c r="D3579" s="282" t="s">
        <v>1512</v>
      </c>
      <c r="E3579" s="282" t="s">
        <v>3805</v>
      </c>
      <c r="G3579" s="282" t="s">
        <v>1467</v>
      </c>
      <c r="H3579" s="261" t="s">
        <v>2613</v>
      </c>
      <c r="I3579" s="257">
        <v>350000</v>
      </c>
      <c r="J3579" s="261">
        <v>1</v>
      </c>
      <c r="M3579" s="257">
        <v>350000</v>
      </c>
      <c r="O3579" s="257" t="s">
        <v>4888</v>
      </c>
      <c r="P3579" s="282" t="s">
        <v>4889</v>
      </c>
    </row>
    <row r="3580" spans="1:17">
      <c r="A3580" s="263">
        <v>3579</v>
      </c>
      <c r="B3580" s="58">
        <v>13</v>
      </c>
      <c r="C3580" s="256">
        <v>46123</v>
      </c>
      <c r="D3580" s="282" t="s">
        <v>1512</v>
      </c>
      <c r="E3580" s="282" t="s">
        <v>3805</v>
      </c>
      <c r="F3580" s="284">
        <v>7205502786</v>
      </c>
      <c r="G3580" s="282" t="s">
        <v>1182</v>
      </c>
      <c r="H3580" s="261" t="s">
        <v>1710</v>
      </c>
      <c r="I3580" s="257">
        <v>1200000</v>
      </c>
      <c r="J3580" s="261">
        <v>1</v>
      </c>
      <c r="M3580" s="257">
        <v>1200000</v>
      </c>
      <c r="O3580" s="257" t="s">
        <v>4888</v>
      </c>
      <c r="P3580" s="282" t="s">
        <v>4889</v>
      </c>
    </row>
    <row r="3581" spans="1:17">
      <c r="A3581" s="263">
        <v>3580</v>
      </c>
      <c r="B3581" s="58">
        <v>81</v>
      </c>
      <c r="C3581" s="256">
        <v>46123</v>
      </c>
      <c r="D3581" s="282" t="s">
        <v>4270</v>
      </c>
      <c r="E3581" s="282" t="s">
        <v>3805</v>
      </c>
      <c r="F3581" s="284" t="s">
        <v>4892</v>
      </c>
      <c r="G3581" s="282" t="s">
        <v>2706</v>
      </c>
      <c r="H3581" s="261" t="s">
        <v>1190</v>
      </c>
      <c r="I3581" s="257">
        <v>1600000</v>
      </c>
      <c r="J3581" s="261">
        <v>1</v>
      </c>
      <c r="M3581" s="257">
        <v>1600000</v>
      </c>
      <c r="O3581" s="257" t="s">
        <v>4893</v>
      </c>
      <c r="P3581" s="282" t="s">
        <v>4894</v>
      </c>
    </row>
    <row r="3582" spans="1:17">
      <c r="A3582" s="263">
        <v>3581</v>
      </c>
      <c r="B3582" s="58">
        <v>117</v>
      </c>
      <c r="C3582" s="256">
        <v>46123</v>
      </c>
      <c r="D3582" s="282" t="s">
        <v>3377</v>
      </c>
      <c r="E3582" s="282" t="s">
        <v>3805</v>
      </c>
      <c r="G3582" s="282" t="s">
        <v>4454</v>
      </c>
      <c r="H3582" s="261" t="s">
        <v>1903</v>
      </c>
      <c r="I3582" s="257">
        <v>1000000</v>
      </c>
      <c r="J3582" s="261">
        <v>1</v>
      </c>
      <c r="M3582" s="257">
        <v>1000000</v>
      </c>
    </row>
    <row r="3583" spans="1:17">
      <c r="A3583" s="263">
        <v>3582</v>
      </c>
      <c r="B3583" s="58">
        <v>9</v>
      </c>
      <c r="C3583" s="256">
        <v>46125</v>
      </c>
      <c r="D3583" s="282" t="s">
        <v>3873</v>
      </c>
      <c r="E3583" s="282" t="s">
        <v>3805</v>
      </c>
      <c r="F3583" s="284">
        <v>7204804336</v>
      </c>
      <c r="G3583" s="282" t="s">
        <v>1182</v>
      </c>
      <c r="H3583" s="261" t="s">
        <v>1710</v>
      </c>
      <c r="I3583" s="257">
        <v>1300000</v>
      </c>
      <c r="J3583" s="261">
        <v>1</v>
      </c>
      <c r="M3583" s="257">
        <v>1300000</v>
      </c>
      <c r="O3583" s="257" t="s">
        <v>4899</v>
      </c>
    </row>
    <row r="3584" spans="1:17">
      <c r="A3584" s="263">
        <v>3583</v>
      </c>
      <c r="B3584" s="58">
        <v>104</v>
      </c>
      <c r="C3584" s="256">
        <v>46125</v>
      </c>
      <c r="D3584" s="282" t="s">
        <v>3873</v>
      </c>
      <c r="E3584" s="282" t="s">
        <v>3805</v>
      </c>
      <c r="G3584" s="282" t="s">
        <v>1467</v>
      </c>
      <c r="H3584" s="261" t="s">
        <v>2613</v>
      </c>
      <c r="I3584" s="257">
        <v>350000</v>
      </c>
      <c r="J3584" s="261">
        <v>1</v>
      </c>
      <c r="M3584" s="257">
        <v>350000</v>
      </c>
      <c r="O3584" s="257" t="s">
        <v>4899</v>
      </c>
    </row>
    <row r="3585" spans="1:16">
      <c r="A3585" s="263">
        <v>3584</v>
      </c>
      <c r="B3585" s="58">
        <v>173</v>
      </c>
      <c r="C3585" s="256">
        <v>46125</v>
      </c>
      <c r="D3585" s="282" t="s">
        <v>1747</v>
      </c>
      <c r="E3585" s="282" t="s">
        <v>3805</v>
      </c>
      <c r="G3585" s="282" t="s">
        <v>4897</v>
      </c>
      <c r="H3585" s="261" t="s">
        <v>4898</v>
      </c>
      <c r="I3585" s="257">
        <v>180000</v>
      </c>
      <c r="J3585" s="261">
        <v>3</v>
      </c>
      <c r="M3585" s="257">
        <v>540000</v>
      </c>
    </row>
    <row r="3586" spans="1:16">
      <c r="A3586" s="263">
        <v>3585</v>
      </c>
      <c r="B3586" s="58">
        <v>94</v>
      </c>
      <c r="C3586" s="256">
        <v>46125</v>
      </c>
      <c r="D3586" s="282" t="s">
        <v>1747</v>
      </c>
      <c r="E3586" s="282" t="s">
        <v>3805</v>
      </c>
      <c r="G3586" s="282" t="s">
        <v>2135</v>
      </c>
      <c r="H3586" s="261" t="s">
        <v>1186</v>
      </c>
      <c r="I3586" s="257">
        <v>650000</v>
      </c>
      <c r="J3586" s="261">
        <v>1</v>
      </c>
      <c r="M3586" s="257">
        <v>650000</v>
      </c>
    </row>
    <row r="3587" spans="1:16">
      <c r="A3587" s="263">
        <v>3586</v>
      </c>
      <c r="B3587" s="58">
        <v>49</v>
      </c>
      <c r="C3587" s="256">
        <v>46125</v>
      </c>
      <c r="D3587" s="282" t="s">
        <v>1747</v>
      </c>
      <c r="E3587" s="282" t="s">
        <v>3805</v>
      </c>
      <c r="F3587" s="284" t="s">
        <v>1230</v>
      </c>
      <c r="G3587" s="282" t="s">
        <v>2136</v>
      </c>
      <c r="H3587" s="261" t="s">
        <v>1230</v>
      </c>
      <c r="I3587" s="257">
        <v>140000</v>
      </c>
      <c r="J3587" s="261">
        <v>1</v>
      </c>
      <c r="M3587" s="257">
        <v>140000</v>
      </c>
    </row>
    <row r="3588" spans="1:16">
      <c r="A3588" s="263">
        <v>3587</v>
      </c>
      <c r="B3588" s="58">
        <v>174</v>
      </c>
      <c r="C3588" s="256">
        <v>46125</v>
      </c>
      <c r="D3588" s="282" t="s">
        <v>1747</v>
      </c>
      <c r="E3588" s="282" t="s">
        <v>3805</v>
      </c>
      <c r="G3588" s="282" t="s">
        <v>2139</v>
      </c>
      <c r="H3588" s="261" t="s">
        <v>1752</v>
      </c>
      <c r="I3588" s="257">
        <v>40000</v>
      </c>
      <c r="J3588" s="261">
        <v>1</v>
      </c>
      <c r="M3588" s="257">
        <v>40000</v>
      </c>
    </row>
    <row r="3589" spans="1:16">
      <c r="A3589" s="263">
        <v>3588</v>
      </c>
      <c r="B3589" s="58">
        <v>175</v>
      </c>
      <c r="C3589" s="256">
        <v>46125</v>
      </c>
      <c r="D3589" s="282" t="s">
        <v>1747</v>
      </c>
      <c r="E3589" s="282" t="s">
        <v>3805</v>
      </c>
      <c r="G3589" s="282" t="s">
        <v>2140</v>
      </c>
      <c r="H3589" s="261" t="s">
        <v>1778</v>
      </c>
      <c r="I3589" s="257">
        <v>10000</v>
      </c>
      <c r="J3589" s="261">
        <v>2</v>
      </c>
      <c r="M3589" s="257">
        <v>20000</v>
      </c>
      <c r="P3589" s="282" t="s">
        <v>4901</v>
      </c>
    </row>
    <row r="3590" spans="1:16">
      <c r="A3590" s="263">
        <v>3589</v>
      </c>
      <c r="B3590" s="58">
        <v>94</v>
      </c>
      <c r="C3590" s="256">
        <v>46125</v>
      </c>
      <c r="D3590" s="282" t="s">
        <v>972</v>
      </c>
      <c r="E3590" s="282" t="s">
        <v>3805</v>
      </c>
      <c r="G3590" s="282" t="s">
        <v>2135</v>
      </c>
      <c r="H3590" s="261" t="s">
        <v>1186</v>
      </c>
      <c r="I3590" s="257">
        <v>650000</v>
      </c>
      <c r="J3590" s="261">
        <v>1</v>
      </c>
      <c r="M3590" s="257">
        <v>650000</v>
      </c>
    </row>
    <row r="3591" spans="1:16">
      <c r="A3591" s="263">
        <v>3590</v>
      </c>
      <c r="B3591" s="58">
        <v>96</v>
      </c>
      <c r="C3591" s="256">
        <v>46125</v>
      </c>
      <c r="D3591" s="282" t="s">
        <v>972</v>
      </c>
      <c r="E3591" s="282" t="s">
        <v>3805</v>
      </c>
      <c r="G3591" s="282" t="s">
        <v>2138</v>
      </c>
      <c r="H3591" s="261">
        <v>50229</v>
      </c>
      <c r="I3591" s="257">
        <v>80000</v>
      </c>
      <c r="J3591" s="261">
        <v>1</v>
      </c>
      <c r="M3591" s="257">
        <v>80000</v>
      </c>
    </row>
    <row r="3592" spans="1:16">
      <c r="A3592" s="263">
        <v>3591</v>
      </c>
      <c r="B3592" s="58">
        <v>105</v>
      </c>
      <c r="C3592" s="256">
        <v>46125</v>
      </c>
      <c r="D3592" s="282" t="s">
        <v>4773</v>
      </c>
      <c r="E3592" s="282" t="s">
        <v>3805</v>
      </c>
      <c r="G3592" s="282" t="s">
        <v>2234</v>
      </c>
      <c r="I3592" s="257">
        <v>1600000</v>
      </c>
      <c r="J3592" s="261">
        <v>1</v>
      </c>
      <c r="L3592" s="258">
        <v>160000</v>
      </c>
      <c r="M3592" s="257">
        <v>1760000</v>
      </c>
      <c r="O3592" s="257" t="s">
        <v>4904</v>
      </c>
      <c r="P3592" s="282" t="s">
        <v>4905</v>
      </c>
    </row>
    <row r="3593" spans="1:16">
      <c r="A3593" s="263">
        <v>3592</v>
      </c>
      <c r="B3593" s="58">
        <v>105</v>
      </c>
      <c r="C3593" s="256">
        <v>46125</v>
      </c>
      <c r="D3593" s="282" t="s">
        <v>2673</v>
      </c>
      <c r="E3593" s="282" t="s">
        <v>3805</v>
      </c>
      <c r="G3593" s="282" t="s">
        <v>4907</v>
      </c>
      <c r="I3593" s="257">
        <v>400000</v>
      </c>
      <c r="J3593" s="261">
        <v>1</v>
      </c>
      <c r="L3593" s="258">
        <v>40000</v>
      </c>
      <c r="M3593" s="257">
        <v>440000</v>
      </c>
    </row>
    <row r="3594" spans="1:16">
      <c r="A3594" s="263">
        <v>3593</v>
      </c>
      <c r="B3594" s="58">
        <v>105</v>
      </c>
      <c r="C3594" s="256">
        <v>46125</v>
      </c>
      <c r="D3594" s="282" t="s">
        <v>1007</v>
      </c>
      <c r="E3594" s="282" t="s">
        <v>3805</v>
      </c>
      <c r="G3594" s="282" t="s">
        <v>4909</v>
      </c>
      <c r="I3594" s="257">
        <v>1600000</v>
      </c>
      <c r="J3594" s="261">
        <v>1</v>
      </c>
      <c r="L3594" s="258">
        <v>160000</v>
      </c>
      <c r="M3594" s="257">
        <v>1760000</v>
      </c>
    </row>
    <row r="3595" spans="1:16">
      <c r="A3595" s="263">
        <v>3594</v>
      </c>
      <c r="B3595" s="58">
        <v>105</v>
      </c>
      <c r="C3595" s="256">
        <v>46125</v>
      </c>
      <c r="D3595" s="282" t="s">
        <v>1007</v>
      </c>
      <c r="E3595" s="282" t="s">
        <v>3805</v>
      </c>
      <c r="G3595" s="282" t="s">
        <v>4910</v>
      </c>
      <c r="I3595" s="257">
        <v>150000</v>
      </c>
      <c r="J3595" s="261">
        <v>1</v>
      </c>
      <c r="M3595" s="257">
        <v>150000</v>
      </c>
    </row>
    <row r="3596" spans="1:16">
      <c r="A3596" s="263">
        <v>3595</v>
      </c>
      <c r="B3596" s="58">
        <v>90</v>
      </c>
      <c r="C3596" s="256">
        <v>46125</v>
      </c>
      <c r="D3596" s="282" t="s">
        <v>1525</v>
      </c>
      <c r="E3596" s="282" t="s">
        <v>3805</v>
      </c>
      <c r="G3596" s="282" t="s">
        <v>1675</v>
      </c>
      <c r="H3596" s="261">
        <v>27107593440</v>
      </c>
      <c r="I3596" s="257">
        <v>170000</v>
      </c>
      <c r="J3596" s="261">
        <v>1</v>
      </c>
      <c r="M3596" s="257">
        <v>170000</v>
      </c>
    </row>
    <row r="3597" spans="1:16">
      <c r="A3597" s="263">
        <v>3596</v>
      </c>
      <c r="B3597" s="58">
        <v>90</v>
      </c>
      <c r="C3597" s="256">
        <v>46125</v>
      </c>
      <c r="D3597" s="282" t="s">
        <v>1525</v>
      </c>
      <c r="E3597" s="282" t="s">
        <v>3805</v>
      </c>
      <c r="G3597" s="282" t="s">
        <v>1490</v>
      </c>
      <c r="I3597" s="257">
        <v>20000</v>
      </c>
      <c r="J3597" s="261">
        <v>1</v>
      </c>
      <c r="M3597" s="257">
        <v>20000</v>
      </c>
    </row>
    <row r="3598" spans="1:16">
      <c r="A3598" s="263">
        <v>3597</v>
      </c>
      <c r="B3598" s="58">
        <v>12</v>
      </c>
      <c r="C3598" s="256">
        <v>46125</v>
      </c>
      <c r="D3598" s="282" t="s">
        <v>2304</v>
      </c>
      <c r="E3598" s="282" t="s">
        <v>3805</v>
      </c>
      <c r="F3598" s="284">
        <v>7205246673</v>
      </c>
      <c r="G3598" s="282" t="s">
        <v>1182</v>
      </c>
      <c r="H3598" s="261" t="s">
        <v>1710</v>
      </c>
      <c r="I3598" s="257">
        <v>2300000</v>
      </c>
      <c r="J3598" s="261">
        <v>1</v>
      </c>
      <c r="M3598" s="257">
        <v>2300000</v>
      </c>
    </row>
    <row r="3599" spans="1:16">
      <c r="A3599" s="263">
        <v>3598</v>
      </c>
      <c r="C3599" s="256">
        <v>46125</v>
      </c>
      <c r="D3599" s="282" t="s">
        <v>2304</v>
      </c>
      <c r="G3599" s="282" t="s">
        <v>2304</v>
      </c>
      <c r="N3599" s="257">
        <v>-2300000</v>
      </c>
    </row>
    <row r="3600" spans="1:16">
      <c r="A3600" s="263">
        <v>3599</v>
      </c>
      <c r="C3600" s="256">
        <v>46125</v>
      </c>
      <c r="D3600" s="282" t="s">
        <v>2818</v>
      </c>
      <c r="G3600" s="282" t="s">
        <v>4914</v>
      </c>
      <c r="N3600" s="257">
        <v>-1100000</v>
      </c>
    </row>
    <row r="3601" spans="1:17">
      <c r="A3601" s="263">
        <v>3600</v>
      </c>
      <c r="C3601" s="256">
        <v>46125</v>
      </c>
      <c r="D3601" s="282" t="s">
        <v>1975</v>
      </c>
      <c r="G3601" s="282" t="s">
        <v>4020</v>
      </c>
      <c r="N3601" s="257">
        <v>-1200000</v>
      </c>
    </row>
    <row r="3602" spans="1:17">
      <c r="A3602" s="263">
        <v>3601</v>
      </c>
      <c r="C3602" s="256">
        <v>46122</v>
      </c>
      <c r="D3602" s="282" t="s">
        <v>4863</v>
      </c>
      <c r="G3602" s="282" t="s">
        <v>4915</v>
      </c>
      <c r="N3602" s="257">
        <v>-1100000</v>
      </c>
    </row>
    <row r="3603" spans="1:17">
      <c r="A3603" s="263">
        <v>3602</v>
      </c>
      <c r="B3603" s="58">
        <v>176</v>
      </c>
      <c r="C3603" s="256">
        <v>46126</v>
      </c>
      <c r="D3603" s="282" t="s">
        <v>4919</v>
      </c>
      <c r="G3603" s="282" t="s">
        <v>4924</v>
      </c>
      <c r="J3603" s="261">
        <v>1</v>
      </c>
    </row>
    <row r="3604" spans="1:17">
      <c r="A3604" s="263">
        <v>3603</v>
      </c>
      <c r="B3604" s="58">
        <v>77</v>
      </c>
      <c r="C3604" s="256">
        <v>46126</v>
      </c>
      <c r="D3604" s="282" t="s">
        <v>1154</v>
      </c>
      <c r="E3604" s="282" t="s">
        <v>3805</v>
      </c>
      <c r="F3604" s="284" t="s">
        <v>4656</v>
      </c>
      <c r="G3604" s="282" t="s">
        <v>1701</v>
      </c>
      <c r="I3604" s="257">
        <v>650000</v>
      </c>
      <c r="J3604" s="261">
        <v>1</v>
      </c>
      <c r="L3604" s="258">
        <v>65000</v>
      </c>
      <c r="M3604" s="257">
        <v>715000</v>
      </c>
    </row>
    <row r="3605" spans="1:17">
      <c r="A3605" s="263">
        <v>3604</v>
      </c>
      <c r="B3605" s="58">
        <v>82</v>
      </c>
      <c r="C3605" s="256">
        <v>46126</v>
      </c>
      <c r="D3605" s="282" t="s">
        <v>2675</v>
      </c>
      <c r="E3605" s="282" t="s">
        <v>3805</v>
      </c>
      <c r="G3605" s="282" t="s">
        <v>1184</v>
      </c>
      <c r="H3605" s="261" t="s">
        <v>1185</v>
      </c>
      <c r="I3605" s="257">
        <v>1300000</v>
      </c>
      <c r="J3605" s="261">
        <v>1</v>
      </c>
      <c r="M3605" s="257">
        <v>1300000</v>
      </c>
      <c r="P3605" s="282" t="s">
        <v>5115</v>
      </c>
      <c r="Q3605" s="282" t="s">
        <v>5114</v>
      </c>
    </row>
    <row r="3606" spans="1:17">
      <c r="A3606" s="263">
        <v>3605</v>
      </c>
      <c r="B3606" s="58">
        <v>77</v>
      </c>
      <c r="C3606" s="256">
        <v>46126</v>
      </c>
      <c r="D3606" s="282" t="s">
        <v>4916</v>
      </c>
      <c r="E3606" s="282" t="s">
        <v>3805</v>
      </c>
      <c r="F3606" s="284" t="s">
        <v>4656</v>
      </c>
      <c r="G3606" s="282" t="s">
        <v>1701</v>
      </c>
      <c r="I3606" s="257">
        <v>1200000</v>
      </c>
      <c r="J3606" s="261">
        <v>1</v>
      </c>
      <c r="M3606" s="257">
        <v>1200000</v>
      </c>
      <c r="O3606" s="257" t="s">
        <v>4928</v>
      </c>
    </row>
    <row r="3607" spans="1:17">
      <c r="A3607" s="263">
        <v>3606</v>
      </c>
      <c r="B3607" s="58">
        <v>65</v>
      </c>
      <c r="C3607" s="256">
        <v>46126</v>
      </c>
      <c r="D3607" s="282" t="s">
        <v>3124</v>
      </c>
      <c r="E3607" s="282" t="s">
        <v>3805</v>
      </c>
      <c r="F3607" s="284" t="s">
        <v>1760</v>
      </c>
      <c r="G3607" s="282" t="s">
        <v>2129</v>
      </c>
      <c r="H3607" s="261" t="s">
        <v>1760</v>
      </c>
      <c r="I3607" s="257">
        <v>70000</v>
      </c>
      <c r="J3607" s="261">
        <v>1</v>
      </c>
      <c r="M3607" s="257">
        <v>70000</v>
      </c>
      <c r="Q3607" s="282" t="s">
        <v>4263</v>
      </c>
    </row>
    <row r="3608" spans="1:17">
      <c r="A3608" s="263">
        <v>3607</v>
      </c>
      <c r="B3608" s="58">
        <v>77</v>
      </c>
      <c r="C3608" s="256">
        <v>46126</v>
      </c>
      <c r="D3608" s="282" t="s">
        <v>1705</v>
      </c>
      <c r="E3608" s="282" t="s">
        <v>3805</v>
      </c>
      <c r="F3608" s="284" t="s">
        <v>4656</v>
      </c>
      <c r="G3608" s="282" t="s">
        <v>1701</v>
      </c>
      <c r="I3608" s="257">
        <v>650000</v>
      </c>
      <c r="J3608" s="261">
        <v>1</v>
      </c>
      <c r="L3608" s="258">
        <v>65000</v>
      </c>
      <c r="M3608" s="257">
        <v>715000</v>
      </c>
    </row>
    <row r="3609" spans="1:17">
      <c r="A3609" s="263">
        <v>3608</v>
      </c>
      <c r="B3609" s="58">
        <v>93</v>
      </c>
      <c r="C3609" s="256">
        <v>46126</v>
      </c>
      <c r="D3609" s="282" t="s">
        <v>1705</v>
      </c>
      <c r="E3609" s="282" t="s">
        <v>3805</v>
      </c>
      <c r="G3609" s="282" t="s">
        <v>1490</v>
      </c>
      <c r="I3609" s="257">
        <v>30000</v>
      </c>
      <c r="J3609" s="261">
        <v>1</v>
      </c>
      <c r="L3609" s="258">
        <v>3000</v>
      </c>
      <c r="M3609" s="257">
        <v>33000</v>
      </c>
    </row>
    <row r="3610" spans="1:17">
      <c r="A3610" s="263">
        <v>3609</v>
      </c>
      <c r="B3610" s="58">
        <v>12</v>
      </c>
      <c r="C3610" s="256">
        <v>46126</v>
      </c>
      <c r="D3610" s="282" t="s">
        <v>2264</v>
      </c>
      <c r="E3610" s="282" t="s">
        <v>3805</v>
      </c>
      <c r="F3610" s="284">
        <v>7205246673</v>
      </c>
      <c r="G3610" s="282" t="s">
        <v>1182</v>
      </c>
      <c r="H3610" s="261" t="s">
        <v>1710</v>
      </c>
      <c r="I3610" s="257">
        <v>1300000</v>
      </c>
      <c r="J3610" s="261">
        <v>1</v>
      </c>
      <c r="M3610" s="257">
        <v>1300000</v>
      </c>
      <c r="O3610" s="257" t="s">
        <v>4932</v>
      </c>
    </row>
    <row r="3611" spans="1:17">
      <c r="A3611" s="263">
        <v>3610</v>
      </c>
      <c r="B3611" s="58">
        <v>87</v>
      </c>
      <c r="C3611" s="256">
        <v>46126</v>
      </c>
      <c r="D3611" s="282" t="s">
        <v>1620</v>
      </c>
      <c r="E3611" s="282" t="s">
        <v>3630</v>
      </c>
      <c r="F3611" s="284" t="s">
        <v>4936</v>
      </c>
      <c r="G3611" s="282" t="s">
        <v>1759</v>
      </c>
      <c r="H3611" s="261" t="s">
        <v>1945</v>
      </c>
      <c r="J3611" s="261">
        <v>1</v>
      </c>
      <c r="M3611" s="257">
        <v>0</v>
      </c>
    </row>
    <row r="3612" spans="1:17">
      <c r="A3612" s="263">
        <v>3611</v>
      </c>
      <c r="C3612" s="256">
        <v>46126</v>
      </c>
      <c r="D3612" s="282" t="s">
        <v>972</v>
      </c>
      <c r="G3612" s="282" t="s">
        <v>3967</v>
      </c>
      <c r="N3612" s="257">
        <v>-730000</v>
      </c>
    </row>
    <row r="3613" spans="1:17">
      <c r="A3613" s="263">
        <v>3612</v>
      </c>
      <c r="C3613" s="256">
        <v>46126</v>
      </c>
      <c r="D3613" s="282" t="s">
        <v>4916</v>
      </c>
      <c r="G3613" s="282" t="s">
        <v>4937</v>
      </c>
      <c r="N3613" s="257">
        <v>-1200000</v>
      </c>
    </row>
    <row r="3614" spans="1:17">
      <c r="A3614" s="263">
        <v>3613</v>
      </c>
      <c r="B3614" s="58">
        <v>177</v>
      </c>
      <c r="C3614" s="256">
        <v>46126</v>
      </c>
      <c r="D3614" s="282" t="s">
        <v>3124</v>
      </c>
      <c r="G3614" s="282" t="s">
        <v>2928</v>
      </c>
      <c r="I3614" s="257">
        <v>50000</v>
      </c>
      <c r="J3614" s="261">
        <v>1</v>
      </c>
      <c r="M3614" s="257">
        <v>50000</v>
      </c>
    </row>
    <row r="3615" spans="1:17">
      <c r="A3615" s="263">
        <v>3614</v>
      </c>
      <c r="C3615" s="256">
        <v>46126</v>
      </c>
      <c r="D3615" s="282" t="s">
        <v>3124</v>
      </c>
      <c r="G3615" s="282" t="s">
        <v>3124</v>
      </c>
      <c r="N3615" s="257">
        <v>-120000</v>
      </c>
    </row>
    <row r="3616" spans="1:17">
      <c r="A3616" s="263">
        <v>3615</v>
      </c>
      <c r="B3616" s="58">
        <v>30</v>
      </c>
      <c r="C3616" s="256">
        <v>46127</v>
      </c>
      <c r="D3616" s="282" t="s">
        <v>1525</v>
      </c>
      <c r="E3616" s="282" t="s">
        <v>3805</v>
      </c>
      <c r="F3616" s="284" t="s">
        <v>4939</v>
      </c>
      <c r="G3616" s="282" t="s">
        <v>4939</v>
      </c>
      <c r="H3616" s="261" t="s">
        <v>4939</v>
      </c>
      <c r="J3616" s="261">
        <v>1</v>
      </c>
    </row>
    <row r="3617" spans="1:16">
      <c r="A3617" s="263">
        <v>3616</v>
      </c>
      <c r="B3617" s="58">
        <v>131</v>
      </c>
      <c r="C3617" s="256">
        <v>46127</v>
      </c>
      <c r="D3617" s="282" t="s">
        <v>1525</v>
      </c>
      <c r="E3617" s="282" t="s">
        <v>3805</v>
      </c>
      <c r="G3617" s="282" t="s">
        <v>1237</v>
      </c>
      <c r="H3617" s="261" t="s">
        <v>1236</v>
      </c>
      <c r="I3617" s="257">
        <v>50000</v>
      </c>
      <c r="J3617" s="261">
        <v>5</v>
      </c>
      <c r="M3617" s="257">
        <v>250000</v>
      </c>
    </row>
    <row r="3618" spans="1:16">
      <c r="A3618" s="263">
        <v>3617</v>
      </c>
      <c r="B3618" s="58">
        <v>178</v>
      </c>
      <c r="C3618" s="256">
        <v>46127</v>
      </c>
      <c r="D3618" s="282" t="s">
        <v>2818</v>
      </c>
      <c r="E3618" s="282" t="s">
        <v>3805</v>
      </c>
      <c r="F3618" s="284" t="s">
        <v>4941</v>
      </c>
      <c r="G3618" s="282" t="s">
        <v>2126</v>
      </c>
      <c r="H3618" s="261" t="s">
        <v>1435</v>
      </c>
      <c r="I3618" s="257">
        <v>1600000</v>
      </c>
      <c r="J3618" s="261">
        <v>1</v>
      </c>
      <c r="M3618" s="257">
        <v>1600000</v>
      </c>
      <c r="O3618" s="257" t="s">
        <v>4942</v>
      </c>
      <c r="P3618" s="282" t="s">
        <v>4943</v>
      </c>
    </row>
    <row r="3619" spans="1:16">
      <c r="A3619" s="263">
        <v>3618</v>
      </c>
      <c r="B3619" s="58">
        <v>148</v>
      </c>
      <c r="C3619" s="256">
        <v>46127</v>
      </c>
      <c r="D3619" s="282" t="s">
        <v>3124</v>
      </c>
      <c r="E3619" s="282" t="s">
        <v>3805</v>
      </c>
      <c r="G3619" s="282" t="s">
        <v>2735</v>
      </c>
      <c r="H3619" s="261" t="s">
        <v>2734</v>
      </c>
      <c r="I3619" s="257">
        <v>350000</v>
      </c>
      <c r="J3619" s="261">
        <v>1</v>
      </c>
      <c r="M3619" s="257">
        <v>350000</v>
      </c>
    </row>
    <row r="3620" spans="1:16">
      <c r="A3620" s="263">
        <v>3619</v>
      </c>
      <c r="B3620" s="58">
        <v>89</v>
      </c>
      <c r="C3620" s="256">
        <v>46127</v>
      </c>
      <c r="D3620" s="285" t="s">
        <v>1425</v>
      </c>
      <c r="E3620" s="282" t="s">
        <v>3805</v>
      </c>
      <c r="F3620" s="284" t="s">
        <v>4946</v>
      </c>
      <c r="G3620" s="282" t="s">
        <v>1184</v>
      </c>
      <c r="H3620" s="261" t="s">
        <v>4946</v>
      </c>
      <c r="I3620" s="257">
        <v>1300000</v>
      </c>
      <c r="J3620" s="261">
        <v>1</v>
      </c>
      <c r="M3620" s="257">
        <v>1300000</v>
      </c>
      <c r="O3620" s="257" t="s">
        <v>4947</v>
      </c>
    </row>
    <row r="3621" spans="1:16">
      <c r="A3621" s="263">
        <v>3620</v>
      </c>
      <c r="B3621" s="58">
        <v>11</v>
      </c>
      <c r="C3621" s="256">
        <v>46127</v>
      </c>
      <c r="D3621" s="282" t="s">
        <v>4960</v>
      </c>
      <c r="E3621" s="282" t="s">
        <v>3805</v>
      </c>
      <c r="F3621" s="284">
        <v>7204812388</v>
      </c>
      <c r="G3621" s="282" t="s">
        <v>1182</v>
      </c>
      <c r="H3621" s="261" t="s">
        <v>1710</v>
      </c>
      <c r="I3621" s="257">
        <v>1200000</v>
      </c>
      <c r="J3621" s="261">
        <v>1</v>
      </c>
      <c r="M3621" s="257">
        <v>1200000</v>
      </c>
      <c r="O3621" s="257" t="s">
        <v>4949</v>
      </c>
    </row>
    <row r="3622" spans="1:16">
      <c r="A3622" s="263">
        <v>3621</v>
      </c>
      <c r="B3622" s="58">
        <v>104</v>
      </c>
      <c r="C3622" s="256">
        <v>46127</v>
      </c>
      <c r="D3622" s="282" t="s">
        <v>4960</v>
      </c>
      <c r="E3622" s="282" t="s">
        <v>3805</v>
      </c>
      <c r="G3622" s="282" t="s">
        <v>1467</v>
      </c>
      <c r="H3622" s="261" t="s">
        <v>2613</v>
      </c>
      <c r="I3622" s="257">
        <v>350000</v>
      </c>
      <c r="J3622" s="261">
        <v>1</v>
      </c>
      <c r="M3622" s="257">
        <v>350000</v>
      </c>
      <c r="O3622" s="257" t="s">
        <v>4949</v>
      </c>
    </row>
    <row r="3623" spans="1:16">
      <c r="A3623" s="263">
        <v>3622</v>
      </c>
      <c r="B3623" s="58">
        <v>66</v>
      </c>
      <c r="C3623" s="256">
        <v>46127</v>
      </c>
      <c r="D3623" s="282" t="s">
        <v>4960</v>
      </c>
      <c r="E3623" s="282" t="s">
        <v>3805</v>
      </c>
      <c r="F3623" s="284" t="s">
        <v>2683</v>
      </c>
      <c r="G3623" s="282" t="s">
        <v>2770</v>
      </c>
      <c r="H3623" s="261" t="s">
        <v>2683</v>
      </c>
      <c r="I3623" s="257">
        <v>130000</v>
      </c>
      <c r="J3623" s="261">
        <v>1</v>
      </c>
      <c r="M3623" s="257">
        <v>130000</v>
      </c>
      <c r="O3623" s="257" t="s">
        <v>4949</v>
      </c>
    </row>
    <row r="3624" spans="1:16">
      <c r="A3624" s="263">
        <v>3623</v>
      </c>
      <c r="B3624" s="58">
        <v>11</v>
      </c>
      <c r="C3624" s="256">
        <v>46127</v>
      </c>
      <c r="D3624" s="282" t="s">
        <v>2203</v>
      </c>
      <c r="E3624" s="282" t="s">
        <v>3805</v>
      </c>
      <c r="F3624" s="284">
        <v>7204812388</v>
      </c>
      <c r="G3624" s="282" t="s">
        <v>1182</v>
      </c>
      <c r="H3624" s="261" t="s">
        <v>1710</v>
      </c>
      <c r="I3624" s="257">
        <v>1200000</v>
      </c>
      <c r="J3624" s="261">
        <v>1</v>
      </c>
      <c r="M3624" s="257">
        <v>1200000</v>
      </c>
      <c r="O3624" s="257" t="s">
        <v>4951</v>
      </c>
      <c r="P3624" s="282" t="s">
        <v>4952</v>
      </c>
    </row>
    <row r="3625" spans="1:16">
      <c r="A3625" s="263">
        <v>3624</v>
      </c>
      <c r="B3625" s="58">
        <v>13</v>
      </c>
      <c r="C3625" s="256">
        <v>46127</v>
      </c>
      <c r="D3625" s="282" t="s">
        <v>2050</v>
      </c>
      <c r="E3625" s="282" t="s">
        <v>3805</v>
      </c>
      <c r="F3625" s="284">
        <v>7205502786</v>
      </c>
      <c r="G3625" s="282" t="s">
        <v>1182</v>
      </c>
      <c r="H3625" s="261" t="s">
        <v>1710</v>
      </c>
      <c r="I3625" s="257">
        <v>1200000</v>
      </c>
      <c r="J3625" s="261">
        <v>1</v>
      </c>
      <c r="L3625" s="258">
        <v>120000</v>
      </c>
      <c r="M3625" s="257">
        <v>1320000</v>
      </c>
      <c r="O3625" s="257" t="s">
        <v>4954</v>
      </c>
      <c r="P3625" s="282" t="s">
        <v>4955</v>
      </c>
    </row>
    <row r="3626" spans="1:16">
      <c r="A3626" s="263">
        <v>3625</v>
      </c>
      <c r="B3626" s="58">
        <v>179</v>
      </c>
      <c r="C3626" s="256">
        <v>46127</v>
      </c>
      <c r="D3626" s="282" t="s">
        <v>2403</v>
      </c>
      <c r="E3626" s="282" t="s">
        <v>3805</v>
      </c>
      <c r="G3626" s="282" t="s">
        <v>1810</v>
      </c>
      <c r="H3626" s="261">
        <v>26107633480</v>
      </c>
      <c r="I3626" s="257">
        <v>200000</v>
      </c>
      <c r="J3626" s="261">
        <v>1</v>
      </c>
      <c r="L3626" s="258">
        <v>20000</v>
      </c>
      <c r="M3626" s="257">
        <v>220000</v>
      </c>
    </row>
    <row r="3627" spans="1:16">
      <c r="A3627" s="263">
        <v>3626</v>
      </c>
      <c r="C3627" s="256">
        <v>46127</v>
      </c>
      <c r="D3627" s="282" t="s">
        <v>2264</v>
      </c>
      <c r="G3627" s="282" t="s">
        <v>4958</v>
      </c>
      <c r="N3627" s="257">
        <v>-1300000</v>
      </c>
    </row>
    <row r="3628" spans="1:16">
      <c r="A3628" s="263">
        <v>3627</v>
      </c>
      <c r="C3628" s="256">
        <v>46127</v>
      </c>
      <c r="D3628" s="282" t="s">
        <v>2203</v>
      </c>
      <c r="G3628" s="282" t="s">
        <v>3940</v>
      </c>
      <c r="N3628" s="257">
        <v>-1200000</v>
      </c>
    </row>
    <row r="3629" spans="1:16">
      <c r="A3629" s="263">
        <v>3628</v>
      </c>
      <c r="C3629" s="256">
        <v>46127</v>
      </c>
      <c r="D3629" s="282" t="s">
        <v>2403</v>
      </c>
      <c r="G3629" s="282" t="s">
        <v>4567</v>
      </c>
      <c r="N3629" s="257">
        <v>-220000</v>
      </c>
    </row>
    <row r="3630" spans="1:16">
      <c r="A3630" s="263">
        <v>3629</v>
      </c>
      <c r="C3630" s="256">
        <v>46127</v>
      </c>
      <c r="D3630" s="282" t="s">
        <v>1620</v>
      </c>
      <c r="G3630" s="282" t="s">
        <v>1620</v>
      </c>
      <c r="N3630" s="257">
        <v>-1600000</v>
      </c>
    </row>
    <row r="3631" spans="1:16">
      <c r="A3631" s="263">
        <v>3630</v>
      </c>
      <c r="C3631" s="256">
        <v>46127</v>
      </c>
      <c r="D3631" s="282" t="s">
        <v>3854</v>
      </c>
      <c r="G3631" s="282" t="s">
        <v>4961</v>
      </c>
      <c r="N3631" s="257">
        <v>-1700000</v>
      </c>
    </row>
    <row r="3632" spans="1:16">
      <c r="A3632" s="263">
        <v>3631</v>
      </c>
      <c r="B3632" s="58">
        <v>185</v>
      </c>
      <c r="C3632" s="256">
        <v>46128</v>
      </c>
      <c r="D3632" s="282" t="s">
        <v>1966</v>
      </c>
      <c r="E3632" s="282" t="s">
        <v>3805</v>
      </c>
      <c r="F3632" s="284" t="s">
        <v>4971</v>
      </c>
      <c r="G3632" s="282" t="s">
        <v>2128</v>
      </c>
      <c r="H3632" s="261" t="s">
        <v>1180</v>
      </c>
      <c r="I3632" s="257">
        <v>1500000</v>
      </c>
      <c r="J3632" s="261">
        <v>1</v>
      </c>
      <c r="M3632" s="257">
        <v>1500000</v>
      </c>
    </row>
    <row r="3633" spans="1:17">
      <c r="A3633" s="263">
        <v>3632</v>
      </c>
      <c r="B3633" s="58">
        <v>65</v>
      </c>
      <c r="C3633" s="256">
        <v>46128</v>
      </c>
      <c r="D3633" s="282" t="s">
        <v>1966</v>
      </c>
      <c r="E3633" s="282" t="s">
        <v>3805</v>
      </c>
      <c r="F3633" s="284" t="s">
        <v>1760</v>
      </c>
      <c r="G3633" s="282" t="s">
        <v>2129</v>
      </c>
      <c r="H3633" s="261" t="s">
        <v>1760</v>
      </c>
      <c r="I3633" s="257">
        <v>100000</v>
      </c>
      <c r="J3633" s="261">
        <v>1</v>
      </c>
      <c r="M3633" s="257">
        <v>100000</v>
      </c>
      <c r="P3633" s="282" t="s">
        <v>4263</v>
      </c>
    </row>
    <row r="3634" spans="1:17">
      <c r="A3634" s="263">
        <v>3633</v>
      </c>
      <c r="C3634" s="256">
        <v>46128</v>
      </c>
      <c r="D3634" s="282" t="s">
        <v>3377</v>
      </c>
      <c r="G3634" s="282" t="s">
        <v>3377</v>
      </c>
      <c r="N3634" s="257">
        <v>-1000000</v>
      </c>
    </row>
    <row r="3635" spans="1:17">
      <c r="A3635" s="263">
        <v>3634</v>
      </c>
      <c r="B3635" s="58">
        <v>65</v>
      </c>
      <c r="C3635" s="256">
        <v>46128</v>
      </c>
      <c r="D3635" s="282" t="s">
        <v>4975</v>
      </c>
      <c r="E3635" s="282" t="s">
        <v>3805</v>
      </c>
      <c r="F3635" s="284" t="s">
        <v>4976</v>
      </c>
      <c r="G3635" s="284" t="s">
        <v>4976</v>
      </c>
      <c r="H3635" s="284" t="s">
        <v>4976</v>
      </c>
      <c r="I3635" s="257">
        <v>1000000</v>
      </c>
      <c r="J3635" s="261">
        <v>1</v>
      </c>
      <c r="M3635" s="257">
        <v>1000000</v>
      </c>
      <c r="P3635" s="282" t="s">
        <v>4977</v>
      </c>
    </row>
    <row r="3636" spans="1:17">
      <c r="A3636" s="263">
        <v>3635</v>
      </c>
      <c r="B3636" s="58">
        <v>77</v>
      </c>
      <c r="C3636" s="256">
        <v>46128</v>
      </c>
      <c r="D3636" s="282" t="s">
        <v>2925</v>
      </c>
      <c r="E3636" s="282" t="s">
        <v>3805</v>
      </c>
      <c r="F3636" s="284" t="s">
        <v>4656</v>
      </c>
      <c r="G3636" s="282" t="s">
        <v>1701</v>
      </c>
      <c r="I3636" s="257">
        <v>650000</v>
      </c>
      <c r="J3636" s="261">
        <v>1</v>
      </c>
      <c r="M3636" s="257">
        <v>650000</v>
      </c>
      <c r="O3636" s="257" t="s">
        <v>4978</v>
      </c>
      <c r="P3636" s="282" t="s">
        <v>4979</v>
      </c>
    </row>
    <row r="3637" spans="1:17">
      <c r="A3637" s="263">
        <v>3636</v>
      </c>
      <c r="B3637" s="58">
        <v>129</v>
      </c>
      <c r="C3637" s="256">
        <v>46128</v>
      </c>
      <c r="D3637" s="282" t="s">
        <v>2925</v>
      </c>
      <c r="E3637" s="282" t="s">
        <v>3805</v>
      </c>
      <c r="G3637" s="282" t="s">
        <v>4980</v>
      </c>
      <c r="I3637" s="257">
        <v>150000</v>
      </c>
      <c r="J3637" s="261">
        <v>1</v>
      </c>
      <c r="M3637" s="257">
        <v>150000</v>
      </c>
      <c r="O3637" s="257" t="s">
        <v>4978</v>
      </c>
      <c r="P3637" s="257" t="s">
        <v>4979</v>
      </c>
    </row>
    <row r="3638" spans="1:17">
      <c r="A3638" s="263">
        <v>3637</v>
      </c>
      <c r="B3638" s="58">
        <v>77</v>
      </c>
      <c r="C3638" s="256">
        <v>46128</v>
      </c>
      <c r="D3638" s="282" t="s">
        <v>999</v>
      </c>
      <c r="E3638" s="282" t="s">
        <v>3805</v>
      </c>
      <c r="F3638" s="284" t="s">
        <v>4656</v>
      </c>
      <c r="G3638" s="282" t="s">
        <v>1701</v>
      </c>
      <c r="I3638" s="257">
        <v>1100000</v>
      </c>
      <c r="J3638" s="261">
        <v>1</v>
      </c>
      <c r="M3638" s="257">
        <v>1100000</v>
      </c>
      <c r="P3638" s="282" t="s">
        <v>4982</v>
      </c>
    </row>
    <row r="3639" spans="1:17">
      <c r="A3639" s="263">
        <v>3638</v>
      </c>
      <c r="C3639" s="256">
        <v>46128</v>
      </c>
      <c r="D3639" s="282" t="s">
        <v>2673</v>
      </c>
      <c r="G3639" s="282" t="s">
        <v>2673</v>
      </c>
      <c r="N3639" s="257">
        <v>-440000</v>
      </c>
    </row>
    <row r="3640" spans="1:17">
      <c r="A3640" s="263">
        <v>3639</v>
      </c>
      <c r="B3640" s="58">
        <v>186</v>
      </c>
      <c r="C3640" s="256">
        <v>46129</v>
      </c>
      <c r="D3640" s="282" t="s">
        <v>3124</v>
      </c>
      <c r="E3640" s="282" t="s">
        <v>3805</v>
      </c>
      <c r="F3640" s="284">
        <v>10066707</v>
      </c>
      <c r="G3640" s="282" t="s">
        <v>1552</v>
      </c>
      <c r="H3640" s="261" t="s">
        <v>1874</v>
      </c>
      <c r="I3640" s="257">
        <v>1000000</v>
      </c>
      <c r="J3640" s="261">
        <v>1</v>
      </c>
      <c r="M3640" s="257">
        <v>1000000</v>
      </c>
      <c r="O3640" s="257" t="s">
        <v>4985</v>
      </c>
      <c r="P3640" s="282">
        <v>79308960722</v>
      </c>
    </row>
    <row r="3641" spans="1:17">
      <c r="A3641" s="263">
        <v>3640</v>
      </c>
      <c r="B3641" s="58">
        <v>12</v>
      </c>
      <c r="C3641" s="256">
        <v>46129</v>
      </c>
      <c r="D3641" s="282" t="s">
        <v>1802</v>
      </c>
      <c r="E3641" s="282" t="s">
        <v>3805</v>
      </c>
      <c r="F3641" s="284">
        <v>7205246673</v>
      </c>
      <c r="G3641" s="282" t="s">
        <v>1182</v>
      </c>
      <c r="H3641" s="261" t="s">
        <v>1710</v>
      </c>
      <c r="I3641" s="257">
        <v>1200000</v>
      </c>
      <c r="J3641" s="261">
        <v>1</v>
      </c>
      <c r="M3641" s="257">
        <v>1200000</v>
      </c>
    </row>
    <row r="3642" spans="1:17">
      <c r="A3642" s="263">
        <v>3641</v>
      </c>
      <c r="B3642" s="58">
        <v>104</v>
      </c>
      <c r="C3642" s="256">
        <v>46129</v>
      </c>
      <c r="D3642" s="282" t="s">
        <v>1802</v>
      </c>
      <c r="E3642" s="282" t="s">
        <v>3805</v>
      </c>
      <c r="G3642" s="282" t="s">
        <v>1467</v>
      </c>
      <c r="H3642" s="261" t="s">
        <v>2613</v>
      </c>
      <c r="I3642" s="257">
        <v>350000</v>
      </c>
      <c r="J3642" s="261">
        <v>1</v>
      </c>
      <c r="M3642" s="257">
        <v>350000</v>
      </c>
    </row>
    <row r="3643" spans="1:17">
      <c r="A3643" s="263">
        <v>3642</v>
      </c>
      <c r="B3643" s="58">
        <v>187</v>
      </c>
      <c r="C3643" s="256">
        <v>46129</v>
      </c>
      <c r="D3643" s="282" t="s">
        <v>1680</v>
      </c>
      <c r="E3643" s="282" t="s">
        <v>3805</v>
      </c>
      <c r="F3643" s="284" t="s">
        <v>4988</v>
      </c>
      <c r="G3643" s="282" t="s">
        <v>2150</v>
      </c>
      <c r="H3643" s="261" t="s">
        <v>1907</v>
      </c>
      <c r="I3643" s="257">
        <v>1900000</v>
      </c>
      <c r="J3643" s="261">
        <v>1</v>
      </c>
      <c r="M3643" s="257">
        <v>1900000</v>
      </c>
      <c r="O3643" s="257" t="s">
        <v>4989</v>
      </c>
    </row>
    <row r="3644" spans="1:17">
      <c r="A3644" s="263">
        <v>3643</v>
      </c>
      <c r="B3644" s="58">
        <v>65</v>
      </c>
      <c r="C3644" s="256">
        <v>46129</v>
      </c>
      <c r="D3644" s="282" t="s">
        <v>1680</v>
      </c>
      <c r="E3644" s="282" t="s">
        <v>3805</v>
      </c>
      <c r="F3644" s="284" t="s">
        <v>1760</v>
      </c>
      <c r="G3644" s="282" t="s">
        <v>2129</v>
      </c>
      <c r="H3644" s="261" t="s">
        <v>1760</v>
      </c>
      <c r="I3644" s="257">
        <v>100000</v>
      </c>
      <c r="J3644" s="261">
        <v>1</v>
      </c>
      <c r="M3644" s="257">
        <v>100000</v>
      </c>
      <c r="O3644" s="257" t="s">
        <v>4989</v>
      </c>
      <c r="P3644" s="282" t="s">
        <v>4263</v>
      </c>
    </row>
    <row r="3645" spans="1:17">
      <c r="A3645" s="263">
        <v>3644</v>
      </c>
      <c r="B3645" s="58">
        <v>160</v>
      </c>
      <c r="C3645" s="256">
        <v>46129</v>
      </c>
      <c r="D3645" s="282" t="s">
        <v>2788</v>
      </c>
      <c r="E3645" s="282" t="s">
        <v>5006</v>
      </c>
      <c r="G3645" s="282" t="s">
        <v>2040</v>
      </c>
      <c r="H3645" s="261">
        <v>1068298044</v>
      </c>
      <c r="I3645" s="257">
        <v>0</v>
      </c>
      <c r="J3645" s="261">
        <v>1</v>
      </c>
      <c r="L3645" s="258">
        <v>0</v>
      </c>
      <c r="M3645" s="257">
        <v>0</v>
      </c>
      <c r="Q3645" s="282" t="s">
        <v>1775</v>
      </c>
    </row>
    <row r="3646" spans="1:17">
      <c r="A3646" s="263">
        <v>3645</v>
      </c>
      <c r="C3646" s="256">
        <v>46129</v>
      </c>
      <c r="D3646" s="282" t="s">
        <v>4270</v>
      </c>
      <c r="G3646" s="282" t="s">
        <v>4992</v>
      </c>
      <c r="N3646" s="257">
        <v>-1600000</v>
      </c>
    </row>
    <row r="3647" spans="1:17">
      <c r="A3647" s="263">
        <v>3646</v>
      </c>
      <c r="C3647" s="256">
        <v>46129</v>
      </c>
      <c r="D3647" s="282" t="s">
        <v>999</v>
      </c>
      <c r="G3647" s="282" t="s">
        <v>999</v>
      </c>
      <c r="N3647" s="257">
        <v>-2780000</v>
      </c>
    </row>
    <row r="3648" spans="1:17">
      <c r="A3648" s="263">
        <v>3647</v>
      </c>
      <c r="C3648" s="256">
        <v>46129</v>
      </c>
      <c r="D3648" s="282" t="s">
        <v>3873</v>
      </c>
      <c r="G3648" s="282" t="s">
        <v>3873</v>
      </c>
      <c r="N3648" s="257">
        <v>-1650000</v>
      </c>
    </row>
    <row r="3649" spans="1:16">
      <c r="A3649" s="263">
        <v>3648</v>
      </c>
      <c r="B3649" s="58">
        <v>13</v>
      </c>
      <c r="C3649" s="256">
        <v>46130</v>
      </c>
      <c r="D3649" s="282" t="s">
        <v>1769</v>
      </c>
      <c r="F3649" s="284">
        <v>7205502786</v>
      </c>
      <c r="G3649" s="282" t="s">
        <v>1182</v>
      </c>
      <c r="H3649" s="261" t="s">
        <v>1710</v>
      </c>
      <c r="I3649" s="257">
        <v>1300000</v>
      </c>
      <c r="J3649" s="261">
        <v>1</v>
      </c>
      <c r="L3649" s="258">
        <v>130000</v>
      </c>
      <c r="M3649" s="257">
        <v>1430000</v>
      </c>
    </row>
    <row r="3650" spans="1:16">
      <c r="A3650" s="263">
        <v>3649</v>
      </c>
      <c r="C3650" s="256">
        <v>46130</v>
      </c>
      <c r="D3650" s="282" t="s">
        <v>1415</v>
      </c>
      <c r="G3650" s="282" t="s">
        <v>4994</v>
      </c>
      <c r="N3650" s="257">
        <v>-400000</v>
      </c>
    </row>
    <row r="3651" spans="1:16">
      <c r="A3651" s="263">
        <v>3650</v>
      </c>
      <c r="C3651" s="256">
        <v>46132</v>
      </c>
      <c r="D3651" s="282" t="s">
        <v>1802</v>
      </c>
      <c r="G3651" s="282" t="s">
        <v>1802</v>
      </c>
      <c r="N3651" s="257">
        <v>-1550000</v>
      </c>
    </row>
    <row r="3652" spans="1:16">
      <c r="A3652" s="263">
        <v>3651</v>
      </c>
      <c r="C3652" s="256">
        <v>46132</v>
      </c>
      <c r="D3652" s="282" t="s">
        <v>2818</v>
      </c>
      <c r="G3652" s="282" t="s">
        <v>2818</v>
      </c>
      <c r="N3652" s="257">
        <v>-1600000</v>
      </c>
    </row>
    <row r="3653" spans="1:16">
      <c r="A3653" s="263">
        <v>3652</v>
      </c>
      <c r="B3653" s="58">
        <v>90</v>
      </c>
      <c r="C3653" s="256">
        <v>46132</v>
      </c>
      <c r="D3653" s="282" t="s">
        <v>3874</v>
      </c>
      <c r="E3653" s="282" t="s">
        <v>3805</v>
      </c>
      <c r="G3653" s="282" t="s">
        <v>1675</v>
      </c>
      <c r="H3653" s="261">
        <v>27107593440</v>
      </c>
      <c r="I3653" s="257">
        <v>150000</v>
      </c>
      <c r="J3653" s="261">
        <v>1</v>
      </c>
      <c r="M3653" s="257">
        <v>150000</v>
      </c>
    </row>
    <row r="3654" spans="1:16">
      <c r="A3654" s="263">
        <v>3653</v>
      </c>
      <c r="B3654" s="58">
        <v>188</v>
      </c>
      <c r="C3654" s="256">
        <v>46132</v>
      </c>
      <c r="D3654" s="282" t="s">
        <v>1440</v>
      </c>
      <c r="E3654" s="282" t="s">
        <v>3805</v>
      </c>
      <c r="G3654" s="282" t="s">
        <v>2766</v>
      </c>
      <c r="I3654" s="257">
        <v>150000</v>
      </c>
      <c r="J3654" s="261">
        <v>1</v>
      </c>
      <c r="M3654" s="257">
        <v>150000</v>
      </c>
    </row>
    <row r="3655" spans="1:16">
      <c r="A3655" s="263">
        <v>3654</v>
      </c>
      <c r="B3655" s="58">
        <v>94</v>
      </c>
      <c r="C3655" s="256">
        <v>46132</v>
      </c>
      <c r="D3655" s="282" t="s">
        <v>1966</v>
      </c>
      <c r="E3655" s="282" t="s">
        <v>3805</v>
      </c>
      <c r="G3655" s="282" t="s">
        <v>2135</v>
      </c>
      <c r="H3655" s="261" t="s">
        <v>1186</v>
      </c>
      <c r="I3655" s="257">
        <v>650000</v>
      </c>
      <c r="J3655" s="261">
        <v>1</v>
      </c>
      <c r="M3655" s="257">
        <v>650000</v>
      </c>
    </row>
    <row r="3656" spans="1:16">
      <c r="A3656" s="263">
        <v>3655</v>
      </c>
      <c r="B3656" s="58">
        <v>14</v>
      </c>
      <c r="C3656" s="256">
        <v>46132</v>
      </c>
      <c r="D3656" s="282" t="s">
        <v>1825</v>
      </c>
      <c r="E3656" s="282" t="s">
        <v>3805</v>
      </c>
      <c r="F3656" s="284">
        <v>7205196869</v>
      </c>
      <c r="G3656" s="282" t="s">
        <v>1182</v>
      </c>
      <c r="H3656" s="261" t="s">
        <v>1710</v>
      </c>
      <c r="I3656" s="257">
        <v>1300000</v>
      </c>
      <c r="J3656" s="261">
        <v>1</v>
      </c>
      <c r="L3656" s="258">
        <v>130000</v>
      </c>
      <c r="M3656" s="257">
        <v>1430000</v>
      </c>
      <c r="O3656" s="257" t="s">
        <v>5001</v>
      </c>
      <c r="P3656" s="282" t="s">
        <v>5002</v>
      </c>
    </row>
    <row r="3657" spans="1:16">
      <c r="A3657" s="263">
        <v>3656</v>
      </c>
      <c r="B3657" s="58">
        <v>90</v>
      </c>
      <c r="C3657" s="256">
        <v>46132</v>
      </c>
      <c r="D3657" s="282" t="s">
        <v>1349</v>
      </c>
      <c r="E3657" s="282" t="s">
        <v>3805</v>
      </c>
      <c r="G3657" s="282" t="s">
        <v>1675</v>
      </c>
      <c r="H3657" s="261">
        <v>27107593440</v>
      </c>
      <c r="I3657" s="257">
        <v>170000</v>
      </c>
      <c r="J3657" s="261">
        <v>2</v>
      </c>
      <c r="M3657" s="257">
        <v>340000</v>
      </c>
    </row>
    <row r="3658" spans="1:16">
      <c r="A3658" s="263">
        <v>3657</v>
      </c>
      <c r="B3658" s="58">
        <v>15</v>
      </c>
      <c r="C3658" s="256">
        <v>46132</v>
      </c>
      <c r="D3658" s="282" t="s">
        <v>1465</v>
      </c>
      <c r="E3658" s="282" t="s">
        <v>3805</v>
      </c>
      <c r="F3658" s="284">
        <v>7205616262</v>
      </c>
      <c r="G3658" s="282" t="s">
        <v>1182</v>
      </c>
      <c r="H3658" s="261" t="s">
        <v>1710</v>
      </c>
      <c r="I3658" s="257">
        <v>1200000</v>
      </c>
      <c r="J3658" s="261">
        <v>1</v>
      </c>
      <c r="M3658" s="257">
        <v>1200000</v>
      </c>
    </row>
    <row r="3659" spans="1:16">
      <c r="A3659" s="263">
        <v>3658</v>
      </c>
      <c r="B3659" s="58">
        <v>104</v>
      </c>
      <c r="C3659" s="256">
        <v>46132</v>
      </c>
      <c r="D3659" s="282" t="s">
        <v>1465</v>
      </c>
      <c r="E3659" s="282" t="s">
        <v>3805</v>
      </c>
      <c r="G3659" s="282" t="s">
        <v>1467</v>
      </c>
      <c r="H3659" s="261" t="s">
        <v>2613</v>
      </c>
      <c r="I3659" s="257">
        <v>350000</v>
      </c>
      <c r="J3659" s="261">
        <v>1</v>
      </c>
      <c r="M3659" s="257">
        <v>350000</v>
      </c>
    </row>
    <row r="3660" spans="1:16">
      <c r="A3660" s="263">
        <v>3659</v>
      </c>
      <c r="C3660" s="256">
        <v>46132</v>
      </c>
      <c r="D3660" s="282" t="s">
        <v>1825</v>
      </c>
      <c r="G3660" s="282" t="s">
        <v>1825</v>
      </c>
      <c r="N3660" s="257">
        <v>-1430000</v>
      </c>
    </row>
    <row r="3661" spans="1:16">
      <c r="A3661" s="263">
        <v>3660</v>
      </c>
      <c r="C3661" s="256">
        <v>46132</v>
      </c>
      <c r="D3661" s="282" t="s">
        <v>1966</v>
      </c>
      <c r="G3661" s="282" t="s">
        <v>3957</v>
      </c>
      <c r="N3661" s="257">
        <v>-1600000</v>
      </c>
    </row>
    <row r="3662" spans="1:16">
      <c r="A3662" s="263">
        <v>3661</v>
      </c>
      <c r="C3662" s="256">
        <v>46132</v>
      </c>
      <c r="D3662" s="282" t="s">
        <v>1425</v>
      </c>
      <c r="G3662" s="282" t="s">
        <v>1425</v>
      </c>
      <c r="N3662" s="257">
        <v>-1300000</v>
      </c>
    </row>
    <row r="3663" spans="1:16">
      <c r="A3663" s="263">
        <v>3662</v>
      </c>
      <c r="C3663" s="256">
        <v>46132</v>
      </c>
      <c r="D3663" s="282" t="s">
        <v>3124</v>
      </c>
      <c r="G3663" s="282" t="s">
        <v>3124</v>
      </c>
      <c r="N3663" s="257">
        <v>-1350000</v>
      </c>
    </row>
    <row r="3664" spans="1:16">
      <c r="A3664" s="263">
        <v>3663</v>
      </c>
      <c r="C3664" s="256">
        <v>46133</v>
      </c>
      <c r="D3664" s="282" t="s">
        <v>1849</v>
      </c>
      <c r="G3664" s="282" t="s">
        <v>1849</v>
      </c>
      <c r="N3664" s="257">
        <v>-2750000</v>
      </c>
    </row>
    <row r="3665" spans="1:17">
      <c r="A3665" s="263">
        <v>3664</v>
      </c>
      <c r="C3665" s="256">
        <v>46133</v>
      </c>
      <c r="D3665" s="282" t="s">
        <v>1007</v>
      </c>
      <c r="G3665" s="282" t="s">
        <v>1007</v>
      </c>
      <c r="N3665" s="257">
        <v>-4616000</v>
      </c>
    </row>
    <row r="3666" spans="1:17">
      <c r="A3666" s="263">
        <v>3665</v>
      </c>
      <c r="C3666" s="256">
        <v>46133</v>
      </c>
      <c r="D3666" s="282" t="s">
        <v>1154</v>
      </c>
      <c r="G3666" s="282" t="s">
        <v>1154</v>
      </c>
      <c r="N3666" s="257">
        <v>-715000</v>
      </c>
    </row>
    <row r="3667" spans="1:17">
      <c r="A3667" s="263">
        <v>3666</v>
      </c>
      <c r="C3667" s="256">
        <v>46133</v>
      </c>
      <c r="D3667" s="282" t="s">
        <v>1525</v>
      </c>
      <c r="G3667" s="282" t="s">
        <v>1525</v>
      </c>
      <c r="N3667" s="257">
        <v>-1940000</v>
      </c>
    </row>
    <row r="3668" spans="1:17">
      <c r="A3668" s="263">
        <v>3667</v>
      </c>
      <c r="C3668" s="256">
        <v>46133</v>
      </c>
      <c r="D3668" s="282" t="s">
        <v>1440</v>
      </c>
      <c r="G3668" s="282" t="s">
        <v>1440</v>
      </c>
      <c r="N3668" s="257">
        <v>-150000</v>
      </c>
    </row>
    <row r="3669" spans="1:17">
      <c r="A3669" s="263">
        <v>3668</v>
      </c>
      <c r="B3669" s="58">
        <v>189</v>
      </c>
      <c r="C3669" s="256">
        <v>46133</v>
      </c>
      <c r="D3669" s="282" t="s">
        <v>2844</v>
      </c>
      <c r="E3669" s="282" t="s">
        <v>3805</v>
      </c>
      <c r="F3669" s="284" t="s">
        <v>5009</v>
      </c>
      <c r="G3669" s="282" t="s">
        <v>2126</v>
      </c>
      <c r="H3669" s="261" t="s">
        <v>1435</v>
      </c>
      <c r="I3669" s="257">
        <v>1500000</v>
      </c>
      <c r="J3669" s="261">
        <v>1</v>
      </c>
      <c r="M3669" s="257">
        <v>1500000</v>
      </c>
      <c r="O3669" s="257" t="s">
        <v>5010</v>
      </c>
    </row>
    <row r="3670" spans="1:17">
      <c r="A3670" s="263">
        <v>3669</v>
      </c>
      <c r="B3670" s="58">
        <v>13</v>
      </c>
      <c r="C3670" s="256">
        <v>46133</v>
      </c>
      <c r="D3670" s="282" t="s">
        <v>5032</v>
      </c>
      <c r="F3670" s="284" t="s">
        <v>4194</v>
      </c>
      <c r="G3670" s="282" t="s">
        <v>5033</v>
      </c>
      <c r="H3670" s="261" t="s">
        <v>5034</v>
      </c>
      <c r="I3670" s="257">
        <v>1200000</v>
      </c>
      <c r="J3670" s="261">
        <v>1</v>
      </c>
      <c r="L3670" s="258">
        <v>120000</v>
      </c>
      <c r="M3670" s="257">
        <v>1320000</v>
      </c>
      <c r="O3670" s="257" t="s">
        <v>5035</v>
      </c>
      <c r="P3670" s="282" t="s">
        <v>5036</v>
      </c>
    </row>
    <row r="3671" spans="1:17">
      <c r="A3671" s="263">
        <v>3670</v>
      </c>
      <c r="C3671" s="256">
        <v>46134</v>
      </c>
      <c r="D3671" s="282" t="s">
        <v>2675</v>
      </c>
      <c r="G3671" s="282" t="s">
        <v>3625</v>
      </c>
      <c r="N3671" s="257">
        <v>-1300000</v>
      </c>
    </row>
    <row r="3672" spans="1:17">
      <c r="A3672" s="263">
        <v>3671</v>
      </c>
      <c r="C3672" s="256">
        <v>46134</v>
      </c>
      <c r="D3672" s="282" t="s">
        <v>1769</v>
      </c>
      <c r="G3672" s="282" t="s">
        <v>1769</v>
      </c>
      <c r="N3672" s="257">
        <v>-1430000</v>
      </c>
    </row>
    <row r="3673" spans="1:17">
      <c r="A3673" s="263">
        <v>3672</v>
      </c>
      <c r="C3673" s="256">
        <v>46134</v>
      </c>
      <c r="D3673" s="282" t="s">
        <v>1010</v>
      </c>
      <c r="G3673" s="282" t="s">
        <v>3784</v>
      </c>
      <c r="N3673" s="257">
        <v>-5550000</v>
      </c>
    </row>
    <row r="3674" spans="1:17">
      <c r="A3674" s="263">
        <v>3673</v>
      </c>
      <c r="C3674" s="256">
        <v>46134</v>
      </c>
      <c r="D3674" s="282" t="s">
        <v>1349</v>
      </c>
      <c r="G3674" s="282" t="s">
        <v>3952</v>
      </c>
      <c r="N3674" s="257">
        <v>-340000</v>
      </c>
    </row>
    <row r="3675" spans="1:17">
      <c r="A3675" s="263">
        <v>3674</v>
      </c>
      <c r="B3675" s="58">
        <v>15</v>
      </c>
      <c r="C3675" s="256">
        <v>46134</v>
      </c>
      <c r="D3675" s="282" t="s">
        <v>4751</v>
      </c>
      <c r="E3675" s="282" t="s">
        <v>3805</v>
      </c>
      <c r="F3675" s="284">
        <v>7205616262</v>
      </c>
      <c r="G3675" s="282" t="s">
        <v>1182</v>
      </c>
      <c r="H3675" s="261" t="s">
        <v>1710</v>
      </c>
      <c r="I3675" s="257">
        <v>1200000</v>
      </c>
      <c r="J3675" s="261">
        <v>1</v>
      </c>
      <c r="M3675" s="257">
        <v>1200000</v>
      </c>
      <c r="O3675" s="257" t="s">
        <v>5013</v>
      </c>
      <c r="Q3675" s="282" t="s">
        <v>4196</v>
      </c>
    </row>
    <row r="3676" spans="1:17">
      <c r="A3676" s="263">
        <v>3675</v>
      </c>
      <c r="B3676" s="58">
        <v>104</v>
      </c>
      <c r="C3676" s="256">
        <v>46134</v>
      </c>
      <c r="D3676" s="282" t="s">
        <v>4751</v>
      </c>
      <c r="E3676" s="282" t="s">
        <v>3805</v>
      </c>
      <c r="G3676" s="282" t="s">
        <v>1467</v>
      </c>
      <c r="H3676" s="261" t="s">
        <v>2613</v>
      </c>
      <c r="I3676" s="257">
        <v>350000</v>
      </c>
      <c r="J3676" s="261">
        <v>1</v>
      </c>
      <c r="M3676" s="257">
        <v>350000</v>
      </c>
      <c r="O3676" s="257" t="s">
        <v>5013</v>
      </c>
    </row>
    <row r="3677" spans="1:17">
      <c r="A3677" s="263">
        <v>3676</v>
      </c>
      <c r="B3677" s="58">
        <v>104</v>
      </c>
      <c r="C3677" s="256">
        <v>46134</v>
      </c>
      <c r="D3677" s="282" t="s">
        <v>1444</v>
      </c>
      <c r="E3677" s="282" t="s">
        <v>3805</v>
      </c>
      <c r="G3677" s="282" t="s">
        <v>1467</v>
      </c>
      <c r="H3677" s="261" t="s">
        <v>2613</v>
      </c>
      <c r="I3677" s="257">
        <v>350000</v>
      </c>
      <c r="J3677" s="261">
        <v>2</v>
      </c>
      <c r="M3677" s="257">
        <v>700000</v>
      </c>
    </row>
    <row r="3678" spans="1:17">
      <c r="A3678" s="263">
        <v>3677</v>
      </c>
      <c r="B3678" s="58">
        <v>94</v>
      </c>
      <c r="C3678" s="256">
        <v>46134</v>
      </c>
      <c r="D3678" s="282" t="s">
        <v>1010</v>
      </c>
      <c r="E3678" s="282" t="s">
        <v>3805</v>
      </c>
      <c r="G3678" s="282" t="s">
        <v>2135</v>
      </c>
      <c r="H3678" s="261" t="s">
        <v>1186</v>
      </c>
      <c r="I3678" s="257">
        <v>650000</v>
      </c>
      <c r="J3678" s="261">
        <v>1</v>
      </c>
      <c r="M3678" s="257">
        <v>650000</v>
      </c>
    </row>
    <row r="3679" spans="1:17">
      <c r="A3679" s="263">
        <v>3678</v>
      </c>
      <c r="B3679" s="58">
        <v>96</v>
      </c>
      <c r="C3679" s="256">
        <v>46134</v>
      </c>
      <c r="D3679" s="282" t="s">
        <v>1010</v>
      </c>
      <c r="E3679" s="282" t="s">
        <v>3805</v>
      </c>
      <c r="G3679" s="282" t="s">
        <v>2138</v>
      </c>
      <c r="H3679" s="261">
        <v>50229</v>
      </c>
      <c r="I3679" s="257">
        <v>80000</v>
      </c>
      <c r="J3679" s="261">
        <v>1</v>
      </c>
      <c r="M3679" s="257">
        <v>80000</v>
      </c>
    </row>
    <row r="3680" spans="1:17">
      <c r="A3680" s="263">
        <v>3679</v>
      </c>
      <c r="B3680" s="58">
        <v>174</v>
      </c>
      <c r="C3680" s="256">
        <v>46134</v>
      </c>
      <c r="D3680" s="282" t="s">
        <v>1010</v>
      </c>
      <c r="E3680" s="282" t="s">
        <v>3805</v>
      </c>
      <c r="G3680" s="282" t="s">
        <v>2139</v>
      </c>
      <c r="H3680" s="261" t="s">
        <v>1752</v>
      </c>
      <c r="I3680" s="257">
        <v>40000</v>
      </c>
      <c r="J3680" s="261">
        <v>1</v>
      </c>
      <c r="M3680" s="257">
        <v>40000</v>
      </c>
    </row>
    <row r="3681" spans="1:17">
      <c r="A3681" s="263">
        <v>3680</v>
      </c>
      <c r="B3681" s="58">
        <v>190</v>
      </c>
      <c r="C3681" s="256">
        <v>46134</v>
      </c>
      <c r="D3681" s="282" t="s">
        <v>1975</v>
      </c>
      <c r="E3681" s="282" t="s">
        <v>3805</v>
      </c>
      <c r="G3681" s="282" t="s">
        <v>3062</v>
      </c>
      <c r="I3681" s="257">
        <v>250000</v>
      </c>
      <c r="J3681" s="261">
        <v>1</v>
      </c>
      <c r="M3681" s="257">
        <v>250000</v>
      </c>
    </row>
    <row r="3682" spans="1:17">
      <c r="A3682" s="263">
        <v>3681</v>
      </c>
      <c r="B3682" s="58">
        <v>191</v>
      </c>
      <c r="C3682" s="256">
        <v>46134</v>
      </c>
      <c r="D3682" s="282" t="s">
        <v>1450</v>
      </c>
      <c r="E3682" s="282" t="s">
        <v>3805</v>
      </c>
      <c r="G3682" s="282" t="s">
        <v>1520</v>
      </c>
      <c r="H3682" s="261">
        <v>24152333903</v>
      </c>
      <c r="I3682" s="257">
        <v>50000</v>
      </c>
      <c r="J3682" s="261">
        <v>2</v>
      </c>
      <c r="M3682" s="257">
        <v>100000</v>
      </c>
      <c r="Q3682" s="282" t="s">
        <v>1774</v>
      </c>
    </row>
    <row r="3683" spans="1:17">
      <c r="A3683" s="263">
        <v>3682</v>
      </c>
      <c r="B3683" s="58">
        <v>104</v>
      </c>
      <c r="C3683" s="256">
        <v>46134</v>
      </c>
      <c r="D3683" s="282" t="s">
        <v>5337</v>
      </c>
      <c r="G3683" s="282" t="s">
        <v>5338</v>
      </c>
      <c r="H3683" s="261" t="s">
        <v>5339</v>
      </c>
      <c r="I3683" s="257">
        <v>350000</v>
      </c>
      <c r="J3683" s="261">
        <v>1</v>
      </c>
      <c r="L3683" s="258">
        <v>35000</v>
      </c>
      <c r="M3683" s="257">
        <v>385000</v>
      </c>
    </row>
    <row r="3684" spans="1:17">
      <c r="A3684" s="263">
        <v>3683</v>
      </c>
      <c r="B3684" s="58">
        <v>94</v>
      </c>
      <c r="C3684" s="256">
        <v>46134</v>
      </c>
      <c r="D3684" s="282" t="s">
        <v>1438</v>
      </c>
      <c r="E3684" s="282" t="s">
        <v>3805</v>
      </c>
      <c r="G3684" s="282" t="s">
        <v>2135</v>
      </c>
      <c r="H3684" s="261" t="s">
        <v>1186</v>
      </c>
      <c r="I3684" s="257">
        <v>650000</v>
      </c>
      <c r="J3684" s="261">
        <v>3</v>
      </c>
      <c r="M3684" s="257">
        <v>1950000</v>
      </c>
    </row>
    <row r="3685" spans="1:17">
      <c r="A3685" s="263">
        <v>3684</v>
      </c>
      <c r="C3685" s="256">
        <v>46134</v>
      </c>
      <c r="D3685" s="282" t="s">
        <v>1450</v>
      </c>
      <c r="G3685" s="282" t="s">
        <v>1450</v>
      </c>
      <c r="N3685" s="257">
        <v>-100000</v>
      </c>
    </row>
    <row r="3686" spans="1:17">
      <c r="A3686" s="263">
        <v>3685</v>
      </c>
      <c r="C3686" s="256">
        <v>46134</v>
      </c>
      <c r="D3686" s="282" t="s">
        <v>1975</v>
      </c>
      <c r="G3686" s="282" t="s">
        <v>1975</v>
      </c>
      <c r="N3686" s="257">
        <v>-250000</v>
      </c>
    </row>
    <row r="3687" spans="1:17">
      <c r="A3687" s="263">
        <v>3686</v>
      </c>
      <c r="C3687" s="256">
        <v>46134</v>
      </c>
      <c r="D3687" s="282" t="s">
        <v>4751</v>
      </c>
      <c r="G3687" s="282" t="s">
        <v>5021</v>
      </c>
      <c r="N3687" s="257">
        <v>-1550000</v>
      </c>
    </row>
    <row r="3688" spans="1:17">
      <c r="A3688" s="263">
        <v>3687</v>
      </c>
      <c r="C3688" s="256">
        <v>46134</v>
      </c>
      <c r="D3688" s="282" t="s">
        <v>4773</v>
      </c>
      <c r="G3688" s="282" t="s">
        <v>4550</v>
      </c>
      <c r="N3688" s="257">
        <v>-1760000</v>
      </c>
    </row>
    <row r="3689" spans="1:17">
      <c r="A3689" s="263">
        <v>3688</v>
      </c>
      <c r="C3689" s="256">
        <v>46134</v>
      </c>
      <c r="D3689" s="282" t="s">
        <v>4773</v>
      </c>
      <c r="G3689" s="282" t="s">
        <v>4773</v>
      </c>
      <c r="N3689" s="257">
        <v>-1000000</v>
      </c>
    </row>
    <row r="3690" spans="1:17">
      <c r="A3690" s="263">
        <v>3689</v>
      </c>
      <c r="C3690" s="256">
        <v>46134</v>
      </c>
      <c r="D3690" s="282" t="s">
        <v>5024</v>
      </c>
      <c r="G3690" s="282" t="s">
        <v>5024</v>
      </c>
      <c r="N3690" s="257">
        <v>-150000</v>
      </c>
    </row>
    <row r="3691" spans="1:17">
      <c r="A3691" s="263">
        <v>3690</v>
      </c>
      <c r="B3691" s="58">
        <v>122</v>
      </c>
      <c r="C3691" s="256">
        <v>46135</v>
      </c>
      <c r="D3691" s="282" t="s">
        <v>1512</v>
      </c>
      <c r="E3691" s="282" t="s">
        <v>3805</v>
      </c>
      <c r="G3691" s="282" t="s">
        <v>2040</v>
      </c>
      <c r="H3691" s="261">
        <v>1068298046</v>
      </c>
      <c r="I3691" s="257">
        <v>500000</v>
      </c>
      <c r="J3691" s="261">
        <v>1</v>
      </c>
      <c r="M3691" s="257">
        <v>500000</v>
      </c>
      <c r="Q3691" s="282" t="s">
        <v>4670</v>
      </c>
    </row>
    <row r="3692" spans="1:17">
      <c r="A3692" s="263">
        <v>3691</v>
      </c>
      <c r="B3692" s="58">
        <v>192</v>
      </c>
      <c r="C3692" s="256">
        <v>46135</v>
      </c>
      <c r="D3692" s="282" t="s">
        <v>1512</v>
      </c>
      <c r="E3692" s="282" t="s">
        <v>3805</v>
      </c>
      <c r="G3692" s="282" t="s">
        <v>3893</v>
      </c>
      <c r="H3692" s="261">
        <v>1068237210</v>
      </c>
      <c r="I3692" s="257">
        <v>90000</v>
      </c>
      <c r="J3692" s="261">
        <v>1</v>
      </c>
      <c r="M3692" s="257">
        <v>90000</v>
      </c>
    </row>
    <row r="3693" spans="1:17">
      <c r="A3693" s="263">
        <v>3692</v>
      </c>
      <c r="B3693" s="58">
        <v>104</v>
      </c>
      <c r="C3693" s="256">
        <v>46135</v>
      </c>
      <c r="D3693" s="282" t="s">
        <v>3881</v>
      </c>
      <c r="E3693" s="282" t="s">
        <v>3805</v>
      </c>
      <c r="G3693" s="282" t="s">
        <v>1467</v>
      </c>
      <c r="H3693" s="261" t="s">
        <v>2613</v>
      </c>
      <c r="I3693" s="257">
        <v>350000</v>
      </c>
      <c r="J3693" s="261">
        <v>1</v>
      </c>
      <c r="L3693" s="258">
        <v>35000</v>
      </c>
      <c r="M3693" s="257">
        <v>385000</v>
      </c>
    </row>
    <row r="3694" spans="1:17">
      <c r="A3694" s="263">
        <v>3693</v>
      </c>
      <c r="B3694" s="58">
        <v>117</v>
      </c>
      <c r="C3694" s="256">
        <v>46135</v>
      </c>
      <c r="D3694" s="282" t="s">
        <v>1007</v>
      </c>
      <c r="E3694" s="282" t="s">
        <v>3805</v>
      </c>
      <c r="G3694" s="282" t="s">
        <v>4454</v>
      </c>
      <c r="H3694" s="261" t="s">
        <v>1903</v>
      </c>
      <c r="I3694" s="257">
        <v>1000000</v>
      </c>
      <c r="J3694" s="261">
        <v>1</v>
      </c>
      <c r="M3694" s="257">
        <v>1000000</v>
      </c>
    </row>
    <row r="3695" spans="1:17">
      <c r="A3695" s="263">
        <v>3694</v>
      </c>
      <c r="B3695" s="58">
        <v>193</v>
      </c>
      <c r="C3695" s="256">
        <v>46135</v>
      </c>
      <c r="D3695" s="282" t="s">
        <v>1007</v>
      </c>
      <c r="E3695" s="282" t="s">
        <v>3805</v>
      </c>
      <c r="G3695" s="282" t="s">
        <v>5027</v>
      </c>
      <c r="H3695" s="261" t="s">
        <v>5028</v>
      </c>
      <c r="I3695" s="257">
        <v>30000</v>
      </c>
      <c r="J3695" s="261">
        <v>1</v>
      </c>
      <c r="M3695" s="257">
        <v>30000</v>
      </c>
    </row>
    <row r="3696" spans="1:17">
      <c r="A3696" s="263">
        <v>3695</v>
      </c>
      <c r="B3696" s="58">
        <v>102</v>
      </c>
      <c r="C3696" s="256">
        <v>46135</v>
      </c>
      <c r="D3696" s="282" t="s">
        <v>1007</v>
      </c>
      <c r="E3696" s="282" t="s">
        <v>3805</v>
      </c>
      <c r="G3696" s="282" t="s">
        <v>1664</v>
      </c>
      <c r="H3696" s="261" t="s">
        <v>1663</v>
      </c>
      <c r="I3696" s="257">
        <v>50000</v>
      </c>
      <c r="J3696" s="261">
        <v>2</v>
      </c>
      <c r="M3696" s="257">
        <v>100000</v>
      </c>
    </row>
    <row r="3697" spans="1:17">
      <c r="A3697" s="263">
        <v>3696</v>
      </c>
      <c r="B3697" s="58">
        <v>77</v>
      </c>
      <c r="C3697" s="256">
        <v>46135</v>
      </c>
      <c r="D3697" s="282" t="s">
        <v>3855</v>
      </c>
      <c r="E3697" s="282" t="s">
        <v>3805</v>
      </c>
      <c r="F3697" s="284" t="s">
        <v>4656</v>
      </c>
      <c r="G3697" s="282" t="s">
        <v>1701</v>
      </c>
      <c r="I3697" s="257">
        <v>1000000</v>
      </c>
      <c r="J3697" s="261">
        <v>1</v>
      </c>
      <c r="M3697" s="257">
        <v>1000000</v>
      </c>
      <c r="P3697" s="282" t="s">
        <v>5031</v>
      </c>
    </row>
    <row r="3698" spans="1:17">
      <c r="A3698" s="263">
        <v>3697</v>
      </c>
      <c r="C3698" s="256">
        <v>46135</v>
      </c>
      <c r="D3698" s="282" t="s">
        <v>3855</v>
      </c>
      <c r="G3698" s="282" t="s">
        <v>3855</v>
      </c>
      <c r="N3698" s="257">
        <v>-1000000</v>
      </c>
    </row>
    <row r="3699" spans="1:17">
      <c r="A3699" s="263">
        <v>3698</v>
      </c>
      <c r="C3699" s="256">
        <v>46135</v>
      </c>
      <c r="D3699" s="282" t="s">
        <v>3109</v>
      </c>
      <c r="G3699" s="282" t="s">
        <v>5037</v>
      </c>
      <c r="N3699" s="257">
        <v>-1320000</v>
      </c>
    </row>
    <row r="3700" spans="1:17">
      <c r="A3700" s="263">
        <v>3699</v>
      </c>
      <c r="C3700" s="256">
        <v>46135</v>
      </c>
      <c r="D3700" s="282" t="s">
        <v>1465</v>
      </c>
      <c r="G3700" s="282" t="s">
        <v>1465</v>
      </c>
      <c r="N3700" s="257">
        <v>-1550000</v>
      </c>
    </row>
    <row r="3701" spans="1:17">
      <c r="A3701" s="263">
        <v>3700</v>
      </c>
      <c r="B3701" s="58">
        <v>92</v>
      </c>
      <c r="C3701" s="256">
        <v>46136</v>
      </c>
      <c r="D3701" s="282" t="s">
        <v>999</v>
      </c>
      <c r="E3701" s="282" t="s">
        <v>3805</v>
      </c>
      <c r="G3701" s="282" t="s">
        <v>2144</v>
      </c>
      <c r="H3701" s="261">
        <v>2820403</v>
      </c>
      <c r="I3701" s="257">
        <v>1600000</v>
      </c>
      <c r="J3701" s="261">
        <v>1</v>
      </c>
      <c r="M3701" s="257">
        <v>1600000</v>
      </c>
      <c r="O3701" s="257" t="s">
        <v>5038</v>
      </c>
      <c r="P3701" s="282" t="s">
        <v>5039</v>
      </c>
    </row>
    <row r="3702" spans="1:17">
      <c r="A3702" s="263">
        <v>3701</v>
      </c>
      <c r="B3702" s="58">
        <v>9</v>
      </c>
      <c r="C3702" s="256">
        <v>46136</v>
      </c>
      <c r="D3702" s="282" t="s">
        <v>1131</v>
      </c>
      <c r="E3702" s="282" t="s">
        <v>3805</v>
      </c>
      <c r="F3702" s="284">
        <v>7204804336</v>
      </c>
      <c r="G3702" s="282" t="s">
        <v>1182</v>
      </c>
      <c r="H3702" s="261" t="s">
        <v>1710</v>
      </c>
      <c r="I3702" s="257">
        <v>1200000</v>
      </c>
      <c r="J3702" s="261">
        <v>1</v>
      </c>
      <c r="L3702" s="258">
        <v>120000</v>
      </c>
      <c r="M3702" s="257">
        <v>1320000</v>
      </c>
      <c r="O3702" s="257" t="s">
        <v>5041</v>
      </c>
    </row>
    <row r="3703" spans="1:17">
      <c r="A3703" s="263">
        <v>3702</v>
      </c>
      <c r="B3703" s="58">
        <v>175</v>
      </c>
      <c r="C3703" s="256">
        <v>46136</v>
      </c>
      <c r="D3703" s="282" t="s">
        <v>1010</v>
      </c>
      <c r="E3703" s="282" t="s">
        <v>3805</v>
      </c>
      <c r="G3703" s="282" t="s">
        <v>2140</v>
      </c>
      <c r="H3703" s="261" t="s">
        <v>1778</v>
      </c>
      <c r="I3703" s="257">
        <v>20000</v>
      </c>
      <c r="J3703" s="261">
        <v>1</v>
      </c>
      <c r="M3703" s="257">
        <v>20000</v>
      </c>
      <c r="Q3703" s="282" t="s">
        <v>4901</v>
      </c>
    </row>
    <row r="3704" spans="1:17">
      <c r="A3704" s="263">
        <v>3703</v>
      </c>
      <c r="B3704" s="58">
        <v>133</v>
      </c>
      <c r="C3704" s="256">
        <v>46136</v>
      </c>
      <c r="D3704" s="282" t="s">
        <v>1680</v>
      </c>
      <c r="E3704" s="282" t="s">
        <v>3805</v>
      </c>
      <c r="G3704" s="282" t="s">
        <v>1702</v>
      </c>
      <c r="H3704" s="261">
        <v>2830501</v>
      </c>
      <c r="I3704" s="257">
        <v>1600000</v>
      </c>
      <c r="J3704" s="261">
        <v>1</v>
      </c>
      <c r="M3704" s="257">
        <v>1600000</v>
      </c>
      <c r="Q3704" s="282">
        <v>6058008114</v>
      </c>
    </row>
    <row r="3705" spans="1:17">
      <c r="A3705" s="263">
        <v>3704</v>
      </c>
      <c r="B3705" s="58">
        <v>154</v>
      </c>
      <c r="C3705" s="256">
        <v>46136</v>
      </c>
      <c r="D3705" s="282" t="s">
        <v>1802</v>
      </c>
      <c r="E3705" s="282" t="s">
        <v>5380</v>
      </c>
      <c r="G3705" s="282" t="s">
        <v>5045</v>
      </c>
      <c r="H3705" s="261">
        <v>6058008065</v>
      </c>
      <c r="J3705" s="261">
        <v>1</v>
      </c>
    </row>
    <row r="3706" spans="1:17">
      <c r="A3706" s="263">
        <v>3705</v>
      </c>
      <c r="B3706" s="58">
        <v>194</v>
      </c>
      <c r="C3706" s="256">
        <v>46136</v>
      </c>
      <c r="D3706" s="282" t="s">
        <v>5047</v>
      </c>
      <c r="E3706" s="282" t="s">
        <v>3805</v>
      </c>
      <c r="G3706" s="282" t="s">
        <v>4907</v>
      </c>
      <c r="I3706" s="257">
        <v>400000</v>
      </c>
      <c r="J3706" s="261">
        <v>1</v>
      </c>
      <c r="M3706" s="257">
        <v>400000</v>
      </c>
    </row>
    <row r="3707" spans="1:17">
      <c r="A3707" s="263">
        <v>3706</v>
      </c>
      <c r="B3707" s="58">
        <v>77</v>
      </c>
      <c r="C3707" s="256">
        <v>46136</v>
      </c>
      <c r="D3707" s="282" t="s">
        <v>2925</v>
      </c>
      <c r="E3707" s="282" t="s">
        <v>3805</v>
      </c>
      <c r="F3707" s="284" t="s">
        <v>4656</v>
      </c>
      <c r="G3707" s="282" t="s">
        <v>1701</v>
      </c>
      <c r="I3707" s="257">
        <v>650000</v>
      </c>
      <c r="J3707" s="261">
        <v>1</v>
      </c>
      <c r="M3707" s="257">
        <v>650000</v>
      </c>
      <c r="O3707" s="257" t="s">
        <v>5051</v>
      </c>
      <c r="P3707" s="282" t="s">
        <v>5052</v>
      </c>
    </row>
    <row r="3708" spans="1:17">
      <c r="A3708" s="263">
        <v>3707</v>
      </c>
      <c r="B3708" s="58">
        <v>162</v>
      </c>
      <c r="C3708" s="256">
        <v>46136</v>
      </c>
      <c r="D3708" s="282" t="s">
        <v>2348</v>
      </c>
      <c r="E3708" s="282" t="s">
        <v>3805</v>
      </c>
      <c r="F3708" s="284">
        <v>5011201030196</v>
      </c>
      <c r="G3708" s="282" t="s">
        <v>1978</v>
      </c>
      <c r="H3708" s="261" t="s">
        <v>1193</v>
      </c>
      <c r="I3708" s="257">
        <v>1500000</v>
      </c>
      <c r="J3708" s="261">
        <v>1</v>
      </c>
      <c r="L3708" s="258">
        <v>150000</v>
      </c>
      <c r="M3708" s="257">
        <v>1650000</v>
      </c>
      <c r="O3708" s="257" t="s">
        <v>5054</v>
      </c>
      <c r="P3708" s="282" t="s">
        <v>5055</v>
      </c>
    </row>
    <row r="3709" spans="1:17">
      <c r="A3709" s="263">
        <v>3708</v>
      </c>
      <c r="B3709" s="58">
        <v>13</v>
      </c>
      <c r="C3709" s="256">
        <v>46136</v>
      </c>
      <c r="D3709" s="282" t="s">
        <v>1769</v>
      </c>
      <c r="E3709" s="282" t="s">
        <v>3805</v>
      </c>
      <c r="F3709" s="284">
        <v>7205502786</v>
      </c>
      <c r="G3709" s="282" t="s">
        <v>1182</v>
      </c>
      <c r="H3709" s="261" t="s">
        <v>1710</v>
      </c>
      <c r="I3709" s="257">
        <v>1300000</v>
      </c>
      <c r="J3709" s="261">
        <v>1</v>
      </c>
      <c r="L3709" s="258">
        <v>130000</v>
      </c>
      <c r="M3709" s="257">
        <v>1430000</v>
      </c>
      <c r="O3709" s="257" t="s">
        <v>5057</v>
      </c>
      <c r="P3709" s="282" t="s">
        <v>5058</v>
      </c>
    </row>
    <row r="3710" spans="1:17">
      <c r="A3710" s="263">
        <v>3709</v>
      </c>
      <c r="B3710" s="58">
        <v>13</v>
      </c>
      <c r="C3710" s="256">
        <v>46136</v>
      </c>
      <c r="D3710" s="282" t="s">
        <v>1512</v>
      </c>
      <c r="E3710" s="282" t="s">
        <v>3805</v>
      </c>
      <c r="F3710" s="284">
        <v>7205502786</v>
      </c>
      <c r="G3710" s="282" t="s">
        <v>1182</v>
      </c>
      <c r="H3710" s="261" t="s">
        <v>1710</v>
      </c>
      <c r="I3710" s="257">
        <v>1200000</v>
      </c>
      <c r="J3710" s="261">
        <v>1</v>
      </c>
      <c r="M3710" s="257">
        <v>1200000</v>
      </c>
      <c r="O3710" s="257" t="s">
        <v>5060</v>
      </c>
      <c r="P3710" s="282" t="s">
        <v>4495</v>
      </c>
    </row>
    <row r="3711" spans="1:17">
      <c r="A3711" s="263">
        <v>3710</v>
      </c>
      <c r="B3711" s="58">
        <v>104</v>
      </c>
      <c r="C3711" s="256">
        <v>46136</v>
      </c>
      <c r="D3711" s="282" t="s">
        <v>1512</v>
      </c>
      <c r="E3711" s="282" t="s">
        <v>3805</v>
      </c>
      <c r="G3711" s="282" t="s">
        <v>1467</v>
      </c>
      <c r="H3711" s="261" t="s">
        <v>2613</v>
      </c>
      <c r="I3711" s="257">
        <v>350000</v>
      </c>
      <c r="J3711" s="261">
        <v>1</v>
      </c>
      <c r="M3711" s="257">
        <v>350000</v>
      </c>
      <c r="O3711" s="257" t="s">
        <v>5060</v>
      </c>
      <c r="P3711" s="257" t="s">
        <v>4495</v>
      </c>
    </row>
    <row r="3712" spans="1:17">
      <c r="A3712" s="263">
        <v>3711</v>
      </c>
      <c r="B3712" s="58">
        <v>101</v>
      </c>
      <c r="C3712" s="256">
        <v>46136</v>
      </c>
      <c r="D3712" s="282" t="s">
        <v>1762</v>
      </c>
      <c r="E3712" s="282" t="s">
        <v>3805</v>
      </c>
      <c r="G3712" s="282" t="s">
        <v>1994</v>
      </c>
      <c r="H3712" s="261">
        <v>6058008114</v>
      </c>
      <c r="I3712" s="257">
        <v>1000000</v>
      </c>
      <c r="J3712" s="261">
        <v>1</v>
      </c>
      <c r="L3712" s="258">
        <v>100000</v>
      </c>
      <c r="M3712" s="257">
        <v>1100000</v>
      </c>
    </row>
    <row r="3713" spans="1:24">
      <c r="A3713" s="263">
        <v>3712</v>
      </c>
      <c r="B3713" s="58">
        <v>91</v>
      </c>
      <c r="C3713" s="256">
        <v>46136</v>
      </c>
      <c r="D3713" s="282" t="s">
        <v>1762</v>
      </c>
      <c r="E3713" s="282" t="s">
        <v>3805</v>
      </c>
      <c r="F3713" s="284" t="s">
        <v>5062</v>
      </c>
      <c r="G3713" s="282" t="s">
        <v>2134</v>
      </c>
      <c r="H3713" s="261" t="s">
        <v>1179</v>
      </c>
      <c r="I3713" s="257">
        <v>100000</v>
      </c>
      <c r="J3713" s="261">
        <v>1</v>
      </c>
      <c r="L3713" s="258">
        <v>10000</v>
      </c>
      <c r="M3713" s="257">
        <v>110000</v>
      </c>
    </row>
    <row r="3714" spans="1:24">
      <c r="A3714" s="263">
        <v>3713</v>
      </c>
      <c r="B3714" s="58">
        <v>131</v>
      </c>
      <c r="C3714" s="256">
        <v>46128</v>
      </c>
      <c r="D3714" s="282" t="s">
        <v>1680</v>
      </c>
      <c r="G3714" s="282" t="s">
        <v>1237</v>
      </c>
      <c r="H3714" s="261" t="s">
        <v>1236</v>
      </c>
      <c r="I3714" s="257">
        <v>50000</v>
      </c>
      <c r="J3714" s="261">
        <v>5</v>
      </c>
      <c r="M3714" s="257">
        <v>250000</v>
      </c>
    </row>
    <row r="3715" spans="1:24">
      <c r="A3715" s="263">
        <v>3714</v>
      </c>
      <c r="C3715" s="256">
        <v>46137</v>
      </c>
      <c r="D3715" s="282" t="s">
        <v>2050</v>
      </c>
      <c r="G3715" s="282" t="s">
        <v>2050</v>
      </c>
      <c r="N3715" s="257">
        <v>-1320000</v>
      </c>
    </row>
    <row r="3716" spans="1:24">
      <c r="A3716" s="263">
        <v>3715</v>
      </c>
      <c r="B3716" s="58">
        <v>77</v>
      </c>
      <c r="C3716" s="256">
        <v>46137</v>
      </c>
      <c r="D3716" s="282" t="s">
        <v>1277</v>
      </c>
      <c r="E3716" s="282" t="s">
        <v>3805</v>
      </c>
      <c r="F3716" s="284" t="s">
        <v>4656</v>
      </c>
      <c r="G3716" s="282" t="s">
        <v>1701</v>
      </c>
      <c r="I3716" s="257">
        <v>1100000</v>
      </c>
      <c r="J3716" s="261">
        <v>1</v>
      </c>
      <c r="L3716" s="258">
        <v>110000</v>
      </c>
      <c r="M3716" s="257">
        <v>1210000</v>
      </c>
      <c r="O3716" s="257" t="s">
        <v>5068</v>
      </c>
      <c r="P3716" s="282" t="s">
        <v>3160</v>
      </c>
    </row>
    <row r="3717" spans="1:24">
      <c r="A3717" s="263">
        <v>3716</v>
      </c>
      <c r="B3717" s="58">
        <v>138</v>
      </c>
      <c r="C3717" s="256">
        <v>46139</v>
      </c>
      <c r="D3717" s="282" t="s">
        <v>1004</v>
      </c>
      <c r="E3717" s="282" t="s">
        <v>3805</v>
      </c>
      <c r="G3717" s="282" t="s">
        <v>4738</v>
      </c>
      <c r="H3717" s="261" t="s">
        <v>4739</v>
      </c>
      <c r="I3717" s="257">
        <v>30000</v>
      </c>
      <c r="J3717" s="261">
        <v>1</v>
      </c>
      <c r="L3717" s="258">
        <v>3000</v>
      </c>
      <c r="M3717" s="257">
        <v>33000</v>
      </c>
    </row>
    <row r="3718" spans="1:24">
      <c r="A3718" s="263">
        <v>3717</v>
      </c>
      <c r="B3718" s="58">
        <v>197</v>
      </c>
      <c r="C3718" s="256">
        <v>46139</v>
      </c>
      <c r="D3718" s="282" t="s">
        <v>1525</v>
      </c>
      <c r="E3718" s="282" t="s">
        <v>3805</v>
      </c>
      <c r="G3718" s="282" t="s">
        <v>5078</v>
      </c>
      <c r="I3718" s="257">
        <v>100000</v>
      </c>
      <c r="J3718" s="261">
        <v>1</v>
      </c>
      <c r="M3718" s="257">
        <v>100000</v>
      </c>
    </row>
    <row r="3719" spans="1:24">
      <c r="A3719" s="263">
        <v>3718</v>
      </c>
      <c r="B3719" s="58">
        <v>198</v>
      </c>
      <c r="C3719" s="256">
        <v>46139</v>
      </c>
      <c r="D3719" s="282" t="s">
        <v>1512</v>
      </c>
      <c r="E3719" s="282" t="s">
        <v>3805</v>
      </c>
      <c r="F3719" s="284" t="s">
        <v>5080</v>
      </c>
      <c r="G3719" s="282" t="s">
        <v>2128</v>
      </c>
      <c r="H3719" s="261" t="s">
        <v>1180</v>
      </c>
      <c r="I3719" s="257">
        <v>1500000</v>
      </c>
      <c r="J3719" s="261">
        <v>1</v>
      </c>
      <c r="M3719" s="257">
        <v>1500000</v>
      </c>
      <c r="O3719" s="257" t="s">
        <v>5081</v>
      </c>
      <c r="P3719" s="282" t="s">
        <v>5082</v>
      </c>
    </row>
    <row r="3720" spans="1:24">
      <c r="A3720" s="263">
        <v>3719</v>
      </c>
      <c r="B3720" s="58">
        <v>65</v>
      </c>
      <c r="C3720" s="256">
        <v>46139</v>
      </c>
      <c r="D3720" s="282" t="s">
        <v>1512</v>
      </c>
      <c r="E3720" s="282" t="s">
        <v>3805</v>
      </c>
      <c r="F3720" s="284" t="s">
        <v>1760</v>
      </c>
      <c r="G3720" s="282" t="s">
        <v>2129</v>
      </c>
      <c r="H3720" s="261" t="s">
        <v>1760</v>
      </c>
      <c r="I3720" s="257">
        <v>100000</v>
      </c>
      <c r="J3720" s="261">
        <v>1</v>
      </c>
      <c r="M3720" s="257">
        <v>100000</v>
      </c>
      <c r="O3720" s="257" t="s">
        <v>5081</v>
      </c>
      <c r="P3720" s="257" t="s">
        <v>5082</v>
      </c>
    </row>
    <row r="3721" spans="1:24">
      <c r="A3721" s="263">
        <v>3720</v>
      </c>
      <c r="B3721" s="58">
        <v>92</v>
      </c>
      <c r="C3721" s="256">
        <v>46139</v>
      </c>
      <c r="D3721" s="282" t="s">
        <v>1370</v>
      </c>
      <c r="E3721" s="282" t="s">
        <v>3805</v>
      </c>
      <c r="G3721" s="282" t="s">
        <v>2144</v>
      </c>
      <c r="H3721" s="261">
        <v>2820403</v>
      </c>
      <c r="I3721" s="257">
        <v>1600000</v>
      </c>
      <c r="J3721" s="261">
        <v>1</v>
      </c>
      <c r="M3721" s="257">
        <v>1600000</v>
      </c>
      <c r="O3721" s="257" t="s">
        <v>5084</v>
      </c>
      <c r="P3721" s="282" t="s">
        <v>5085</v>
      </c>
    </row>
    <row r="3722" spans="1:24">
      <c r="A3722" s="263">
        <v>3721</v>
      </c>
      <c r="B3722" s="58">
        <v>90</v>
      </c>
      <c r="C3722" s="256">
        <v>46139</v>
      </c>
      <c r="D3722" s="282" t="s">
        <v>1408</v>
      </c>
      <c r="E3722" s="282" t="s">
        <v>3805</v>
      </c>
      <c r="G3722" s="282" t="s">
        <v>1675</v>
      </c>
      <c r="H3722" s="261">
        <v>27107593440</v>
      </c>
      <c r="I3722" s="257">
        <v>150000</v>
      </c>
      <c r="J3722" s="261">
        <v>1</v>
      </c>
      <c r="M3722" s="257">
        <v>150000</v>
      </c>
    </row>
    <row r="3723" spans="1:24">
      <c r="A3723" s="263">
        <v>3722</v>
      </c>
      <c r="C3723" s="256">
        <v>46139</v>
      </c>
      <c r="D3723" s="282" t="s">
        <v>1408</v>
      </c>
      <c r="G3723" s="282" t="s">
        <v>1408</v>
      </c>
      <c r="N3723" s="257">
        <v>-150000</v>
      </c>
    </row>
    <row r="3724" spans="1:24">
      <c r="A3724" s="263">
        <v>3723</v>
      </c>
      <c r="C3724" s="256">
        <v>46139</v>
      </c>
      <c r="D3724" s="282" t="s">
        <v>1769</v>
      </c>
      <c r="G3724" s="282" t="s">
        <v>1769</v>
      </c>
      <c r="N3724" s="257">
        <v>-1430000</v>
      </c>
    </row>
    <row r="3725" spans="1:24">
      <c r="A3725" s="263">
        <v>3724</v>
      </c>
      <c r="C3725" s="256">
        <v>46139</v>
      </c>
      <c r="D3725" s="282" t="s">
        <v>2348</v>
      </c>
      <c r="G3725" s="282" t="s">
        <v>2348</v>
      </c>
      <c r="N3725" s="257">
        <v>-1650000</v>
      </c>
    </row>
    <row r="3726" spans="1:24">
      <c r="A3726" s="263">
        <v>3725</v>
      </c>
      <c r="C3726" s="256">
        <v>46139</v>
      </c>
      <c r="D3726" s="282" t="s">
        <v>2844</v>
      </c>
      <c r="G3726" s="282" t="s">
        <v>1757</v>
      </c>
      <c r="N3726" s="257">
        <v>-1260000</v>
      </c>
    </row>
    <row r="3727" spans="1:24">
      <c r="A3727" s="263">
        <v>3726</v>
      </c>
      <c r="C3727" s="256">
        <v>46139</v>
      </c>
      <c r="D3727" s="282" t="s">
        <v>5047</v>
      </c>
      <c r="G3727" s="282" t="s">
        <v>5047</v>
      </c>
      <c r="N3727" s="257">
        <v>-400000</v>
      </c>
      <c r="X3727" s="257"/>
    </row>
    <row r="3728" spans="1:24">
      <c r="A3728" s="263">
        <v>3727</v>
      </c>
      <c r="C3728" s="256">
        <v>46139</v>
      </c>
      <c r="D3728" s="282" t="s">
        <v>1802</v>
      </c>
      <c r="G3728" s="282" t="s">
        <v>1802</v>
      </c>
      <c r="N3728" s="257">
        <v>-600000</v>
      </c>
    </row>
    <row r="3729" spans="1:17">
      <c r="A3729" s="263">
        <v>3728</v>
      </c>
      <c r="B3729" s="58">
        <v>11</v>
      </c>
      <c r="C3729" s="256">
        <v>46139</v>
      </c>
      <c r="D3729" s="282" t="s">
        <v>1512</v>
      </c>
      <c r="E3729" s="282" t="s">
        <v>3805</v>
      </c>
      <c r="F3729" s="284">
        <v>7204812388</v>
      </c>
      <c r="G3729" s="282" t="s">
        <v>1182</v>
      </c>
      <c r="H3729" s="261" t="s">
        <v>1710</v>
      </c>
      <c r="I3729" s="257">
        <v>1200000</v>
      </c>
      <c r="J3729" s="261">
        <v>1</v>
      </c>
      <c r="M3729" s="257">
        <v>1200000</v>
      </c>
      <c r="O3729" s="257" t="s">
        <v>5088</v>
      </c>
    </row>
    <row r="3730" spans="1:17">
      <c r="A3730" s="263">
        <v>3729</v>
      </c>
      <c r="B3730" s="58">
        <v>104</v>
      </c>
      <c r="C3730" s="256">
        <v>46139</v>
      </c>
      <c r="D3730" s="282" t="s">
        <v>1512</v>
      </c>
      <c r="E3730" s="282" t="s">
        <v>3805</v>
      </c>
      <c r="G3730" s="282" t="s">
        <v>1467</v>
      </c>
      <c r="H3730" s="261" t="s">
        <v>2613</v>
      </c>
      <c r="I3730" s="257">
        <v>350000</v>
      </c>
      <c r="J3730" s="261">
        <v>1</v>
      </c>
      <c r="M3730" s="257">
        <v>350000</v>
      </c>
      <c r="O3730" s="257" t="s">
        <v>5088</v>
      </c>
    </row>
    <row r="3731" spans="1:17">
      <c r="A3731" s="263">
        <v>3730</v>
      </c>
      <c r="B3731" s="58">
        <v>52</v>
      </c>
      <c r="C3731" s="256">
        <v>46139</v>
      </c>
      <c r="D3731" s="282" t="s">
        <v>1512</v>
      </c>
      <c r="E3731" s="282" t="s">
        <v>5259</v>
      </c>
      <c r="F3731" s="284" t="s">
        <v>2985</v>
      </c>
      <c r="G3731" s="282" t="s">
        <v>2986</v>
      </c>
      <c r="H3731" s="261" t="s">
        <v>2985</v>
      </c>
      <c r="I3731" s="257">
        <v>0</v>
      </c>
      <c r="J3731" s="261">
        <v>1</v>
      </c>
      <c r="M3731" s="257">
        <v>0</v>
      </c>
      <c r="O3731" s="257" t="s">
        <v>5088</v>
      </c>
    </row>
    <row r="3732" spans="1:17">
      <c r="A3732" s="263">
        <v>3731</v>
      </c>
      <c r="B3732" s="58">
        <v>13</v>
      </c>
      <c r="C3732" s="256">
        <v>46140</v>
      </c>
      <c r="D3732" s="282" t="s">
        <v>3320</v>
      </c>
      <c r="E3732" s="282" t="s">
        <v>3805</v>
      </c>
      <c r="F3732" s="284">
        <v>7205502786</v>
      </c>
      <c r="G3732" s="282" t="s">
        <v>1182</v>
      </c>
      <c r="H3732" s="261" t="s">
        <v>1710</v>
      </c>
      <c r="I3732" s="257">
        <v>1200000</v>
      </c>
      <c r="J3732" s="261">
        <v>1</v>
      </c>
      <c r="M3732" s="257">
        <v>1200000</v>
      </c>
      <c r="O3732" s="257" t="s">
        <v>5099</v>
      </c>
    </row>
    <row r="3733" spans="1:17">
      <c r="A3733" s="263">
        <v>3732</v>
      </c>
      <c r="B3733" s="58">
        <v>199</v>
      </c>
      <c r="C3733" s="256">
        <v>46140</v>
      </c>
      <c r="D3733" s="282" t="s">
        <v>1007</v>
      </c>
      <c r="E3733" s="282" t="s">
        <v>3805</v>
      </c>
      <c r="G3733" s="282" t="s">
        <v>2053</v>
      </c>
      <c r="H3733" s="261">
        <v>1087427173</v>
      </c>
      <c r="I3733" s="257">
        <v>1000000</v>
      </c>
      <c r="J3733" s="261">
        <v>1</v>
      </c>
      <c r="M3733" s="257">
        <v>1000000</v>
      </c>
      <c r="O3733" s="257" t="s">
        <v>5101</v>
      </c>
    </row>
    <row r="3734" spans="1:17">
      <c r="A3734" s="263">
        <v>3733</v>
      </c>
      <c r="B3734" s="58">
        <v>131</v>
      </c>
      <c r="C3734" s="256">
        <v>46140</v>
      </c>
      <c r="D3734" s="282" t="s">
        <v>1007</v>
      </c>
      <c r="E3734" s="282" t="s">
        <v>3805</v>
      </c>
      <c r="G3734" s="282" t="s">
        <v>1237</v>
      </c>
      <c r="H3734" s="261" t="s">
        <v>1236</v>
      </c>
      <c r="J3734" s="261">
        <v>1</v>
      </c>
      <c r="M3734" s="257">
        <v>0</v>
      </c>
      <c r="O3734" s="257" t="s">
        <v>5101</v>
      </c>
    </row>
    <row r="3735" spans="1:17">
      <c r="A3735" s="263">
        <v>3734</v>
      </c>
      <c r="B3735" s="58">
        <v>167</v>
      </c>
      <c r="C3735" s="256">
        <v>46140</v>
      </c>
      <c r="D3735" s="282" t="s">
        <v>1007</v>
      </c>
      <c r="E3735" s="282" t="s">
        <v>3805</v>
      </c>
      <c r="G3735" s="282" t="s">
        <v>1980</v>
      </c>
      <c r="I3735" s="257">
        <v>80000</v>
      </c>
      <c r="J3735" s="261">
        <v>1</v>
      </c>
      <c r="M3735" s="257">
        <v>80000</v>
      </c>
      <c r="O3735" s="257" t="s">
        <v>5101</v>
      </c>
    </row>
    <row r="3736" spans="1:17">
      <c r="A3736" s="263">
        <v>3735</v>
      </c>
      <c r="B3736" s="58">
        <v>200</v>
      </c>
      <c r="C3736" s="256">
        <v>46140</v>
      </c>
      <c r="D3736" s="282" t="s">
        <v>1551</v>
      </c>
      <c r="E3736" s="282" t="s">
        <v>3805</v>
      </c>
      <c r="G3736" s="282" t="s">
        <v>5103</v>
      </c>
      <c r="I3736" s="257">
        <v>2000000</v>
      </c>
      <c r="J3736" s="261">
        <v>1</v>
      </c>
      <c r="L3736" s="258">
        <v>200000</v>
      </c>
      <c r="M3736" s="257">
        <v>2200000</v>
      </c>
      <c r="O3736" s="257" t="s">
        <v>5104</v>
      </c>
    </row>
    <row r="3737" spans="1:17">
      <c r="A3737" s="263">
        <v>3736</v>
      </c>
      <c r="B3737" s="58">
        <v>129</v>
      </c>
      <c r="C3737" s="256">
        <v>46140</v>
      </c>
      <c r="D3737" s="282" t="s">
        <v>1551</v>
      </c>
      <c r="E3737" s="282" t="s">
        <v>3805</v>
      </c>
      <c r="G3737" s="282" t="s">
        <v>1615</v>
      </c>
      <c r="I3737" s="257">
        <v>200000</v>
      </c>
      <c r="J3737" s="261">
        <v>1</v>
      </c>
      <c r="L3737" s="258">
        <v>20000</v>
      </c>
      <c r="M3737" s="257">
        <v>220000</v>
      </c>
      <c r="O3737" s="257" t="s">
        <v>5104</v>
      </c>
    </row>
    <row r="3738" spans="1:17">
      <c r="A3738" s="263">
        <v>3737</v>
      </c>
      <c r="B3738" s="58">
        <v>11</v>
      </c>
      <c r="C3738" s="256">
        <v>46140</v>
      </c>
      <c r="D3738" s="282" t="s">
        <v>981</v>
      </c>
      <c r="E3738" s="282" t="s">
        <v>3805</v>
      </c>
      <c r="F3738" s="284">
        <v>7204812388</v>
      </c>
      <c r="G3738" s="282" t="s">
        <v>1182</v>
      </c>
      <c r="H3738" s="261" t="s">
        <v>1710</v>
      </c>
      <c r="I3738" s="257">
        <v>1100000</v>
      </c>
      <c r="J3738" s="261">
        <v>1</v>
      </c>
      <c r="L3738" s="258">
        <v>110000</v>
      </c>
      <c r="M3738" s="257">
        <v>1210000</v>
      </c>
    </row>
    <row r="3739" spans="1:17">
      <c r="A3739" s="263">
        <v>3738</v>
      </c>
      <c r="B3739" s="58">
        <v>201</v>
      </c>
      <c r="C3739" s="256">
        <v>46140</v>
      </c>
      <c r="D3739" s="282" t="s">
        <v>1007</v>
      </c>
      <c r="E3739" s="282" t="s">
        <v>3805</v>
      </c>
      <c r="G3739" s="282" t="s">
        <v>5107</v>
      </c>
      <c r="I3739" s="257">
        <v>1600000</v>
      </c>
      <c r="J3739" s="261">
        <v>1</v>
      </c>
      <c r="M3739" s="257">
        <v>1600000</v>
      </c>
      <c r="O3739" s="257" t="s">
        <v>5109</v>
      </c>
    </row>
    <row r="3740" spans="1:17">
      <c r="A3740" s="263">
        <v>3739</v>
      </c>
      <c r="B3740" s="58">
        <v>203</v>
      </c>
      <c r="C3740" s="256">
        <v>46140</v>
      </c>
      <c r="D3740" s="282" t="s">
        <v>1007</v>
      </c>
      <c r="E3740" s="282" t="s">
        <v>3805</v>
      </c>
      <c r="G3740" s="282" t="s">
        <v>1477</v>
      </c>
      <c r="I3740" s="257">
        <v>50000</v>
      </c>
      <c r="J3740" s="261">
        <v>1</v>
      </c>
      <c r="M3740" s="257">
        <v>50000</v>
      </c>
      <c r="O3740" s="257" t="s">
        <v>5109</v>
      </c>
    </row>
    <row r="3741" spans="1:17">
      <c r="A3741" s="263">
        <v>3740</v>
      </c>
      <c r="B3741" s="58">
        <v>202</v>
      </c>
      <c r="C3741" s="256">
        <v>46140</v>
      </c>
      <c r="D3741" s="282" t="s">
        <v>1007</v>
      </c>
      <c r="E3741" s="282" t="s">
        <v>3805</v>
      </c>
      <c r="G3741" s="282" t="s">
        <v>5108</v>
      </c>
      <c r="I3741" s="257">
        <v>100000</v>
      </c>
      <c r="J3741" s="261">
        <v>1</v>
      </c>
      <c r="M3741" s="257">
        <v>100000</v>
      </c>
      <c r="O3741" s="257" t="s">
        <v>5109</v>
      </c>
    </row>
    <row r="3742" spans="1:17">
      <c r="A3742" s="263">
        <v>3741</v>
      </c>
      <c r="B3742" s="58">
        <v>13</v>
      </c>
      <c r="C3742" s="256">
        <v>46140</v>
      </c>
      <c r="D3742" s="282" t="s">
        <v>1007</v>
      </c>
      <c r="E3742" s="282" t="s">
        <v>3805</v>
      </c>
      <c r="F3742" s="284">
        <v>7205502786</v>
      </c>
      <c r="G3742" s="282" t="s">
        <v>1182</v>
      </c>
      <c r="H3742" s="261" t="s">
        <v>1710</v>
      </c>
      <c r="I3742" s="257">
        <v>1200000</v>
      </c>
      <c r="J3742" s="261">
        <v>1</v>
      </c>
      <c r="M3742" s="257">
        <v>1200000</v>
      </c>
      <c r="O3742" s="257" t="s">
        <v>5109</v>
      </c>
      <c r="Q3742" s="282" t="s">
        <v>5111</v>
      </c>
    </row>
    <row r="3743" spans="1:17">
      <c r="A3743" s="263">
        <v>3742</v>
      </c>
      <c r="C3743" s="256">
        <v>46140</v>
      </c>
      <c r="D3743" s="282" t="s">
        <v>1004</v>
      </c>
      <c r="G3743" s="282" t="s">
        <v>1004</v>
      </c>
      <c r="N3743" s="257">
        <v>-33000</v>
      </c>
    </row>
    <row r="3744" spans="1:17">
      <c r="A3744" s="263">
        <v>3743</v>
      </c>
      <c r="C3744" s="256">
        <v>46140</v>
      </c>
      <c r="D3744" s="282" t="s">
        <v>981</v>
      </c>
      <c r="G3744" s="282" t="s">
        <v>981</v>
      </c>
      <c r="N3744" s="257">
        <v>-1210000</v>
      </c>
    </row>
    <row r="3745" spans="1:17">
      <c r="A3745" s="263">
        <v>3744</v>
      </c>
      <c r="C3745" s="256">
        <v>46140</v>
      </c>
      <c r="D3745" s="282" t="s">
        <v>1277</v>
      </c>
      <c r="G3745" s="282" t="s">
        <v>1277</v>
      </c>
      <c r="N3745" s="257">
        <v>-1210000</v>
      </c>
    </row>
    <row r="3746" spans="1:17">
      <c r="A3746" s="263">
        <v>3745</v>
      </c>
      <c r="C3746" s="256">
        <v>46140</v>
      </c>
      <c r="D3746" s="282" t="s">
        <v>3881</v>
      </c>
      <c r="G3746" s="282" t="s">
        <v>3881</v>
      </c>
      <c r="N3746" s="257">
        <v>-385000</v>
      </c>
    </row>
    <row r="3747" spans="1:17">
      <c r="A3747" s="263">
        <v>3746</v>
      </c>
      <c r="C3747" s="256">
        <v>46140</v>
      </c>
      <c r="D3747" s="282" t="s">
        <v>3320</v>
      </c>
      <c r="G3747" s="282" t="s">
        <v>3320</v>
      </c>
      <c r="N3747" s="257">
        <v>-1200000</v>
      </c>
    </row>
    <row r="3748" spans="1:17">
      <c r="A3748" s="263">
        <v>3747</v>
      </c>
      <c r="C3748" s="256">
        <v>46140</v>
      </c>
      <c r="D3748" s="282" t="s">
        <v>1038</v>
      </c>
      <c r="G3748" s="282" t="s">
        <v>1038</v>
      </c>
      <c r="N3748" s="257">
        <v>-2300000</v>
      </c>
    </row>
    <row r="3749" spans="1:17">
      <c r="A3749" s="263">
        <v>3748</v>
      </c>
      <c r="B3749" s="58">
        <v>11</v>
      </c>
      <c r="C3749" s="256">
        <v>46141</v>
      </c>
      <c r="D3749" s="282" t="s">
        <v>1444</v>
      </c>
      <c r="E3749" s="282" t="s">
        <v>3805</v>
      </c>
      <c r="F3749" s="284">
        <v>7204812388</v>
      </c>
      <c r="G3749" s="282" t="s">
        <v>1182</v>
      </c>
      <c r="H3749" s="261" t="s">
        <v>1710</v>
      </c>
      <c r="I3749" s="257">
        <v>1100000</v>
      </c>
      <c r="J3749" s="261">
        <v>1</v>
      </c>
      <c r="M3749" s="257">
        <v>1100000</v>
      </c>
    </row>
    <row r="3750" spans="1:17">
      <c r="A3750" s="263">
        <v>3749</v>
      </c>
      <c r="B3750" s="58">
        <v>94</v>
      </c>
      <c r="C3750" s="256">
        <v>46141</v>
      </c>
      <c r="D3750" s="282" t="s">
        <v>1444</v>
      </c>
      <c r="E3750" s="282" t="s">
        <v>3805</v>
      </c>
      <c r="G3750" s="282" t="s">
        <v>2135</v>
      </c>
      <c r="H3750" s="261" t="s">
        <v>1186</v>
      </c>
      <c r="I3750" s="257">
        <v>650000</v>
      </c>
      <c r="J3750" s="261">
        <v>1</v>
      </c>
      <c r="M3750" s="257">
        <v>650000</v>
      </c>
    </row>
    <row r="3751" spans="1:17">
      <c r="A3751" s="263">
        <v>3750</v>
      </c>
      <c r="B3751" s="58">
        <v>49</v>
      </c>
      <c r="C3751" s="256">
        <v>46141</v>
      </c>
      <c r="D3751" s="282" t="s">
        <v>1444</v>
      </c>
      <c r="E3751" s="282" t="s">
        <v>3805</v>
      </c>
      <c r="F3751" s="284" t="s">
        <v>1230</v>
      </c>
      <c r="G3751" s="282" t="s">
        <v>2136</v>
      </c>
      <c r="H3751" s="261" t="s">
        <v>1230</v>
      </c>
      <c r="I3751" s="257">
        <v>140000</v>
      </c>
      <c r="J3751" s="261">
        <v>1</v>
      </c>
      <c r="M3751" s="257">
        <v>140000</v>
      </c>
    </row>
    <row r="3752" spans="1:17">
      <c r="A3752" s="263">
        <v>3751</v>
      </c>
      <c r="B3752" s="58">
        <v>174</v>
      </c>
      <c r="C3752" s="256">
        <v>46141</v>
      </c>
      <c r="D3752" s="282" t="s">
        <v>1444</v>
      </c>
      <c r="E3752" s="282" t="s">
        <v>3805</v>
      </c>
      <c r="G3752" s="282" t="s">
        <v>2139</v>
      </c>
      <c r="H3752" s="261" t="s">
        <v>1752</v>
      </c>
      <c r="I3752" s="257">
        <v>40000</v>
      </c>
      <c r="J3752" s="261">
        <v>1</v>
      </c>
      <c r="M3752" s="257">
        <v>40000</v>
      </c>
    </row>
    <row r="3753" spans="1:17">
      <c r="A3753" s="263">
        <v>3752</v>
      </c>
      <c r="B3753" s="58">
        <v>175</v>
      </c>
      <c r="C3753" s="256">
        <v>46141</v>
      </c>
      <c r="D3753" s="282" t="s">
        <v>1444</v>
      </c>
      <c r="E3753" s="282" t="s">
        <v>3805</v>
      </c>
      <c r="G3753" s="282" t="s">
        <v>2140</v>
      </c>
      <c r="H3753" s="261" t="s">
        <v>1778</v>
      </c>
      <c r="I3753" s="257">
        <v>20000</v>
      </c>
      <c r="J3753" s="261">
        <v>1</v>
      </c>
      <c r="M3753" s="257">
        <v>20000</v>
      </c>
      <c r="P3753" s="282" t="s">
        <v>4901</v>
      </c>
    </row>
    <row r="3754" spans="1:17">
      <c r="A3754" s="263">
        <v>3753</v>
      </c>
      <c r="B3754" s="58">
        <v>204</v>
      </c>
      <c r="C3754" s="256">
        <v>46141</v>
      </c>
      <c r="D3754" s="282" t="s">
        <v>1680</v>
      </c>
      <c r="E3754" s="282" t="s">
        <v>3805</v>
      </c>
      <c r="G3754" s="282" t="s">
        <v>5117</v>
      </c>
      <c r="I3754" s="257">
        <v>850000</v>
      </c>
      <c r="J3754" s="261">
        <v>1</v>
      </c>
      <c r="M3754" s="257">
        <v>850000</v>
      </c>
    </row>
    <row r="3755" spans="1:17">
      <c r="A3755" s="263">
        <v>3754</v>
      </c>
      <c r="B3755" s="58">
        <v>12</v>
      </c>
      <c r="C3755" s="256">
        <v>46141</v>
      </c>
      <c r="D3755" s="282" t="s">
        <v>981</v>
      </c>
      <c r="E3755" s="282" t="s">
        <v>3805</v>
      </c>
      <c r="F3755" s="284">
        <v>7205246673</v>
      </c>
      <c r="G3755" s="282" t="s">
        <v>1182</v>
      </c>
      <c r="H3755" s="261" t="s">
        <v>1710</v>
      </c>
      <c r="I3755" s="257">
        <v>1100000</v>
      </c>
      <c r="J3755" s="261">
        <v>1</v>
      </c>
      <c r="L3755" s="258">
        <v>110000</v>
      </c>
      <c r="M3755" s="257">
        <v>1210000</v>
      </c>
    </row>
    <row r="3756" spans="1:17">
      <c r="A3756" s="263">
        <v>3755</v>
      </c>
      <c r="B3756" s="58">
        <v>139</v>
      </c>
      <c r="C3756" s="256">
        <v>46141</v>
      </c>
      <c r="D3756" s="282" t="s">
        <v>1633</v>
      </c>
      <c r="E3756" s="282" t="s">
        <v>5259</v>
      </c>
      <c r="F3756" s="284" t="s">
        <v>3499</v>
      </c>
      <c r="G3756" s="282" t="s">
        <v>3490</v>
      </c>
      <c r="H3756" s="261" t="s">
        <v>3499</v>
      </c>
      <c r="J3756" s="261">
        <v>1</v>
      </c>
    </row>
    <row r="3757" spans="1:17">
      <c r="A3757" s="263">
        <v>3756</v>
      </c>
      <c r="B3757" s="58">
        <v>205</v>
      </c>
      <c r="C3757" s="256">
        <v>46141</v>
      </c>
      <c r="D3757" s="282" t="s">
        <v>5260</v>
      </c>
      <c r="F3757" s="284" t="s">
        <v>5261</v>
      </c>
      <c r="G3757" s="282" t="s">
        <v>5262</v>
      </c>
      <c r="H3757" s="261" t="s">
        <v>5263</v>
      </c>
      <c r="I3757" s="257">
        <v>1000000</v>
      </c>
      <c r="J3757" s="261">
        <v>1</v>
      </c>
      <c r="L3757" s="258">
        <v>100000</v>
      </c>
      <c r="M3757" s="257">
        <v>1100000</v>
      </c>
    </row>
    <row r="3758" spans="1:17">
      <c r="A3758" s="263">
        <v>3757</v>
      </c>
      <c r="B3758" s="58">
        <v>146</v>
      </c>
      <c r="C3758" s="256">
        <v>46141</v>
      </c>
      <c r="D3758" s="282" t="s">
        <v>3705</v>
      </c>
      <c r="E3758" s="282" t="s">
        <v>3805</v>
      </c>
      <c r="G3758" s="282" t="s">
        <v>1506</v>
      </c>
      <c r="I3758" s="257">
        <v>450000</v>
      </c>
      <c r="J3758" s="261">
        <v>1</v>
      </c>
      <c r="L3758" s="258">
        <v>45000</v>
      </c>
      <c r="M3758" s="257">
        <v>495000</v>
      </c>
    </row>
    <row r="3759" spans="1:17">
      <c r="A3759" s="263">
        <v>3758</v>
      </c>
      <c r="B3759" s="58">
        <v>183</v>
      </c>
      <c r="C3759" s="256">
        <v>46141</v>
      </c>
      <c r="D3759" s="282" t="s">
        <v>1766</v>
      </c>
      <c r="E3759" s="282" t="s">
        <v>3805</v>
      </c>
      <c r="G3759" s="282" t="s">
        <v>4966</v>
      </c>
      <c r="H3759" s="261" t="s">
        <v>4967</v>
      </c>
      <c r="I3759" s="257">
        <v>520000</v>
      </c>
      <c r="J3759" s="261">
        <v>1</v>
      </c>
      <c r="M3759" s="257">
        <v>520000</v>
      </c>
      <c r="Q3759" s="282">
        <v>3.5</v>
      </c>
    </row>
    <row r="3760" spans="1:17">
      <c r="A3760" s="263">
        <v>3759</v>
      </c>
      <c r="B3760" s="58">
        <v>207</v>
      </c>
      <c r="C3760" s="256">
        <v>46141</v>
      </c>
      <c r="D3760" s="282" t="s">
        <v>2675</v>
      </c>
      <c r="E3760" s="282" t="s">
        <v>3805</v>
      </c>
      <c r="F3760" s="284" t="s">
        <v>4874</v>
      </c>
      <c r="G3760" s="282" t="s">
        <v>2356</v>
      </c>
      <c r="H3760" s="261" t="s">
        <v>2681</v>
      </c>
      <c r="I3760" s="257">
        <v>1100000</v>
      </c>
      <c r="J3760" s="261">
        <v>1</v>
      </c>
      <c r="M3760" s="257">
        <v>1100000</v>
      </c>
      <c r="O3760" s="257" t="s">
        <v>5124</v>
      </c>
    </row>
    <row r="3761" spans="1:17">
      <c r="A3761" s="263">
        <v>3760</v>
      </c>
      <c r="C3761" s="256">
        <v>46141</v>
      </c>
      <c r="D3761" s="282" t="s">
        <v>5126</v>
      </c>
      <c r="E3761" s="282" t="s">
        <v>5127</v>
      </c>
      <c r="G3761" s="282" t="s">
        <v>5128</v>
      </c>
      <c r="H3761" s="261" t="s">
        <v>5129</v>
      </c>
      <c r="I3761" s="257">
        <v>2000000</v>
      </c>
      <c r="J3761" s="261">
        <v>1</v>
      </c>
      <c r="M3761" s="257">
        <v>2000000</v>
      </c>
      <c r="N3761" s="257">
        <v>-2000000</v>
      </c>
      <c r="O3761" s="257" t="s">
        <v>5133</v>
      </c>
    </row>
    <row r="3762" spans="1:17">
      <c r="A3762" s="263">
        <v>3761</v>
      </c>
      <c r="C3762" s="256">
        <v>46141</v>
      </c>
      <c r="D3762" s="282" t="s">
        <v>5126</v>
      </c>
      <c r="E3762" s="282" t="s">
        <v>5127</v>
      </c>
      <c r="G3762" s="282" t="s">
        <v>5130</v>
      </c>
      <c r="H3762" s="261" t="s">
        <v>5131</v>
      </c>
      <c r="I3762" s="257">
        <v>1100000</v>
      </c>
      <c r="J3762" s="261">
        <v>1</v>
      </c>
      <c r="M3762" s="257">
        <v>1100000</v>
      </c>
      <c r="N3762" s="257">
        <v>-1100000</v>
      </c>
      <c r="O3762" s="257" t="s">
        <v>5132</v>
      </c>
    </row>
    <row r="3763" spans="1:17">
      <c r="A3763" s="263">
        <v>3762</v>
      </c>
      <c r="C3763" s="256">
        <v>46141</v>
      </c>
      <c r="D3763" s="282" t="s">
        <v>3705</v>
      </c>
      <c r="G3763" s="282" t="s">
        <v>3705</v>
      </c>
      <c r="N3763" s="257">
        <v>-495000</v>
      </c>
    </row>
    <row r="3764" spans="1:17">
      <c r="A3764" s="263">
        <v>3763</v>
      </c>
      <c r="C3764" s="256">
        <v>46141</v>
      </c>
      <c r="D3764" s="282" t="s">
        <v>1551</v>
      </c>
      <c r="G3764" s="282" t="s">
        <v>1111</v>
      </c>
      <c r="N3764" s="257">
        <v>-3000000</v>
      </c>
    </row>
    <row r="3765" spans="1:17">
      <c r="A3765" s="263">
        <v>3764</v>
      </c>
      <c r="C3765" s="256">
        <v>46141</v>
      </c>
      <c r="D3765" s="282" t="s">
        <v>1444</v>
      </c>
      <c r="G3765" s="282" t="s">
        <v>1111</v>
      </c>
      <c r="N3765" s="257">
        <v>-2000000</v>
      </c>
    </row>
    <row r="3766" spans="1:17">
      <c r="A3766" s="263">
        <v>3765</v>
      </c>
      <c r="C3766" s="256">
        <v>46141</v>
      </c>
      <c r="D3766" s="282" t="s">
        <v>1018</v>
      </c>
      <c r="G3766" s="282" t="s">
        <v>1018</v>
      </c>
      <c r="N3766" s="257">
        <v>-1100000</v>
      </c>
    </row>
    <row r="3767" spans="1:17">
      <c r="A3767" s="263">
        <v>3766</v>
      </c>
      <c r="C3767" s="256">
        <v>46141</v>
      </c>
      <c r="D3767" s="282" t="s">
        <v>1680</v>
      </c>
      <c r="G3767" s="282" t="s">
        <v>5134</v>
      </c>
      <c r="N3767" s="257">
        <v>-1600000</v>
      </c>
    </row>
    <row r="3768" spans="1:17">
      <c r="A3768" s="263">
        <v>3767</v>
      </c>
      <c r="B3768" s="58">
        <v>208</v>
      </c>
      <c r="C3768" s="256">
        <v>46141</v>
      </c>
      <c r="D3768" s="282" t="s">
        <v>1762</v>
      </c>
      <c r="E3768" s="282" t="s">
        <v>3630</v>
      </c>
      <c r="F3768" s="284" t="s">
        <v>5136</v>
      </c>
      <c r="G3768" s="282" t="s">
        <v>2134</v>
      </c>
      <c r="H3768" s="261" t="s">
        <v>1179</v>
      </c>
      <c r="J3768" s="261">
        <v>1</v>
      </c>
      <c r="M3768" s="257">
        <v>0</v>
      </c>
    </row>
    <row r="3769" spans="1:17">
      <c r="A3769" s="263">
        <v>3768</v>
      </c>
      <c r="C3769" s="256">
        <v>46142</v>
      </c>
      <c r="D3769" s="282" t="s">
        <v>981</v>
      </c>
      <c r="G3769" s="282" t="s">
        <v>981</v>
      </c>
      <c r="N3769" s="257">
        <v>-1210000</v>
      </c>
    </row>
    <row r="3770" spans="1:17">
      <c r="A3770" s="263">
        <v>3769</v>
      </c>
      <c r="C3770" s="256">
        <v>46142</v>
      </c>
      <c r="D3770" s="282" t="s">
        <v>2093</v>
      </c>
      <c r="G3770" s="282" t="s">
        <v>2093</v>
      </c>
      <c r="N3770" s="257">
        <v>-1140000</v>
      </c>
    </row>
    <row r="3771" spans="1:17">
      <c r="A3771" s="263">
        <v>3770</v>
      </c>
      <c r="B3771" s="58">
        <v>114</v>
      </c>
      <c r="C3771" s="256">
        <v>46142</v>
      </c>
      <c r="D3771" s="282" t="s">
        <v>981</v>
      </c>
      <c r="E3771" s="282" t="s">
        <v>3805</v>
      </c>
      <c r="G3771" s="282" t="s">
        <v>1184</v>
      </c>
      <c r="H3771" s="261" t="s">
        <v>1534</v>
      </c>
      <c r="I3771" s="257">
        <v>1250000</v>
      </c>
      <c r="J3771" s="261">
        <v>1</v>
      </c>
      <c r="L3771" s="258">
        <v>125000</v>
      </c>
      <c r="M3771" s="257">
        <v>1375000</v>
      </c>
      <c r="O3771" s="257" t="s">
        <v>5141</v>
      </c>
      <c r="Q3771" s="282" t="s">
        <v>5143</v>
      </c>
    </row>
    <row r="3772" spans="1:17">
      <c r="A3772" s="263">
        <v>3771</v>
      </c>
      <c r="B3772" s="58">
        <v>92</v>
      </c>
      <c r="C3772" s="256">
        <v>46142</v>
      </c>
      <c r="D3772" s="282" t="s">
        <v>5154</v>
      </c>
      <c r="G3772" s="282" t="s">
        <v>5155</v>
      </c>
      <c r="H3772" s="261">
        <v>2820403</v>
      </c>
      <c r="I3772" s="257">
        <v>1600000</v>
      </c>
      <c r="J3772" s="261">
        <v>1</v>
      </c>
      <c r="M3772" s="257">
        <v>1600000</v>
      </c>
    </row>
    <row r="3773" spans="1:17">
      <c r="A3773" s="263">
        <v>3772</v>
      </c>
      <c r="B3773" s="58">
        <v>209</v>
      </c>
      <c r="C3773" s="256">
        <v>46142</v>
      </c>
      <c r="D3773" s="282" t="s">
        <v>1370</v>
      </c>
      <c r="E3773" s="282" t="s">
        <v>3805</v>
      </c>
      <c r="F3773" s="284" t="s">
        <v>5145</v>
      </c>
      <c r="G3773" s="282" t="s">
        <v>3144</v>
      </c>
      <c r="H3773" s="261" t="s">
        <v>3433</v>
      </c>
      <c r="I3773" s="257">
        <v>1100000</v>
      </c>
      <c r="J3773" s="261">
        <v>1</v>
      </c>
      <c r="M3773" s="257">
        <v>1100000</v>
      </c>
      <c r="O3773" s="257" t="s">
        <v>5146</v>
      </c>
      <c r="P3773" s="282" t="s">
        <v>5147</v>
      </c>
    </row>
    <row r="3774" spans="1:17">
      <c r="A3774" s="263">
        <v>3773</v>
      </c>
      <c r="B3774" s="58">
        <v>90</v>
      </c>
      <c r="C3774" s="256">
        <v>46142</v>
      </c>
      <c r="D3774" s="282" t="s">
        <v>3874</v>
      </c>
      <c r="E3774" s="282" t="s">
        <v>3805</v>
      </c>
      <c r="G3774" s="282" t="s">
        <v>1675</v>
      </c>
      <c r="H3774" s="261">
        <v>27107593440</v>
      </c>
      <c r="I3774" s="257">
        <v>150000</v>
      </c>
      <c r="J3774" s="261">
        <v>1</v>
      </c>
      <c r="M3774" s="257">
        <v>150000</v>
      </c>
    </row>
    <row r="3775" spans="1:17">
      <c r="A3775" s="263">
        <v>3774</v>
      </c>
      <c r="B3775" s="58">
        <v>160</v>
      </c>
      <c r="C3775" s="256">
        <v>46142</v>
      </c>
      <c r="D3775" s="282" t="s">
        <v>3124</v>
      </c>
      <c r="E3775" s="282" t="s">
        <v>3805</v>
      </c>
      <c r="G3775" s="282" t="s">
        <v>2040</v>
      </c>
      <c r="H3775" s="261">
        <v>1068298044</v>
      </c>
      <c r="I3775" s="257">
        <v>450000</v>
      </c>
      <c r="J3775" s="261">
        <v>1</v>
      </c>
      <c r="M3775" s="257">
        <v>450000</v>
      </c>
      <c r="Q3775" s="282" t="s">
        <v>1775</v>
      </c>
    </row>
    <row r="3776" spans="1:17">
      <c r="A3776" s="263">
        <v>3775</v>
      </c>
      <c r="C3776" s="256">
        <v>46142</v>
      </c>
      <c r="D3776" s="282" t="s">
        <v>1548</v>
      </c>
      <c r="G3776" s="282" t="s">
        <v>1548</v>
      </c>
      <c r="N3776" s="257">
        <v>-1980000</v>
      </c>
    </row>
    <row r="3777" spans="1:17">
      <c r="A3777" s="263">
        <v>3776</v>
      </c>
      <c r="C3777" s="256">
        <v>46142</v>
      </c>
      <c r="D3777" s="282" t="s">
        <v>981</v>
      </c>
      <c r="G3777" s="282" t="s">
        <v>981</v>
      </c>
      <c r="N3777" s="257">
        <v>-1375000</v>
      </c>
    </row>
    <row r="3778" spans="1:17">
      <c r="A3778" s="263">
        <v>3777</v>
      </c>
      <c r="C3778" s="256">
        <v>46142</v>
      </c>
      <c r="D3778" s="282" t="s">
        <v>2925</v>
      </c>
      <c r="G3778" s="282" t="s">
        <v>2925</v>
      </c>
      <c r="N3778" s="257">
        <v>-1450000</v>
      </c>
    </row>
    <row r="3779" spans="1:17">
      <c r="A3779" s="263">
        <v>3778</v>
      </c>
      <c r="C3779" s="256">
        <v>46142</v>
      </c>
      <c r="D3779" s="282" t="s">
        <v>2675</v>
      </c>
      <c r="G3779" s="282" t="s">
        <v>2675</v>
      </c>
      <c r="N3779" s="257">
        <v>-1100000</v>
      </c>
    </row>
    <row r="3780" spans="1:17">
      <c r="A3780" s="263">
        <v>3779</v>
      </c>
      <c r="C3780" s="256">
        <v>46142</v>
      </c>
      <c r="D3780" s="282" t="s">
        <v>2673</v>
      </c>
      <c r="G3780" s="282" t="s">
        <v>5156</v>
      </c>
      <c r="N3780" s="257">
        <v>-1600000</v>
      </c>
    </row>
    <row r="3781" spans="1:17">
      <c r="A3781" s="263">
        <v>3780</v>
      </c>
      <c r="C3781" s="256">
        <v>46142</v>
      </c>
      <c r="D3781" s="282" t="s">
        <v>1966</v>
      </c>
      <c r="G3781" s="282" t="s">
        <v>1966</v>
      </c>
      <c r="N3781" s="257">
        <v>-650000</v>
      </c>
    </row>
    <row r="3782" spans="1:17">
      <c r="A3782" s="263">
        <v>3781</v>
      </c>
      <c r="C3782" s="256">
        <v>46143</v>
      </c>
      <c r="D3782" s="282" t="s">
        <v>1512</v>
      </c>
      <c r="G3782" s="282" t="s">
        <v>1512</v>
      </c>
      <c r="N3782" s="257">
        <v>-9600000</v>
      </c>
    </row>
    <row r="3783" spans="1:17">
      <c r="A3783" s="263">
        <v>3782</v>
      </c>
      <c r="B3783" s="58">
        <v>77</v>
      </c>
      <c r="C3783" s="256">
        <v>46143</v>
      </c>
      <c r="D3783" s="282" t="s">
        <v>1007</v>
      </c>
      <c r="E3783" s="282" t="s">
        <v>3805</v>
      </c>
      <c r="F3783" s="284" t="s">
        <v>4656</v>
      </c>
      <c r="G3783" s="282" t="s">
        <v>1701</v>
      </c>
      <c r="I3783" s="257">
        <v>1100000</v>
      </c>
      <c r="J3783" s="261">
        <v>2</v>
      </c>
      <c r="M3783" s="257">
        <v>2200000</v>
      </c>
    </row>
    <row r="3784" spans="1:17">
      <c r="A3784" s="263">
        <v>3783</v>
      </c>
      <c r="B3784" s="58">
        <v>94</v>
      </c>
      <c r="C3784" s="256">
        <v>46143</v>
      </c>
      <c r="D3784" s="282" t="s">
        <v>1007</v>
      </c>
      <c r="E3784" s="282" t="s">
        <v>3805</v>
      </c>
      <c r="G3784" s="282" t="s">
        <v>2135</v>
      </c>
      <c r="H3784" s="261" t="s">
        <v>1186</v>
      </c>
      <c r="I3784" s="257">
        <v>620000</v>
      </c>
      <c r="J3784" s="261">
        <v>1</v>
      </c>
      <c r="M3784" s="257">
        <v>620000</v>
      </c>
    </row>
    <row r="3785" spans="1:17">
      <c r="A3785" s="263">
        <v>3784</v>
      </c>
      <c r="B3785" s="58">
        <v>96</v>
      </c>
      <c r="C3785" s="256">
        <v>46143</v>
      </c>
      <c r="D3785" s="282" t="s">
        <v>1007</v>
      </c>
      <c r="E3785" s="282" t="s">
        <v>3805</v>
      </c>
      <c r="G3785" s="282" t="s">
        <v>2138</v>
      </c>
      <c r="H3785" s="261">
        <v>50229</v>
      </c>
      <c r="I3785" s="257">
        <v>80000</v>
      </c>
      <c r="J3785" s="261">
        <v>1</v>
      </c>
      <c r="M3785" s="257">
        <v>80000</v>
      </c>
    </row>
    <row r="3786" spans="1:17">
      <c r="A3786" s="263">
        <v>3785</v>
      </c>
      <c r="B3786" s="58">
        <v>49</v>
      </c>
      <c r="C3786" s="256">
        <v>46143</v>
      </c>
      <c r="D3786" s="282" t="s">
        <v>1007</v>
      </c>
      <c r="E3786" s="282" t="s">
        <v>3805</v>
      </c>
      <c r="F3786" s="284" t="s">
        <v>1230</v>
      </c>
      <c r="G3786" s="282" t="s">
        <v>2136</v>
      </c>
      <c r="H3786" s="261" t="s">
        <v>1230</v>
      </c>
      <c r="I3786" s="257">
        <v>140000</v>
      </c>
      <c r="J3786" s="261">
        <v>1</v>
      </c>
      <c r="M3786" s="257">
        <v>140000</v>
      </c>
    </row>
    <row r="3787" spans="1:17">
      <c r="A3787" s="263">
        <v>3786</v>
      </c>
      <c r="B3787" s="58">
        <v>174</v>
      </c>
      <c r="C3787" s="256">
        <v>46143</v>
      </c>
      <c r="D3787" s="282" t="s">
        <v>1007</v>
      </c>
      <c r="E3787" s="282" t="s">
        <v>3805</v>
      </c>
      <c r="G3787" s="282" t="s">
        <v>2139</v>
      </c>
      <c r="H3787" s="261" t="s">
        <v>1752</v>
      </c>
      <c r="I3787" s="257">
        <v>35000</v>
      </c>
      <c r="J3787" s="261">
        <v>1</v>
      </c>
      <c r="M3787" s="257">
        <v>35000</v>
      </c>
    </row>
    <row r="3788" spans="1:17">
      <c r="A3788" s="263">
        <v>3787</v>
      </c>
      <c r="B3788" s="58">
        <v>175</v>
      </c>
      <c r="C3788" s="256">
        <v>46143</v>
      </c>
      <c r="D3788" s="282" t="s">
        <v>1007</v>
      </c>
      <c r="E3788" s="282" t="s">
        <v>3805</v>
      </c>
      <c r="G3788" s="282" t="s">
        <v>2140</v>
      </c>
      <c r="H3788" s="261" t="s">
        <v>1778</v>
      </c>
      <c r="I3788" s="257">
        <v>20000</v>
      </c>
      <c r="J3788" s="261">
        <v>1</v>
      </c>
      <c r="M3788" s="257">
        <v>20000</v>
      </c>
      <c r="Q3788" s="282" t="s">
        <v>4901</v>
      </c>
    </row>
    <row r="3789" spans="1:17">
      <c r="A3789" s="263">
        <v>3788</v>
      </c>
      <c r="C3789" s="256">
        <v>46143</v>
      </c>
      <c r="D3789" s="282" t="s">
        <v>1370</v>
      </c>
      <c r="G3789" s="282" t="s">
        <v>1370</v>
      </c>
      <c r="N3789" s="257">
        <v>-4430000</v>
      </c>
    </row>
    <row r="3790" spans="1:17">
      <c r="A3790" s="263">
        <v>3789</v>
      </c>
      <c r="B3790" s="58">
        <v>77</v>
      </c>
      <c r="C3790" s="256">
        <v>46144</v>
      </c>
      <c r="D3790" s="282" t="s">
        <v>1503</v>
      </c>
      <c r="F3790" s="284" t="s">
        <v>4656</v>
      </c>
      <c r="G3790" s="282" t="s">
        <v>1701</v>
      </c>
      <c r="I3790" s="257">
        <v>1050000</v>
      </c>
      <c r="J3790" s="261">
        <v>1</v>
      </c>
      <c r="L3790" s="257">
        <v>105000</v>
      </c>
      <c r="M3790" s="257">
        <v>1155000</v>
      </c>
    </row>
    <row r="3791" spans="1:17">
      <c r="A3791" s="263">
        <v>3790</v>
      </c>
      <c r="B3791" s="58">
        <v>117</v>
      </c>
      <c r="C3791" s="256">
        <v>46146</v>
      </c>
      <c r="D3791" s="282" t="s">
        <v>981</v>
      </c>
      <c r="E3791" s="282" t="s">
        <v>3805</v>
      </c>
      <c r="F3791" s="284">
        <v>2112625529765</v>
      </c>
      <c r="G3791" s="282" t="s">
        <v>4454</v>
      </c>
      <c r="H3791" s="261" t="s">
        <v>1903</v>
      </c>
      <c r="I3791" s="257">
        <v>1100000</v>
      </c>
      <c r="J3791" s="261">
        <v>1</v>
      </c>
      <c r="L3791" s="258">
        <v>110000</v>
      </c>
      <c r="M3791" s="257">
        <v>1210000</v>
      </c>
    </row>
    <row r="3792" spans="1:17">
      <c r="A3792" s="263">
        <v>3791</v>
      </c>
      <c r="B3792" s="58">
        <v>210</v>
      </c>
      <c r="C3792" s="256">
        <v>46146</v>
      </c>
      <c r="D3792" s="282" t="s">
        <v>981</v>
      </c>
      <c r="E3792" s="282" t="s">
        <v>3805</v>
      </c>
      <c r="F3792" s="284" t="s">
        <v>5251</v>
      </c>
      <c r="G3792" s="282" t="s">
        <v>2128</v>
      </c>
      <c r="H3792" s="261" t="s">
        <v>1180</v>
      </c>
      <c r="I3792" s="257">
        <v>1500000</v>
      </c>
      <c r="J3792" s="261">
        <v>1</v>
      </c>
      <c r="L3792" s="258">
        <v>150000</v>
      </c>
      <c r="M3792" s="257">
        <v>1650000</v>
      </c>
    </row>
    <row r="3793" spans="1:17">
      <c r="A3793" s="263">
        <v>3792</v>
      </c>
      <c r="B3793" s="58">
        <v>65</v>
      </c>
      <c r="C3793" s="256">
        <v>46146</v>
      </c>
      <c r="D3793" s="282" t="s">
        <v>981</v>
      </c>
      <c r="E3793" s="282" t="s">
        <v>3805</v>
      </c>
      <c r="F3793" s="284" t="s">
        <v>1760</v>
      </c>
      <c r="G3793" s="282" t="s">
        <v>2129</v>
      </c>
      <c r="H3793" s="261" t="s">
        <v>1760</v>
      </c>
      <c r="I3793" s="257">
        <v>100000</v>
      </c>
      <c r="J3793" s="261">
        <v>1</v>
      </c>
      <c r="L3793" s="258">
        <v>10000</v>
      </c>
      <c r="M3793" s="257">
        <v>110000</v>
      </c>
      <c r="P3793" s="282" t="s">
        <v>4263</v>
      </c>
    </row>
    <row r="3794" spans="1:17">
      <c r="A3794" s="263">
        <v>3793</v>
      </c>
      <c r="B3794" s="58">
        <v>206</v>
      </c>
      <c r="C3794" s="256">
        <v>46146</v>
      </c>
      <c r="D3794" s="282" t="s">
        <v>1007</v>
      </c>
      <c r="E3794" s="282" t="s">
        <v>3805</v>
      </c>
      <c r="G3794" s="282" t="s">
        <v>4966</v>
      </c>
      <c r="H3794" s="261" t="s">
        <v>4967</v>
      </c>
      <c r="I3794" s="257">
        <v>470000</v>
      </c>
      <c r="J3794" s="261">
        <v>1</v>
      </c>
      <c r="M3794" s="257">
        <v>470000</v>
      </c>
      <c r="Q3794" s="282">
        <v>3.5</v>
      </c>
    </row>
    <row r="3795" spans="1:17">
      <c r="A3795" s="263">
        <v>3794</v>
      </c>
      <c r="B3795" s="58">
        <v>211</v>
      </c>
      <c r="C3795" s="256">
        <v>46146</v>
      </c>
      <c r="D3795" s="282" t="s">
        <v>2673</v>
      </c>
      <c r="E3795" s="282" t="s">
        <v>3805</v>
      </c>
      <c r="F3795" s="284" t="s">
        <v>5256</v>
      </c>
      <c r="G3795" s="282" t="s">
        <v>5254</v>
      </c>
      <c r="H3795" s="261" t="s">
        <v>5255</v>
      </c>
      <c r="I3795" s="257">
        <v>2500000</v>
      </c>
      <c r="J3795" s="261">
        <v>1</v>
      </c>
      <c r="L3795" s="258">
        <v>250000</v>
      </c>
      <c r="M3795" s="257">
        <v>2750000</v>
      </c>
    </row>
    <row r="3796" spans="1:17">
      <c r="A3796" s="263">
        <v>3795</v>
      </c>
      <c r="B3796" s="58">
        <v>94</v>
      </c>
      <c r="C3796" s="256">
        <v>46146</v>
      </c>
      <c r="D3796" s="282" t="s">
        <v>2925</v>
      </c>
      <c r="E3796" s="282" t="s">
        <v>3805</v>
      </c>
      <c r="G3796" s="282" t="s">
        <v>2135</v>
      </c>
      <c r="H3796" s="261" t="s">
        <v>1186</v>
      </c>
      <c r="I3796" s="257">
        <v>650000</v>
      </c>
      <c r="J3796" s="261">
        <v>1</v>
      </c>
      <c r="M3796" s="257">
        <v>650000</v>
      </c>
    </row>
    <row r="3797" spans="1:17">
      <c r="A3797" s="263">
        <v>3796</v>
      </c>
      <c r="B3797" s="58">
        <v>96</v>
      </c>
      <c r="C3797" s="256">
        <v>46146</v>
      </c>
      <c r="D3797" s="282" t="s">
        <v>2925</v>
      </c>
      <c r="E3797" s="282" t="s">
        <v>3805</v>
      </c>
      <c r="G3797" s="282" t="s">
        <v>2138</v>
      </c>
      <c r="H3797" s="261">
        <v>50229</v>
      </c>
      <c r="I3797" s="257">
        <v>80000</v>
      </c>
      <c r="J3797" s="261">
        <v>1</v>
      </c>
      <c r="M3797" s="257">
        <v>80000</v>
      </c>
    </row>
    <row r="3798" spans="1:17">
      <c r="A3798" s="263">
        <v>3797</v>
      </c>
      <c r="B3798" s="58">
        <v>174</v>
      </c>
      <c r="C3798" s="256">
        <v>46146</v>
      </c>
      <c r="D3798" s="282" t="s">
        <v>2925</v>
      </c>
      <c r="E3798" s="282" t="s">
        <v>3805</v>
      </c>
      <c r="G3798" s="282" t="s">
        <v>2139</v>
      </c>
      <c r="H3798" s="261" t="s">
        <v>1752</v>
      </c>
      <c r="I3798" s="257">
        <v>40000</v>
      </c>
      <c r="J3798" s="261">
        <v>1</v>
      </c>
      <c r="M3798" s="257">
        <v>40000</v>
      </c>
    </row>
    <row r="3799" spans="1:17">
      <c r="A3799" s="263">
        <v>3798</v>
      </c>
      <c r="C3799" s="256">
        <v>46147</v>
      </c>
      <c r="D3799" s="282" t="s">
        <v>1503</v>
      </c>
      <c r="G3799" s="282" t="s">
        <v>2006</v>
      </c>
      <c r="N3799" s="257">
        <v>-1155000</v>
      </c>
    </row>
    <row r="3800" spans="1:17">
      <c r="A3800" s="263">
        <v>3799</v>
      </c>
      <c r="C3800" s="256">
        <v>46147</v>
      </c>
      <c r="D3800" s="282" t="s">
        <v>981</v>
      </c>
      <c r="G3800" s="282" t="s">
        <v>981</v>
      </c>
      <c r="N3800" s="257">
        <v>-2970000</v>
      </c>
    </row>
    <row r="3801" spans="1:17">
      <c r="A3801" s="263">
        <v>3800</v>
      </c>
      <c r="C3801" s="256">
        <v>46147</v>
      </c>
      <c r="D3801" s="282" t="s">
        <v>1423</v>
      </c>
      <c r="G3801" s="282" t="s">
        <v>1423</v>
      </c>
      <c r="N3801" s="257">
        <v>-1400000</v>
      </c>
    </row>
    <row r="3802" spans="1:17">
      <c r="A3802" s="263">
        <v>3801</v>
      </c>
      <c r="C3802" s="256">
        <v>46148</v>
      </c>
      <c r="D3802" s="282" t="s">
        <v>999</v>
      </c>
      <c r="G3802" s="282" t="s">
        <v>999</v>
      </c>
      <c r="N3802" s="257">
        <v>-1600000</v>
      </c>
    </row>
    <row r="3803" spans="1:17">
      <c r="A3803" s="263">
        <v>3802</v>
      </c>
      <c r="C3803" s="256">
        <v>46146</v>
      </c>
      <c r="D3803" s="282" t="s">
        <v>3874</v>
      </c>
      <c r="G3803" s="282" t="s">
        <v>4566</v>
      </c>
      <c r="N3803" s="257">
        <v>-150000</v>
      </c>
    </row>
    <row r="3804" spans="1:17">
      <c r="A3804" s="263">
        <v>3803</v>
      </c>
      <c r="B3804" s="58">
        <v>168</v>
      </c>
      <c r="C3804" s="256">
        <v>46148</v>
      </c>
      <c r="D3804" s="282" t="s">
        <v>1633</v>
      </c>
      <c r="E3804" s="282" t="s">
        <v>3805</v>
      </c>
      <c r="G3804" s="282" t="s">
        <v>4857</v>
      </c>
      <c r="H3804" s="261">
        <v>1112427046</v>
      </c>
      <c r="I3804" s="257">
        <v>1000000</v>
      </c>
      <c r="J3804" s="261">
        <v>1</v>
      </c>
      <c r="L3804" s="258">
        <v>100000</v>
      </c>
      <c r="M3804" s="257">
        <v>1100000</v>
      </c>
      <c r="Q3804" s="282" t="s">
        <v>4859</v>
      </c>
    </row>
    <row r="3805" spans="1:17">
      <c r="A3805" s="263">
        <v>3804</v>
      </c>
      <c r="B3805" s="58">
        <v>10</v>
      </c>
      <c r="C3805" s="256">
        <v>46148</v>
      </c>
      <c r="D3805" s="282" t="s">
        <v>1512</v>
      </c>
      <c r="E3805" s="282" t="s">
        <v>3805</v>
      </c>
      <c r="F3805" s="284">
        <v>7205468004</v>
      </c>
      <c r="G3805" s="282" t="s">
        <v>1182</v>
      </c>
      <c r="H3805" s="261" t="s">
        <v>1710</v>
      </c>
      <c r="I3805" s="257">
        <v>1200000</v>
      </c>
      <c r="J3805" s="261">
        <v>1</v>
      </c>
      <c r="M3805" s="257">
        <v>1200000</v>
      </c>
      <c r="O3805" s="257" t="s">
        <v>5265</v>
      </c>
    </row>
    <row r="3806" spans="1:17">
      <c r="A3806" s="263">
        <v>3805</v>
      </c>
      <c r="B3806" s="58">
        <v>104</v>
      </c>
      <c r="C3806" s="256">
        <v>46148</v>
      </c>
      <c r="D3806" s="282" t="s">
        <v>1512</v>
      </c>
      <c r="E3806" s="282" t="s">
        <v>3805</v>
      </c>
      <c r="G3806" s="282" t="s">
        <v>1467</v>
      </c>
      <c r="H3806" s="261" t="s">
        <v>2613</v>
      </c>
      <c r="I3806" s="257">
        <v>350000</v>
      </c>
      <c r="J3806" s="261">
        <v>1</v>
      </c>
      <c r="M3806" s="257">
        <v>350000</v>
      </c>
      <c r="O3806" s="257" t="s">
        <v>5265</v>
      </c>
    </row>
    <row r="3807" spans="1:17">
      <c r="A3807" s="263">
        <v>3806</v>
      </c>
      <c r="B3807" s="58">
        <v>90</v>
      </c>
      <c r="C3807" s="256">
        <v>46148</v>
      </c>
      <c r="D3807" s="282" t="s">
        <v>5267</v>
      </c>
      <c r="E3807" s="282" t="s">
        <v>3805</v>
      </c>
      <c r="G3807" s="282" t="s">
        <v>1675</v>
      </c>
      <c r="H3807" s="261">
        <v>27107593440</v>
      </c>
      <c r="I3807" s="257">
        <v>200000</v>
      </c>
      <c r="J3807" s="261">
        <v>1</v>
      </c>
      <c r="M3807" s="257">
        <v>200000</v>
      </c>
    </row>
    <row r="3808" spans="1:17">
      <c r="A3808" s="263">
        <v>3807</v>
      </c>
      <c r="B3808" s="58">
        <v>186</v>
      </c>
      <c r="C3808" s="256">
        <v>46148</v>
      </c>
      <c r="D3808" s="282" t="s">
        <v>3109</v>
      </c>
      <c r="E3808" s="282" t="s">
        <v>3805</v>
      </c>
      <c r="F3808" s="284">
        <v>10066707</v>
      </c>
      <c r="G3808" s="282" t="s">
        <v>1552</v>
      </c>
      <c r="H3808" s="261" t="s">
        <v>1874</v>
      </c>
      <c r="I3808" s="257">
        <v>1000000</v>
      </c>
      <c r="J3808" s="261">
        <v>1</v>
      </c>
      <c r="M3808" s="257">
        <v>1000000</v>
      </c>
      <c r="O3808" s="257" t="s">
        <v>5271</v>
      </c>
      <c r="P3808" s="282" t="s">
        <v>5272</v>
      </c>
      <c r="Q3808" s="282">
        <v>245.233</v>
      </c>
    </row>
    <row r="3809" spans="1:17">
      <c r="A3809" s="263">
        <v>3808</v>
      </c>
      <c r="B3809" s="58">
        <v>12</v>
      </c>
      <c r="C3809" s="256">
        <v>46148</v>
      </c>
      <c r="D3809" s="282" t="s">
        <v>1209</v>
      </c>
      <c r="E3809" s="282" t="s">
        <v>3805</v>
      </c>
      <c r="F3809" s="284">
        <v>7205246673</v>
      </c>
      <c r="G3809" s="282" t="s">
        <v>1182</v>
      </c>
      <c r="H3809" s="261" t="s">
        <v>1710</v>
      </c>
      <c r="I3809" s="257">
        <v>1300000</v>
      </c>
      <c r="J3809" s="261">
        <v>1</v>
      </c>
      <c r="L3809" s="258">
        <v>130000</v>
      </c>
      <c r="M3809" s="257">
        <v>1430000</v>
      </c>
      <c r="O3809" s="257" t="s">
        <v>5274</v>
      </c>
      <c r="P3809" s="282" t="s">
        <v>5275</v>
      </c>
    </row>
    <row r="3810" spans="1:17">
      <c r="A3810" s="263">
        <v>3809</v>
      </c>
      <c r="B3810" s="58">
        <v>90</v>
      </c>
      <c r="C3810" s="256">
        <v>46148</v>
      </c>
      <c r="D3810" s="282" t="s">
        <v>999</v>
      </c>
      <c r="E3810" s="282" t="s">
        <v>5259</v>
      </c>
      <c r="G3810" s="282" t="s">
        <v>1675</v>
      </c>
      <c r="H3810" s="261">
        <v>27107593440</v>
      </c>
      <c r="I3810" s="257">
        <v>0</v>
      </c>
      <c r="J3810" s="261">
        <v>1</v>
      </c>
      <c r="M3810" s="257">
        <v>0</v>
      </c>
    </row>
    <row r="3811" spans="1:17">
      <c r="A3811" s="263">
        <v>3810</v>
      </c>
      <c r="B3811" s="58">
        <v>133</v>
      </c>
      <c r="C3811" s="256">
        <v>46148</v>
      </c>
      <c r="D3811" s="282" t="s">
        <v>3084</v>
      </c>
      <c r="E3811" s="282" t="s">
        <v>3805</v>
      </c>
      <c r="G3811" s="282" t="s">
        <v>1702</v>
      </c>
      <c r="H3811" s="261">
        <v>2830501</v>
      </c>
      <c r="I3811" s="257">
        <v>1600000</v>
      </c>
      <c r="J3811" s="261">
        <v>1</v>
      </c>
      <c r="M3811" s="257">
        <v>1600000</v>
      </c>
      <c r="O3811" s="257" t="s">
        <v>5278</v>
      </c>
    </row>
    <row r="3812" spans="1:17">
      <c r="A3812" s="263">
        <v>3811</v>
      </c>
      <c r="B3812" s="58">
        <v>212</v>
      </c>
      <c r="C3812" s="256">
        <v>46148</v>
      </c>
      <c r="D3812" s="282" t="s">
        <v>1512</v>
      </c>
      <c r="E3812" s="282" t="s">
        <v>3805</v>
      </c>
      <c r="G3812" s="282" t="s">
        <v>5280</v>
      </c>
      <c r="I3812" s="257">
        <v>150000</v>
      </c>
      <c r="J3812" s="261">
        <v>1</v>
      </c>
      <c r="M3812" s="257">
        <v>150000</v>
      </c>
    </row>
    <row r="3813" spans="1:17">
      <c r="A3813" s="263">
        <v>3812</v>
      </c>
      <c r="C3813" s="256">
        <v>46148</v>
      </c>
      <c r="D3813" s="282" t="s">
        <v>1131</v>
      </c>
      <c r="G3813" s="282" t="s">
        <v>1131</v>
      </c>
      <c r="N3813" s="257">
        <v>-1320000</v>
      </c>
    </row>
    <row r="3814" spans="1:17">
      <c r="A3814" s="263">
        <v>3813</v>
      </c>
      <c r="C3814" s="256">
        <v>46148</v>
      </c>
      <c r="D3814" s="282" t="s">
        <v>1633</v>
      </c>
      <c r="G3814" s="282" t="s">
        <v>1633</v>
      </c>
      <c r="N3814" s="257">
        <v>-1100000</v>
      </c>
    </row>
    <row r="3815" spans="1:17">
      <c r="A3815" s="263">
        <v>3814</v>
      </c>
      <c r="C3815" s="256">
        <v>46148</v>
      </c>
      <c r="D3815" s="282" t="s">
        <v>1762</v>
      </c>
      <c r="G3815" s="282" t="s">
        <v>1762</v>
      </c>
      <c r="N3815" s="257">
        <v>-2310000</v>
      </c>
    </row>
    <row r="3816" spans="1:17">
      <c r="A3816" s="263">
        <v>3815</v>
      </c>
      <c r="C3816" s="256">
        <v>46148</v>
      </c>
      <c r="D3816" s="282" t="s">
        <v>5267</v>
      </c>
      <c r="G3816" s="282" t="s">
        <v>5267</v>
      </c>
      <c r="N3816" s="257">
        <v>-200000</v>
      </c>
    </row>
    <row r="3817" spans="1:17">
      <c r="A3817" s="263">
        <v>3816</v>
      </c>
      <c r="C3817" s="256">
        <v>46149</v>
      </c>
      <c r="D3817" s="282" t="s">
        <v>1705</v>
      </c>
      <c r="G3817" s="282" t="s">
        <v>1705</v>
      </c>
      <c r="N3817" s="257">
        <v>-3299000</v>
      </c>
    </row>
    <row r="3818" spans="1:17">
      <c r="A3818" s="263">
        <v>3817</v>
      </c>
      <c r="B3818" s="58">
        <v>213</v>
      </c>
      <c r="C3818" s="256">
        <v>46149</v>
      </c>
      <c r="D3818" s="282" t="s">
        <v>5282</v>
      </c>
      <c r="E3818" s="282" t="s">
        <v>3805</v>
      </c>
      <c r="G3818" s="282" t="s">
        <v>2323</v>
      </c>
      <c r="H3818" s="261" t="s">
        <v>2355</v>
      </c>
      <c r="I3818" s="257">
        <v>750000</v>
      </c>
      <c r="J3818" s="261">
        <v>1</v>
      </c>
      <c r="M3818" s="257">
        <v>750000</v>
      </c>
    </row>
    <row r="3819" spans="1:17">
      <c r="A3819" s="263">
        <v>3818</v>
      </c>
      <c r="B3819" s="58">
        <v>13</v>
      </c>
      <c r="C3819" s="256">
        <v>46149</v>
      </c>
      <c r="D3819" s="282" t="s">
        <v>1370</v>
      </c>
      <c r="E3819" s="282" t="s">
        <v>3805</v>
      </c>
      <c r="F3819" s="284">
        <v>7205502786</v>
      </c>
      <c r="G3819" s="282" t="s">
        <v>1182</v>
      </c>
      <c r="H3819" s="261" t="s">
        <v>1710</v>
      </c>
      <c r="I3819" s="257">
        <v>1200000</v>
      </c>
      <c r="J3819" s="261">
        <v>1</v>
      </c>
      <c r="M3819" s="257">
        <v>1200000</v>
      </c>
    </row>
    <row r="3820" spans="1:17">
      <c r="A3820" s="263">
        <v>3819</v>
      </c>
      <c r="B3820" s="58">
        <v>191</v>
      </c>
      <c r="C3820" s="256">
        <v>46149</v>
      </c>
      <c r="D3820" s="282" t="s">
        <v>2093</v>
      </c>
      <c r="E3820" s="282" t="s">
        <v>3805</v>
      </c>
      <c r="G3820" s="282" t="s">
        <v>1520</v>
      </c>
      <c r="H3820" s="261">
        <v>24152333903</v>
      </c>
      <c r="I3820" s="257">
        <v>50000</v>
      </c>
      <c r="J3820" s="261">
        <v>1</v>
      </c>
      <c r="M3820" s="257">
        <v>50000</v>
      </c>
      <c r="Q3820" s="282" t="s">
        <v>1774</v>
      </c>
    </row>
    <row r="3821" spans="1:17">
      <c r="A3821" s="263">
        <v>3820</v>
      </c>
      <c r="B3821" s="58">
        <v>58</v>
      </c>
      <c r="C3821" s="256">
        <v>46149</v>
      </c>
      <c r="D3821" s="282" t="s">
        <v>2093</v>
      </c>
      <c r="E3821" s="282" t="s">
        <v>3805</v>
      </c>
      <c r="F3821" s="284">
        <v>24347588725</v>
      </c>
      <c r="G3821" s="282" t="s">
        <v>4257</v>
      </c>
      <c r="H3821" s="261">
        <v>24347588725</v>
      </c>
      <c r="I3821" s="257">
        <v>30000</v>
      </c>
      <c r="J3821" s="261">
        <v>1</v>
      </c>
      <c r="M3821" s="257">
        <v>30000</v>
      </c>
    </row>
    <row r="3822" spans="1:17">
      <c r="A3822" s="263">
        <v>3821</v>
      </c>
      <c r="B3822" s="58">
        <v>102</v>
      </c>
      <c r="C3822" s="256">
        <v>46149</v>
      </c>
      <c r="D3822" s="282" t="s">
        <v>1525</v>
      </c>
      <c r="E3822" s="282" t="s">
        <v>3805</v>
      </c>
      <c r="G3822" s="282" t="s">
        <v>1664</v>
      </c>
      <c r="H3822" s="261" t="s">
        <v>1663</v>
      </c>
      <c r="I3822" s="257">
        <v>50000</v>
      </c>
      <c r="J3822" s="261">
        <v>5</v>
      </c>
      <c r="M3822" s="257">
        <v>250000</v>
      </c>
    </row>
    <row r="3823" spans="1:17">
      <c r="A3823" s="263">
        <v>3822</v>
      </c>
      <c r="C3823" s="256">
        <v>46149</v>
      </c>
      <c r="D3823" s="282" t="s">
        <v>1766</v>
      </c>
      <c r="G3823" s="282" t="s">
        <v>1766</v>
      </c>
      <c r="N3823" s="257">
        <v>-520000</v>
      </c>
    </row>
    <row r="3824" spans="1:17">
      <c r="A3824" s="263">
        <v>3823</v>
      </c>
      <c r="C3824" s="256">
        <v>46150</v>
      </c>
      <c r="D3824" s="282" t="s">
        <v>1209</v>
      </c>
      <c r="G3824" s="282" t="s">
        <v>1209</v>
      </c>
      <c r="N3824" s="257">
        <v>-1430000</v>
      </c>
    </row>
    <row r="3825" spans="1:17" ht="33">
      <c r="A3825" s="263">
        <v>3824</v>
      </c>
      <c r="C3825" s="256">
        <v>46150</v>
      </c>
      <c r="D3825" s="282" t="s">
        <v>1680</v>
      </c>
      <c r="G3825" s="282" t="s">
        <v>1680</v>
      </c>
      <c r="N3825" s="257">
        <v>-6450000</v>
      </c>
      <c r="Q3825" s="293" t="s">
        <v>5292</v>
      </c>
    </row>
    <row r="3826" spans="1:17">
      <c r="A3826" s="263">
        <v>3825</v>
      </c>
      <c r="B3826" s="58">
        <v>13</v>
      </c>
      <c r="C3826" s="256">
        <v>46150</v>
      </c>
      <c r="D3826" s="282" t="s">
        <v>1007</v>
      </c>
      <c r="E3826" s="282" t="s">
        <v>3805</v>
      </c>
      <c r="F3826" s="284">
        <v>7205502786</v>
      </c>
      <c r="G3826" s="282" t="s">
        <v>1182</v>
      </c>
      <c r="H3826" s="261" t="s">
        <v>1710</v>
      </c>
      <c r="I3826" s="257">
        <v>900000</v>
      </c>
      <c r="J3826" s="261">
        <v>1</v>
      </c>
      <c r="M3826" s="257">
        <v>900000</v>
      </c>
    </row>
    <row r="3827" spans="1:17">
      <c r="A3827" s="263">
        <v>3826</v>
      </c>
      <c r="B3827" s="58">
        <v>104</v>
      </c>
      <c r="C3827" s="256">
        <v>46150</v>
      </c>
      <c r="D3827" s="282" t="s">
        <v>1007</v>
      </c>
      <c r="E3827" s="282" t="s">
        <v>3805</v>
      </c>
      <c r="G3827" s="282" t="s">
        <v>1467</v>
      </c>
      <c r="H3827" s="261" t="s">
        <v>2613</v>
      </c>
      <c r="I3827" s="257">
        <v>0</v>
      </c>
      <c r="J3827" s="261">
        <v>1</v>
      </c>
      <c r="M3827" s="257">
        <v>0</v>
      </c>
    </row>
    <row r="3828" spans="1:17">
      <c r="A3828" s="263">
        <v>3827</v>
      </c>
      <c r="B3828" s="58">
        <v>93</v>
      </c>
      <c r="C3828" s="256">
        <v>46150</v>
      </c>
      <c r="D3828" s="282" t="s">
        <v>1007</v>
      </c>
      <c r="E3828" s="282" t="s">
        <v>3805</v>
      </c>
      <c r="G3828" s="282" t="s">
        <v>1490</v>
      </c>
      <c r="I3828" s="257">
        <v>30000</v>
      </c>
      <c r="J3828" s="261">
        <v>1</v>
      </c>
      <c r="M3828" s="257">
        <v>30000</v>
      </c>
    </row>
    <row r="3829" spans="1:17">
      <c r="A3829" s="263">
        <v>3828</v>
      </c>
      <c r="B3829" s="58">
        <v>104</v>
      </c>
      <c r="C3829" s="256">
        <v>46150</v>
      </c>
      <c r="D3829" s="282" t="s">
        <v>5819</v>
      </c>
      <c r="G3829" s="282" t="s">
        <v>5820</v>
      </c>
      <c r="H3829" s="261" t="s">
        <v>5821</v>
      </c>
      <c r="J3829" s="261">
        <v>1</v>
      </c>
    </row>
    <row r="3830" spans="1:17">
      <c r="A3830" s="263">
        <v>3829</v>
      </c>
      <c r="B3830" s="58">
        <v>214</v>
      </c>
      <c r="C3830" s="256">
        <v>46150</v>
      </c>
      <c r="D3830" s="282" t="s">
        <v>4537</v>
      </c>
      <c r="E3830" s="282" t="s">
        <v>3805</v>
      </c>
      <c r="F3830" s="284" t="s">
        <v>5296</v>
      </c>
      <c r="G3830" s="282" t="s">
        <v>2150</v>
      </c>
      <c r="H3830" s="261" t="s">
        <v>1907</v>
      </c>
      <c r="I3830" s="257">
        <v>2000000</v>
      </c>
      <c r="J3830" s="261">
        <v>1</v>
      </c>
      <c r="M3830" s="257">
        <v>2000000</v>
      </c>
    </row>
    <row r="3831" spans="1:17">
      <c r="A3831" s="263">
        <v>3830</v>
      </c>
      <c r="B3831" s="58">
        <v>65</v>
      </c>
      <c r="C3831" s="256">
        <v>46150</v>
      </c>
      <c r="D3831" s="282" t="s">
        <v>4537</v>
      </c>
      <c r="E3831" s="282" t="s">
        <v>3805</v>
      </c>
      <c r="F3831" s="284" t="s">
        <v>1760</v>
      </c>
      <c r="G3831" s="282" t="s">
        <v>2129</v>
      </c>
      <c r="H3831" s="261" t="s">
        <v>1760</v>
      </c>
      <c r="I3831" s="257">
        <v>100000</v>
      </c>
      <c r="J3831" s="261">
        <v>1</v>
      </c>
      <c r="M3831" s="257">
        <v>100000</v>
      </c>
      <c r="P3831" s="282" t="s">
        <v>4263</v>
      </c>
    </row>
    <row r="3832" spans="1:17">
      <c r="A3832" s="263">
        <v>3831</v>
      </c>
      <c r="B3832" s="58">
        <v>215</v>
      </c>
      <c r="C3832" s="256">
        <v>46150</v>
      </c>
      <c r="D3832" s="282" t="s">
        <v>5289</v>
      </c>
      <c r="E3832" s="282" t="s">
        <v>3805</v>
      </c>
      <c r="G3832" s="282" t="s">
        <v>5298</v>
      </c>
      <c r="I3832" s="257">
        <v>250000</v>
      </c>
      <c r="J3832" s="261">
        <v>1</v>
      </c>
      <c r="M3832" s="257">
        <v>250000</v>
      </c>
      <c r="Q3832" s="282" t="s">
        <v>5299</v>
      </c>
    </row>
    <row r="3833" spans="1:17">
      <c r="A3833" s="263">
        <v>3832</v>
      </c>
      <c r="B3833" s="58">
        <v>216</v>
      </c>
      <c r="C3833" s="256">
        <v>46150</v>
      </c>
      <c r="D3833" s="282" t="s">
        <v>5282</v>
      </c>
      <c r="E3833" s="282" t="s">
        <v>3805</v>
      </c>
      <c r="G3833" s="282" t="s">
        <v>2323</v>
      </c>
      <c r="H3833" s="261" t="s">
        <v>3089</v>
      </c>
      <c r="I3833" s="257">
        <v>1500000</v>
      </c>
      <c r="J3833" s="261">
        <v>1</v>
      </c>
      <c r="M3833" s="257">
        <v>1500000</v>
      </c>
      <c r="Q3833" s="282" t="s">
        <v>5301</v>
      </c>
    </row>
    <row r="3834" spans="1:17">
      <c r="A3834" s="263">
        <v>3833</v>
      </c>
      <c r="B3834" s="58">
        <v>13</v>
      </c>
      <c r="C3834" s="256">
        <v>46150</v>
      </c>
      <c r="D3834" s="282" t="s">
        <v>5303</v>
      </c>
      <c r="E3834" s="282" t="s">
        <v>3805</v>
      </c>
      <c r="F3834" s="284">
        <v>7205502786</v>
      </c>
      <c r="G3834" s="282" t="s">
        <v>1182</v>
      </c>
      <c r="H3834" s="261" t="s">
        <v>1710</v>
      </c>
      <c r="I3834" s="257">
        <v>1200000</v>
      </c>
      <c r="J3834" s="261">
        <v>1</v>
      </c>
      <c r="M3834" s="257">
        <v>1200000</v>
      </c>
      <c r="O3834" s="257" t="s">
        <v>5307</v>
      </c>
    </row>
    <row r="3835" spans="1:17">
      <c r="A3835" s="263">
        <v>3834</v>
      </c>
      <c r="B3835" s="58">
        <v>104</v>
      </c>
      <c r="C3835" s="256">
        <v>46150</v>
      </c>
      <c r="D3835" s="282" t="s">
        <v>5303</v>
      </c>
      <c r="E3835" s="282" t="s">
        <v>3805</v>
      </c>
      <c r="G3835" s="282" t="s">
        <v>1467</v>
      </c>
      <c r="H3835" s="261" t="s">
        <v>2613</v>
      </c>
      <c r="I3835" s="257">
        <v>350000</v>
      </c>
      <c r="J3835" s="261">
        <v>1</v>
      </c>
      <c r="M3835" s="257">
        <v>350000</v>
      </c>
      <c r="O3835" s="257" t="s">
        <v>5307</v>
      </c>
    </row>
    <row r="3836" spans="1:17">
      <c r="A3836" s="263">
        <v>3835</v>
      </c>
      <c r="B3836" s="58">
        <v>217</v>
      </c>
      <c r="C3836" s="256">
        <v>46150</v>
      </c>
      <c r="D3836" s="282" t="s">
        <v>1429</v>
      </c>
      <c r="E3836" s="282" t="s">
        <v>3805</v>
      </c>
      <c r="F3836" s="284" t="s">
        <v>5309</v>
      </c>
      <c r="G3836" s="282" t="s">
        <v>2128</v>
      </c>
      <c r="H3836" s="261" t="s">
        <v>1180</v>
      </c>
      <c r="I3836" s="257">
        <v>1500000</v>
      </c>
      <c r="J3836" s="261">
        <v>1</v>
      </c>
      <c r="M3836" s="257">
        <v>1500000</v>
      </c>
      <c r="O3836" s="257" t="s">
        <v>5310</v>
      </c>
    </row>
    <row r="3837" spans="1:17">
      <c r="A3837" s="263">
        <v>3836</v>
      </c>
      <c r="B3837" s="58">
        <v>65</v>
      </c>
      <c r="C3837" s="256">
        <v>46150</v>
      </c>
      <c r="D3837" s="282" t="s">
        <v>1429</v>
      </c>
      <c r="E3837" s="282" t="s">
        <v>3805</v>
      </c>
      <c r="F3837" s="284" t="s">
        <v>1760</v>
      </c>
      <c r="G3837" s="282" t="s">
        <v>2129</v>
      </c>
      <c r="H3837" s="261" t="s">
        <v>1760</v>
      </c>
      <c r="I3837" s="257">
        <v>100000</v>
      </c>
      <c r="J3837" s="261">
        <v>1</v>
      </c>
      <c r="M3837" s="257">
        <v>100000</v>
      </c>
      <c r="O3837" s="257" t="s">
        <v>5310</v>
      </c>
      <c r="P3837" s="282" t="s">
        <v>4263</v>
      </c>
    </row>
    <row r="3838" spans="1:17">
      <c r="A3838" s="263">
        <v>3837</v>
      </c>
      <c r="B3838" s="58">
        <v>102</v>
      </c>
      <c r="C3838" s="256">
        <v>46150</v>
      </c>
      <c r="D3838" s="282" t="s">
        <v>2544</v>
      </c>
      <c r="E3838" s="282" t="s">
        <v>3805</v>
      </c>
      <c r="G3838" s="282" t="s">
        <v>1664</v>
      </c>
      <c r="H3838" s="261" t="s">
        <v>1663</v>
      </c>
      <c r="I3838" s="257">
        <v>50000</v>
      </c>
      <c r="J3838" s="261">
        <v>10</v>
      </c>
      <c r="M3838" s="257">
        <v>500000</v>
      </c>
    </row>
    <row r="3839" spans="1:17">
      <c r="A3839" s="263">
        <v>3838</v>
      </c>
      <c r="B3839" s="58">
        <v>212</v>
      </c>
      <c r="C3839" s="256">
        <v>46150</v>
      </c>
      <c r="D3839" s="282" t="s">
        <v>1766</v>
      </c>
      <c r="E3839" s="282" t="s">
        <v>3805</v>
      </c>
      <c r="G3839" s="282" t="s">
        <v>5280</v>
      </c>
      <c r="I3839" s="257">
        <v>200000</v>
      </c>
      <c r="J3839" s="261">
        <v>1</v>
      </c>
      <c r="M3839" s="257">
        <v>200000</v>
      </c>
      <c r="O3839" s="257" t="s">
        <v>5313</v>
      </c>
    </row>
    <row r="3840" spans="1:17">
      <c r="A3840" s="263">
        <v>3839</v>
      </c>
      <c r="C3840" s="256">
        <v>46150</v>
      </c>
      <c r="D3840" s="282" t="s">
        <v>5303</v>
      </c>
      <c r="G3840" s="282" t="s">
        <v>5303</v>
      </c>
      <c r="N3840" s="257">
        <v>-1550000</v>
      </c>
    </row>
    <row r="3841" spans="1:17">
      <c r="A3841" s="263">
        <v>3840</v>
      </c>
      <c r="C3841" s="256">
        <v>46150</v>
      </c>
      <c r="D3841" s="282" t="s">
        <v>5289</v>
      </c>
      <c r="G3841" s="282" t="s">
        <v>5289</v>
      </c>
      <c r="N3841" s="257">
        <v>-250000</v>
      </c>
    </row>
    <row r="3842" spans="1:17">
      <c r="A3842" s="263">
        <v>3841</v>
      </c>
      <c r="C3842" s="256">
        <v>46150</v>
      </c>
      <c r="D3842" s="282" t="s">
        <v>4537</v>
      </c>
      <c r="G3842" s="282" t="s">
        <v>4537</v>
      </c>
      <c r="N3842" s="257">
        <v>-2100000</v>
      </c>
    </row>
    <row r="3843" spans="1:17">
      <c r="A3843" s="263">
        <v>3842</v>
      </c>
      <c r="C3843" s="256">
        <v>46150</v>
      </c>
      <c r="D3843" s="282" t="s">
        <v>5282</v>
      </c>
      <c r="G3843" s="282" t="s">
        <v>5282</v>
      </c>
      <c r="N3843" s="257">
        <v>-750000</v>
      </c>
    </row>
    <row r="3844" spans="1:17">
      <c r="A3844" s="263">
        <v>3843</v>
      </c>
      <c r="B3844" s="58">
        <v>131</v>
      </c>
      <c r="C3844" s="256">
        <v>46151</v>
      </c>
      <c r="D3844" s="282" t="s">
        <v>2891</v>
      </c>
      <c r="E3844" s="282" t="s">
        <v>3805</v>
      </c>
      <c r="G3844" s="282" t="s">
        <v>1237</v>
      </c>
      <c r="H3844" s="261" t="s">
        <v>1236</v>
      </c>
      <c r="I3844" s="257">
        <v>50000</v>
      </c>
      <c r="J3844" s="261">
        <v>1</v>
      </c>
      <c r="M3844" s="257">
        <v>50000</v>
      </c>
    </row>
    <row r="3845" spans="1:17">
      <c r="A3845" s="263">
        <v>3844</v>
      </c>
      <c r="B3845" s="58">
        <v>77</v>
      </c>
      <c r="C3845" s="256">
        <v>46151</v>
      </c>
      <c r="D3845" s="282" t="s">
        <v>3191</v>
      </c>
      <c r="E3845" s="282" t="s">
        <v>3805</v>
      </c>
      <c r="F3845" s="284" t="s">
        <v>4656</v>
      </c>
      <c r="G3845" s="282" t="s">
        <v>1701</v>
      </c>
      <c r="I3845" s="257">
        <v>1100000</v>
      </c>
      <c r="J3845" s="261">
        <v>1</v>
      </c>
      <c r="M3845" s="257">
        <v>1100000</v>
      </c>
    </row>
    <row r="3846" spans="1:17">
      <c r="A3846" s="263">
        <v>3845</v>
      </c>
      <c r="B3846" s="58">
        <v>93</v>
      </c>
      <c r="C3846" s="256">
        <v>46151</v>
      </c>
      <c r="D3846" s="282" t="s">
        <v>3191</v>
      </c>
      <c r="E3846" s="282" t="s">
        <v>3805</v>
      </c>
      <c r="G3846" s="282" t="s">
        <v>1490</v>
      </c>
      <c r="I3846" s="257">
        <v>30000</v>
      </c>
      <c r="J3846" s="261">
        <v>1</v>
      </c>
      <c r="M3846" s="257">
        <v>30000</v>
      </c>
    </row>
    <row r="3847" spans="1:17">
      <c r="A3847" s="263">
        <v>3846</v>
      </c>
      <c r="B3847" s="58">
        <v>94</v>
      </c>
      <c r="C3847" s="256">
        <v>46151</v>
      </c>
      <c r="D3847" s="282" t="s">
        <v>1010</v>
      </c>
      <c r="E3847" s="282" t="s">
        <v>3805</v>
      </c>
      <c r="G3847" s="282" t="s">
        <v>2135</v>
      </c>
      <c r="H3847" s="261" t="s">
        <v>1186</v>
      </c>
      <c r="I3847" s="257">
        <v>630000</v>
      </c>
      <c r="J3847" s="261">
        <v>1</v>
      </c>
      <c r="M3847" s="257">
        <v>630000</v>
      </c>
    </row>
    <row r="3848" spans="1:17">
      <c r="A3848" s="263">
        <v>3847</v>
      </c>
      <c r="B3848" s="58">
        <v>49</v>
      </c>
      <c r="C3848" s="256">
        <v>46151</v>
      </c>
      <c r="D3848" s="282" t="s">
        <v>1010</v>
      </c>
      <c r="E3848" s="282" t="s">
        <v>3805</v>
      </c>
      <c r="F3848" s="284" t="s">
        <v>1230</v>
      </c>
      <c r="G3848" s="282" t="s">
        <v>2136</v>
      </c>
      <c r="H3848" s="261" t="s">
        <v>1230</v>
      </c>
      <c r="I3848" s="257">
        <v>140000</v>
      </c>
      <c r="J3848" s="261">
        <v>1</v>
      </c>
      <c r="M3848" s="257">
        <v>140000</v>
      </c>
    </row>
    <row r="3849" spans="1:17">
      <c r="A3849" s="263">
        <v>3848</v>
      </c>
      <c r="B3849" s="58">
        <v>96</v>
      </c>
      <c r="C3849" s="256">
        <v>46151</v>
      </c>
      <c r="D3849" s="282" t="s">
        <v>1010</v>
      </c>
      <c r="E3849" s="282" t="s">
        <v>3805</v>
      </c>
      <c r="G3849" s="282" t="s">
        <v>2138</v>
      </c>
      <c r="H3849" s="261">
        <v>50229</v>
      </c>
      <c r="I3849" s="257">
        <v>80000</v>
      </c>
      <c r="J3849" s="261">
        <v>1</v>
      </c>
      <c r="M3849" s="257">
        <v>80000</v>
      </c>
    </row>
    <row r="3850" spans="1:17">
      <c r="A3850" s="263">
        <v>3849</v>
      </c>
      <c r="B3850" s="58">
        <v>175</v>
      </c>
      <c r="C3850" s="256">
        <v>46151</v>
      </c>
      <c r="D3850" s="282" t="s">
        <v>1010</v>
      </c>
      <c r="E3850" s="282" t="s">
        <v>3805</v>
      </c>
      <c r="G3850" s="282" t="s">
        <v>2140</v>
      </c>
      <c r="H3850" s="261" t="s">
        <v>1778</v>
      </c>
      <c r="I3850" s="257">
        <v>20000</v>
      </c>
      <c r="J3850" s="261">
        <v>1</v>
      </c>
      <c r="M3850" s="257">
        <v>20000</v>
      </c>
      <c r="P3850" s="282" t="s">
        <v>4901</v>
      </c>
    </row>
    <row r="3851" spans="1:17">
      <c r="A3851" s="263">
        <v>3850</v>
      </c>
      <c r="B3851" s="58">
        <v>12</v>
      </c>
      <c r="C3851" s="256">
        <v>46151</v>
      </c>
      <c r="D3851" s="282" t="s">
        <v>5316</v>
      </c>
      <c r="E3851" s="282" t="s">
        <v>3805</v>
      </c>
      <c r="F3851" s="284">
        <v>7205246673</v>
      </c>
      <c r="G3851" s="282" t="s">
        <v>1182</v>
      </c>
      <c r="H3851" s="261" t="s">
        <v>1710</v>
      </c>
      <c r="I3851" s="257">
        <v>1300000</v>
      </c>
      <c r="J3851" s="261">
        <v>1</v>
      </c>
      <c r="M3851" s="257">
        <v>1300000</v>
      </c>
      <c r="O3851" s="257" t="s">
        <v>5322</v>
      </c>
    </row>
    <row r="3852" spans="1:17">
      <c r="A3852" s="263">
        <v>3851</v>
      </c>
      <c r="C3852" s="256">
        <v>46151</v>
      </c>
      <c r="D3852" s="282" t="s">
        <v>5316</v>
      </c>
      <c r="G3852" s="282" t="s">
        <v>5316</v>
      </c>
      <c r="N3852" s="257">
        <v>-1300000</v>
      </c>
    </row>
    <row r="3853" spans="1:17">
      <c r="A3853" s="263">
        <v>3852</v>
      </c>
      <c r="C3853" s="256">
        <v>46151</v>
      </c>
      <c r="D3853" s="282" t="s">
        <v>2891</v>
      </c>
      <c r="G3853" s="282" t="s">
        <v>2891</v>
      </c>
      <c r="N3853" s="257">
        <v>-50000</v>
      </c>
    </row>
    <row r="3854" spans="1:17">
      <c r="A3854" s="263">
        <v>3853</v>
      </c>
      <c r="B3854" s="58">
        <v>77</v>
      </c>
      <c r="C3854" s="256">
        <v>46153</v>
      </c>
      <c r="D3854" s="282" t="s">
        <v>1370</v>
      </c>
      <c r="E3854" s="282" t="s">
        <v>3805</v>
      </c>
      <c r="F3854" s="284" t="s">
        <v>4656</v>
      </c>
      <c r="G3854" s="282" t="s">
        <v>1701</v>
      </c>
      <c r="I3854" s="257">
        <v>650000</v>
      </c>
      <c r="J3854" s="261">
        <v>1</v>
      </c>
      <c r="M3854" s="257">
        <v>650000</v>
      </c>
      <c r="P3854" s="282" t="s">
        <v>3125</v>
      </c>
      <c r="Q3854" s="282" t="s">
        <v>5324</v>
      </c>
    </row>
    <row r="3855" spans="1:17">
      <c r="A3855" s="263">
        <v>3854</v>
      </c>
      <c r="B3855" s="58">
        <v>77</v>
      </c>
      <c r="C3855" s="256">
        <v>46153</v>
      </c>
      <c r="D3855" s="282" t="s">
        <v>1370</v>
      </c>
      <c r="E3855" s="282" t="s">
        <v>3805</v>
      </c>
      <c r="F3855" s="284" t="s">
        <v>4656</v>
      </c>
      <c r="G3855" s="282" t="s">
        <v>1701</v>
      </c>
      <c r="I3855" s="257">
        <v>650000</v>
      </c>
      <c r="J3855" s="261">
        <v>1</v>
      </c>
      <c r="M3855" s="257">
        <v>650000</v>
      </c>
      <c r="P3855" s="282" t="s">
        <v>5052</v>
      </c>
    </row>
    <row r="3856" spans="1:17">
      <c r="A3856" s="263">
        <v>3855</v>
      </c>
      <c r="B3856" s="58">
        <v>140</v>
      </c>
      <c r="C3856" s="256">
        <v>46153</v>
      </c>
      <c r="D3856" s="282" t="s">
        <v>2262</v>
      </c>
      <c r="E3856" s="282" t="s">
        <v>3805</v>
      </c>
      <c r="G3856" s="282" t="s">
        <v>4102</v>
      </c>
      <c r="H3856" s="261">
        <v>97031708500</v>
      </c>
      <c r="I3856" s="257">
        <v>1300000</v>
      </c>
      <c r="J3856" s="261">
        <v>1</v>
      </c>
      <c r="L3856" s="258">
        <v>130000</v>
      </c>
      <c r="M3856" s="257">
        <v>1430000</v>
      </c>
    </row>
    <row r="3857" spans="1:17">
      <c r="A3857" s="263">
        <v>3856</v>
      </c>
      <c r="B3857" s="58">
        <v>218</v>
      </c>
      <c r="C3857" s="256">
        <v>46153</v>
      </c>
      <c r="D3857" s="282" t="s">
        <v>3327</v>
      </c>
      <c r="E3857" s="282" t="s">
        <v>3805</v>
      </c>
      <c r="G3857" s="282" t="s">
        <v>1983</v>
      </c>
      <c r="I3857" s="257">
        <v>1100000</v>
      </c>
      <c r="J3857" s="261">
        <v>1</v>
      </c>
      <c r="M3857" s="257">
        <v>1100000</v>
      </c>
      <c r="O3857" s="257" t="s">
        <v>5328</v>
      </c>
    </row>
    <row r="3858" spans="1:17">
      <c r="A3858" s="263">
        <v>3857</v>
      </c>
      <c r="B3858" s="58">
        <v>59</v>
      </c>
      <c r="C3858" s="256">
        <v>46153</v>
      </c>
      <c r="D3858" s="282" t="s">
        <v>3327</v>
      </c>
      <c r="E3858" s="282" t="s">
        <v>3805</v>
      </c>
      <c r="F3858" s="284">
        <v>1087298441</v>
      </c>
      <c r="G3858" s="282" t="s">
        <v>2351</v>
      </c>
      <c r="H3858" s="261">
        <v>1087298441</v>
      </c>
      <c r="J3858" s="261">
        <v>1</v>
      </c>
      <c r="M3858" s="257">
        <v>0</v>
      </c>
      <c r="O3858" s="257" t="s">
        <v>5328</v>
      </c>
      <c r="P3858" s="257"/>
      <c r="Q3858" s="282" t="s">
        <v>1656</v>
      </c>
    </row>
    <row r="3859" spans="1:17">
      <c r="A3859" s="263">
        <v>3858</v>
      </c>
      <c r="B3859" s="58">
        <v>131</v>
      </c>
      <c r="C3859" s="256">
        <v>46153</v>
      </c>
      <c r="D3859" s="282" t="s">
        <v>3327</v>
      </c>
      <c r="E3859" s="282" t="s">
        <v>3805</v>
      </c>
      <c r="G3859" s="282" t="s">
        <v>1237</v>
      </c>
      <c r="H3859" s="261" t="s">
        <v>1236</v>
      </c>
      <c r="I3859" s="257">
        <v>50000</v>
      </c>
      <c r="J3859" s="261">
        <v>1</v>
      </c>
      <c r="M3859" s="257">
        <v>50000</v>
      </c>
      <c r="O3859" s="257" t="s">
        <v>5328</v>
      </c>
      <c r="P3859" s="257"/>
    </row>
    <row r="3860" spans="1:17">
      <c r="A3860" s="263">
        <v>3859</v>
      </c>
      <c r="B3860" s="58">
        <v>42</v>
      </c>
      <c r="C3860" s="256">
        <v>46153</v>
      </c>
      <c r="D3860" s="282" t="s">
        <v>1931</v>
      </c>
      <c r="E3860" s="282" t="s">
        <v>3805</v>
      </c>
      <c r="F3860" s="284" t="s">
        <v>5330</v>
      </c>
      <c r="G3860" s="282" t="s">
        <v>1532</v>
      </c>
      <c r="H3860" s="261" t="s">
        <v>1200</v>
      </c>
      <c r="I3860" s="257">
        <v>1600000</v>
      </c>
      <c r="J3860" s="261">
        <v>1</v>
      </c>
      <c r="M3860" s="257">
        <v>1600000</v>
      </c>
      <c r="O3860" s="257" t="s">
        <v>5331</v>
      </c>
      <c r="P3860" s="282" t="s">
        <v>5332</v>
      </c>
    </row>
    <row r="3861" spans="1:17">
      <c r="A3861" s="263">
        <v>3860</v>
      </c>
      <c r="B3861" s="58">
        <v>49</v>
      </c>
      <c r="C3861" s="256">
        <v>46153</v>
      </c>
      <c r="D3861" s="282" t="s">
        <v>1931</v>
      </c>
      <c r="E3861" s="282" t="s">
        <v>3805</v>
      </c>
      <c r="F3861" s="284" t="s">
        <v>1230</v>
      </c>
      <c r="G3861" s="282" t="s">
        <v>2136</v>
      </c>
      <c r="H3861" s="261" t="s">
        <v>1230</v>
      </c>
      <c r="I3861" s="257">
        <v>140000</v>
      </c>
      <c r="J3861" s="261">
        <v>2</v>
      </c>
      <c r="M3861" s="257">
        <v>280000</v>
      </c>
      <c r="O3861" s="257" t="s">
        <v>5331</v>
      </c>
      <c r="P3861" s="257" t="s">
        <v>5332</v>
      </c>
    </row>
    <row r="3862" spans="1:17">
      <c r="A3862" s="263">
        <v>3861</v>
      </c>
      <c r="B3862" s="58">
        <v>102</v>
      </c>
      <c r="C3862" s="256">
        <v>46153</v>
      </c>
      <c r="D3862" s="282" t="s">
        <v>1420</v>
      </c>
      <c r="E3862" s="282" t="s">
        <v>3805</v>
      </c>
      <c r="G3862" s="282" t="s">
        <v>1664</v>
      </c>
      <c r="H3862" s="261" t="s">
        <v>1663</v>
      </c>
      <c r="I3862" s="257">
        <v>50000</v>
      </c>
      <c r="J3862" s="261">
        <v>1</v>
      </c>
      <c r="L3862" s="258">
        <v>5000</v>
      </c>
      <c r="M3862" s="257">
        <v>55000</v>
      </c>
      <c r="O3862" s="257" t="s">
        <v>5334</v>
      </c>
      <c r="P3862" s="282" t="s">
        <v>5335</v>
      </c>
    </row>
    <row r="3863" spans="1:17">
      <c r="A3863" s="263">
        <v>3862</v>
      </c>
      <c r="B3863" s="58">
        <v>11</v>
      </c>
      <c r="C3863" s="256">
        <v>46153</v>
      </c>
      <c r="D3863" s="282" t="s">
        <v>1420</v>
      </c>
      <c r="E3863" s="282" t="s">
        <v>3805</v>
      </c>
      <c r="F3863" s="284">
        <v>7204812388</v>
      </c>
      <c r="G3863" s="282" t="s">
        <v>1182</v>
      </c>
      <c r="H3863" s="261" t="s">
        <v>1710</v>
      </c>
      <c r="I3863" s="257">
        <v>1200000</v>
      </c>
      <c r="J3863" s="261">
        <v>1</v>
      </c>
      <c r="L3863" s="258">
        <v>120000</v>
      </c>
      <c r="M3863" s="257">
        <v>1320000</v>
      </c>
      <c r="O3863" s="257" t="s">
        <v>5334</v>
      </c>
      <c r="P3863" s="257" t="s">
        <v>5335</v>
      </c>
    </row>
    <row r="3864" spans="1:17">
      <c r="A3864" s="263">
        <v>3863</v>
      </c>
      <c r="C3864" s="256">
        <v>46153</v>
      </c>
      <c r="D3864" s="282" t="s">
        <v>1438</v>
      </c>
      <c r="G3864" s="282" t="s">
        <v>1438</v>
      </c>
      <c r="N3864" s="257">
        <v>-2335000</v>
      </c>
    </row>
    <row r="3865" spans="1:17">
      <c r="A3865" s="263">
        <v>3864</v>
      </c>
      <c r="C3865" s="256">
        <v>46153</v>
      </c>
      <c r="D3865" s="282" t="s">
        <v>1766</v>
      </c>
      <c r="G3865" s="282" t="s">
        <v>1766</v>
      </c>
      <c r="N3865" s="257">
        <v>-200000</v>
      </c>
    </row>
    <row r="3866" spans="1:17">
      <c r="A3866" s="263">
        <v>3865</v>
      </c>
      <c r="C3866" s="256">
        <v>46153</v>
      </c>
      <c r="D3866" s="282" t="s">
        <v>3124</v>
      </c>
      <c r="G3866" s="282" t="s">
        <v>3124</v>
      </c>
      <c r="N3866" s="257">
        <v>-450000</v>
      </c>
    </row>
    <row r="3867" spans="1:17">
      <c r="A3867" s="263">
        <v>3866</v>
      </c>
      <c r="C3867" s="256">
        <v>46153</v>
      </c>
      <c r="D3867" s="282" t="s">
        <v>2544</v>
      </c>
      <c r="G3867" s="282" t="s">
        <v>2544</v>
      </c>
      <c r="N3867" s="257">
        <v>-500000</v>
      </c>
    </row>
    <row r="3868" spans="1:17">
      <c r="A3868" s="263">
        <v>3867</v>
      </c>
      <c r="C3868" s="256">
        <v>46153</v>
      </c>
      <c r="D3868" s="282" t="s">
        <v>3109</v>
      </c>
      <c r="G3868" s="282" t="s">
        <v>3109</v>
      </c>
      <c r="N3868" s="257">
        <v>-1000000</v>
      </c>
    </row>
    <row r="3869" spans="1:17">
      <c r="A3869" s="263">
        <v>3868</v>
      </c>
      <c r="C3869" s="256">
        <v>46153</v>
      </c>
      <c r="D3869" s="282" t="s">
        <v>3084</v>
      </c>
      <c r="G3869" s="282" t="s">
        <v>3084</v>
      </c>
      <c r="N3869" s="257">
        <v>-1600000</v>
      </c>
    </row>
    <row r="3870" spans="1:17">
      <c r="A3870" s="263">
        <v>3869</v>
      </c>
      <c r="B3870" s="58">
        <v>13</v>
      </c>
      <c r="C3870" s="256">
        <v>46152</v>
      </c>
      <c r="D3870" s="282" t="s">
        <v>1525</v>
      </c>
      <c r="E3870" s="282" t="s">
        <v>3805</v>
      </c>
      <c r="F3870" s="284">
        <v>7205502786</v>
      </c>
      <c r="G3870" s="282" t="s">
        <v>1182</v>
      </c>
      <c r="H3870" s="261" t="s">
        <v>1710</v>
      </c>
      <c r="I3870" s="257">
        <v>1200000</v>
      </c>
      <c r="J3870" s="261">
        <v>1</v>
      </c>
      <c r="M3870" s="257">
        <v>1200000</v>
      </c>
      <c r="O3870" s="257" t="s">
        <v>5340</v>
      </c>
      <c r="P3870" s="282" t="s">
        <v>5341</v>
      </c>
    </row>
    <row r="3871" spans="1:17">
      <c r="A3871" s="263">
        <v>3870</v>
      </c>
      <c r="B3871" s="58">
        <v>104</v>
      </c>
      <c r="C3871" s="256">
        <v>46152</v>
      </c>
      <c r="D3871" s="282" t="s">
        <v>1525</v>
      </c>
      <c r="E3871" s="282" t="s">
        <v>3805</v>
      </c>
      <c r="G3871" s="282" t="s">
        <v>1467</v>
      </c>
      <c r="H3871" s="261" t="s">
        <v>2613</v>
      </c>
      <c r="I3871" s="257">
        <v>350000</v>
      </c>
      <c r="J3871" s="261">
        <v>1</v>
      </c>
      <c r="M3871" s="257">
        <v>350000</v>
      </c>
      <c r="O3871" s="257" t="s">
        <v>5340</v>
      </c>
      <c r="P3871" s="257" t="s">
        <v>5341</v>
      </c>
    </row>
    <row r="3872" spans="1:17">
      <c r="A3872" s="263">
        <v>3871</v>
      </c>
      <c r="B3872" s="58">
        <v>219</v>
      </c>
      <c r="C3872" s="256">
        <v>46151</v>
      </c>
      <c r="D3872" s="282" t="s">
        <v>1882</v>
      </c>
      <c r="E3872" s="282" t="s">
        <v>3805</v>
      </c>
      <c r="F3872" s="284" t="s">
        <v>5343</v>
      </c>
      <c r="G3872" s="282" t="s">
        <v>2134</v>
      </c>
      <c r="H3872" s="261" t="s">
        <v>1179</v>
      </c>
      <c r="I3872" s="257">
        <v>1100000</v>
      </c>
      <c r="J3872" s="261">
        <v>1</v>
      </c>
      <c r="M3872" s="257">
        <v>1100000</v>
      </c>
      <c r="O3872" s="257" t="s">
        <v>5344</v>
      </c>
    </row>
    <row r="3873" spans="1:17">
      <c r="A3873" s="263">
        <v>3872</v>
      </c>
      <c r="C3873" s="256">
        <v>46153</v>
      </c>
      <c r="D3873" s="282" t="s">
        <v>1747</v>
      </c>
      <c r="G3873" s="282" t="s">
        <v>4589</v>
      </c>
      <c r="N3873" s="257">
        <v>-1000000</v>
      </c>
    </row>
    <row r="3874" spans="1:17">
      <c r="A3874" s="263">
        <v>3873</v>
      </c>
      <c r="C3874" s="256">
        <v>46150</v>
      </c>
      <c r="D3874" s="282" t="s">
        <v>5282</v>
      </c>
      <c r="G3874" s="282" t="s">
        <v>5282</v>
      </c>
      <c r="N3874" s="257">
        <v>-1500000</v>
      </c>
    </row>
    <row r="3875" spans="1:17">
      <c r="A3875" s="263">
        <v>3874</v>
      </c>
      <c r="B3875" s="58">
        <v>115</v>
      </c>
      <c r="C3875" s="256">
        <v>46154</v>
      </c>
      <c r="D3875" s="282" t="s">
        <v>2863</v>
      </c>
      <c r="E3875" s="282" t="s">
        <v>3805</v>
      </c>
      <c r="G3875" s="282" t="s">
        <v>4650</v>
      </c>
      <c r="I3875" s="257">
        <v>1000000</v>
      </c>
      <c r="J3875" s="261">
        <v>1</v>
      </c>
      <c r="M3875" s="257">
        <v>1000000</v>
      </c>
    </row>
    <row r="3876" spans="1:17">
      <c r="A3876" s="263">
        <v>3875</v>
      </c>
      <c r="B3876" s="58">
        <v>220</v>
      </c>
      <c r="C3876" s="256">
        <v>46154</v>
      </c>
      <c r="D3876" s="282" t="s">
        <v>2863</v>
      </c>
      <c r="E3876" s="282" t="s">
        <v>3805</v>
      </c>
      <c r="G3876" s="282" t="s">
        <v>1128</v>
      </c>
      <c r="H3876" s="261" t="s">
        <v>5347</v>
      </c>
      <c r="I3876" s="257">
        <v>25000</v>
      </c>
      <c r="J3876" s="261">
        <v>2</v>
      </c>
      <c r="M3876" s="257">
        <v>50000</v>
      </c>
    </row>
    <row r="3877" spans="1:17">
      <c r="A3877" s="263">
        <v>3876</v>
      </c>
      <c r="B3877" s="58">
        <v>140</v>
      </c>
      <c r="C3877" s="256">
        <v>46154</v>
      </c>
      <c r="D3877" s="282" t="s">
        <v>1131</v>
      </c>
      <c r="E3877" s="282" t="s">
        <v>3805</v>
      </c>
      <c r="G3877" s="282" t="s">
        <v>4102</v>
      </c>
      <c r="H3877" s="261">
        <v>97031708500</v>
      </c>
      <c r="I3877" s="257">
        <v>1300000</v>
      </c>
      <c r="J3877" s="261">
        <v>1</v>
      </c>
      <c r="L3877" s="258">
        <v>130000</v>
      </c>
      <c r="M3877" s="257">
        <v>1430000</v>
      </c>
    </row>
    <row r="3878" spans="1:17">
      <c r="A3878" s="263">
        <v>3877</v>
      </c>
      <c r="B3878" s="58">
        <v>221</v>
      </c>
      <c r="C3878" s="256">
        <v>46154</v>
      </c>
      <c r="D3878" s="282" t="s">
        <v>5282</v>
      </c>
      <c r="E3878" s="282" t="s">
        <v>3805</v>
      </c>
      <c r="F3878" s="284" t="s">
        <v>5350</v>
      </c>
      <c r="G3878" s="282" t="s">
        <v>2128</v>
      </c>
      <c r="H3878" s="261" t="s">
        <v>1180</v>
      </c>
      <c r="I3878" s="257">
        <v>1500000</v>
      </c>
      <c r="J3878" s="261">
        <v>1</v>
      </c>
      <c r="M3878" s="257">
        <v>1500000</v>
      </c>
      <c r="O3878" s="257" t="s">
        <v>5351</v>
      </c>
    </row>
    <row r="3879" spans="1:17">
      <c r="A3879" s="263">
        <v>3878</v>
      </c>
      <c r="B3879" s="58">
        <v>65</v>
      </c>
      <c r="C3879" s="256">
        <v>46154</v>
      </c>
      <c r="D3879" s="282" t="s">
        <v>5282</v>
      </c>
      <c r="E3879" s="282" t="s">
        <v>3805</v>
      </c>
      <c r="F3879" s="284" t="s">
        <v>1760</v>
      </c>
      <c r="G3879" s="282" t="s">
        <v>2129</v>
      </c>
      <c r="H3879" s="261" t="s">
        <v>1760</v>
      </c>
      <c r="I3879" s="257">
        <v>100000</v>
      </c>
      <c r="J3879" s="261">
        <v>1</v>
      </c>
      <c r="M3879" s="257">
        <v>100000</v>
      </c>
      <c r="O3879" s="257" t="s">
        <v>5351</v>
      </c>
      <c r="P3879" s="257"/>
      <c r="Q3879" s="282" t="s">
        <v>4263</v>
      </c>
    </row>
    <row r="3880" spans="1:17">
      <c r="A3880" s="263">
        <v>3879</v>
      </c>
      <c r="B3880" s="58">
        <v>29</v>
      </c>
      <c r="C3880" s="256">
        <v>46154</v>
      </c>
      <c r="D3880" s="282" t="s">
        <v>1849</v>
      </c>
      <c r="E3880" s="282" t="s">
        <v>3805</v>
      </c>
      <c r="F3880" s="284">
        <v>7205794936</v>
      </c>
      <c r="G3880" s="282" t="s">
        <v>1182</v>
      </c>
      <c r="H3880" s="261" t="s">
        <v>1332</v>
      </c>
      <c r="I3880" s="257">
        <v>1200000</v>
      </c>
      <c r="J3880" s="261">
        <v>1</v>
      </c>
      <c r="M3880" s="257">
        <v>1200000</v>
      </c>
      <c r="O3880" s="257" t="s">
        <v>5353</v>
      </c>
      <c r="Q3880" s="282" t="s">
        <v>4216</v>
      </c>
    </row>
    <row r="3881" spans="1:17">
      <c r="A3881" s="263">
        <v>3880</v>
      </c>
      <c r="B3881" s="58">
        <v>94</v>
      </c>
      <c r="C3881" s="256">
        <v>46154</v>
      </c>
      <c r="D3881" s="282" t="s">
        <v>1370</v>
      </c>
      <c r="E3881" s="282" t="s">
        <v>3805</v>
      </c>
      <c r="G3881" s="282" t="s">
        <v>2135</v>
      </c>
      <c r="H3881" s="261" t="s">
        <v>1186</v>
      </c>
      <c r="I3881" s="257">
        <v>630000</v>
      </c>
      <c r="J3881" s="261">
        <v>1</v>
      </c>
      <c r="M3881" s="257">
        <v>630000</v>
      </c>
    </row>
    <row r="3882" spans="1:17">
      <c r="A3882" s="263">
        <v>3881</v>
      </c>
      <c r="B3882" s="58">
        <v>175</v>
      </c>
      <c r="C3882" s="256">
        <v>46154</v>
      </c>
      <c r="D3882" s="282" t="s">
        <v>1370</v>
      </c>
      <c r="E3882" s="282" t="s">
        <v>3805</v>
      </c>
      <c r="G3882" s="282" t="s">
        <v>2140</v>
      </c>
      <c r="H3882" s="261" t="s">
        <v>1778</v>
      </c>
      <c r="I3882" s="257">
        <v>10000</v>
      </c>
      <c r="J3882" s="261">
        <v>3</v>
      </c>
      <c r="M3882" s="257">
        <v>30000</v>
      </c>
      <c r="P3882" s="282" t="s">
        <v>4901</v>
      </c>
    </row>
    <row r="3883" spans="1:17">
      <c r="A3883" s="263">
        <v>3882</v>
      </c>
      <c r="B3883" s="58">
        <v>77</v>
      </c>
      <c r="C3883" s="256">
        <v>46154</v>
      </c>
      <c r="D3883" s="282" t="s">
        <v>2925</v>
      </c>
      <c r="E3883" s="282" t="s">
        <v>3805</v>
      </c>
      <c r="F3883" s="284" t="s">
        <v>4656</v>
      </c>
      <c r="G3883" s="282" t="s">
        <v>1701</v>
      </c>
      <c r="I3883" s="257">
        <v>650000</v>
      </c>
      <c r="J3883" s="261">
        <v>1</v>
      </c>
      <c r="M3883" s="257">
        <v>650000</v>
      </c>
      <c r="O3883" s="257" t="s">
        <v>5356</v>
      </c>
      <c r="P3883" s="282" t="s">
        <v>5357</v>
      </c>
    </row>
    <row r="3884" spans="1:17">
      <c r="A3884" s="263">
        <v>3883</v>
      </c>
      <c r="B3884" s="58">
        <v>11</v>
      </c>
      <c r="C3884" s="256">
        <v>46154</v>
      </c>
      <c r="D3884" s="282" t="s">
        <v>1849</v>
      </c>
      <c r="E3884" s="282" t="s">
        <v>3805</v>
      </c>
      <c r="F3884" s="284">
        <v>7204812388</v>
      </c>
      <c r="G3884" s="282" t="s">
        <v>1182</v>
      </c>
      <c r="H3884" s="261" t="s">
        <v>1710</v>
      </c>
      <c r="I3884" s="257">
        <v>1200000</v>
      </c>
      <c r="J3884" s="261">
        <v>1</v>
      </c>
      <c r="M3884" s="257">
        <v>1200000</v>
      </c>
      <c r="P3884" s="282" t="s">
        <v>5357</v>
      </c>
    </row>
    <row r="3885" spans="1:17">
      <c r="A3885" s="263">
        <v>3884</v>
      </c>
      <c r="B3885" s="58">
        <v>186</v>
      </c>
      <c r="C3885" s="256">
        <v>46154</v>
      </c>
      <c r="D3885" s="282" t="s">
        <v>1018</v>
      </c>
      <c r="E3885" s="282" t="s">
        <v>3805</v>
      </c>
      <c r="F3885" s="284" t="s">
        <v>5360</v>
      </c>
      <c r="G3885" s="282" t="s">
        <v>1552</v>
      </c>
      <c r="H3885" s="261" t="s">
        <v>1874</v>
      </c>
      <c r="I3885" s="257">
        <v>1000000</v>
      </c>
      <c r="J3885" s="261">
        <v>1</v>
      </c>
      <c r="M3885" s="257">
        <v>1000000</v>
      </c>
      <c r="O3885" s="257" t="s">
        <v>5361</v>
      </c>
    </row>
    <row r="3886" spans="1:17">
      <c r="A3886" s="263">
        <v>3885</v>
      </c>
      <c r="B3886" s="58">
        <v>13</v>
      </c>
      <c r="C3886" s="256">
        <v>46154</v>
      </c>
      <c r="D3886" s="282" t="s">
        <v>3871</v>
      </c>
      <c r="E3886" s="282" t="s">
        <v>3805</v>
      </c>
      <c r="F3886" s="284">
        <v>7205502786</v>
      </c>
      <c r="G3886" s="282" t="s">
        <v>1182</v>
      </c>
      <c r="H3886" s="261" t="s">
        <v>1710</v>
      </c>
      <c r="I3886" s="257">
        <v>1300000</v>
      </c>
      <c r="J3886" s="261">
        <v>1</v>
      </c>
      <c r="M3886" s="257">
        <v>1300000</v>
      </c>
      <c r="O3886" s="257" t="s">
        <v>5363</v>
      </c>
    </row>
    <row r="3887" spans="1:17">
      <c r="A3887" s="263">
        <v>3886</v>
      </c>
      <c r="C3887" s="256">
        <v>46154</v>
      </c>
      <c r="D3887" s="282" t="s">
        <v>5282</v>
      </c>
      <c r="G3887" s="282" t="s">
        <v>5282</v>
      </c>
      <c r="N3887" s="257">
        <v>-1600000</v>
      </c>
    </row>
    <row r="3888" spans="1:17">
      <c r="A3888" s="263">
        <v>3887</v>
      </c>
      <c r="C3888" s="256">
        <v>46154</v>
      </c>
      <c r="D3888" s="282" t="s">
        <v>2262</v>
      </c>
      <c r="G3888" s="282" t="s">
        <v>2262</v>
      </c>
      <c r="N3888" s="257">
        <v>-1430000</v>
      </c>
    </row>
    <row r="3889" spans="1:16">
      <c r="A3889" s="263">
        <v>3888</v>
      </c>
      <c r="C3889" s="256">
        <v>46154</v>
      </c>
      <c r="D3889" s="282" t="s">
        <v>1420</v>
      </c>
      <c r="G3889" s="282" t="s">
        <v>1420</v>
      </c>
      <c r="N3889" s="257">
        <v>-1375000</v>
      </c>
    </row>
    <row r="3890" spans="1:16">
      <c r="A3890" s="263">
        <v>3889</v>
      </c>
      <c r="C3890" s="256">
        <v>46154</v>
      </c>
      <c r="D3890" s="282" t="s">
        <v>2673</v>
      </c>
      <c r="G3890" s="282" t="s">
        <v>2673</v>
      </c>
      <c r="N3890" s="257">
        <v>-2750000</v>
      </c>
    </row>
    <row r="3891" spans="1:16">
      <c r="A3891" s="263">
        <v>3890</v>
      </c>
      <c r="C3891" s="256">
        <v>46154</v>
      </c>
      <c r="D3891" s="282" t="s">
        <v>2863</v>
      </c>
      <c r="G3891" s="282" t="s">
        <v>5365</v>
      </c>
      <c r="N3891" s="257">
        <v>-1050000</v>
      </c>
    </row>
    <row r="3892" spans="1:16">
      <c r="A3892" s="263">
        <v>3891</v>
      </c>
      <c r="B3892" s="58">
        <v>64</v>
      </c>
      <c r="C3892" s="256">
        <v>46155</v>
      </c>
      <c r="D3892" s="282" t="s">
        <v>1370</v>
      </c>
      <c r="E3892" s="282" t="s">
        <v>3805</v>
      </c>
      <c r="F3892" s="284">
        <v>20260130</v>
      </c>
      <c r="G3892" s="282" t="s">
        <v>3897</v>
      </c>
      <c r="H3892" s="261">
        <v>202155</v>
      </c>
      <c r="I3892" s="257">
        <v>600000</v>
      </c>
      <c r="J3892" s="261">
        <v>1</v>
      </c>
      <c r="M3892" s="257">
        <v>600000</v>
      </c>
    </row>
    <row r="3893" spans="1:16">
      <c r="A3893" s="263">
        <v>3892</v>
      </c>
      <c r="B3893" s="58">
        <v>104</v>
      </c>
      <c r="C3893" s="256">
        <v>46155</v>
      </c>
      <c r="D3893" s="282" t="s">
        <v>1438</v>
      </c>
      <c r="E3893" s="282" t="s">
        <v>3805</v>
      </c>
      <c r="G3893" s="282" t="s">
        <v>1467</v>
      </c>
      <c r="H3893" s="261" t="s">
        <v>2613</v>
      </c>
      <c r="I3893" s="257">
        <v>350000</v>
      </c>
      <c r="J3893" s="261">
        <v>2</v>
      </c>
      <c r="L3893" s="258">
        <v>70000</v>
      </c>
      <c r="M3893" s="257">
        <v>770000</v>
      </c>
    </row>
    <row r="3894" spans="1:16">
      <c r="A3894" s="263">
        <v>3893</v>
      </c>
      <c r="B3894" s="58">
        <v>11</v>
      </c>
      <c r="C3894" s="256">
        <v>46155</v>
      </c>
      <c r="D3894" s="282" t="s">
        <v>2658</v>
      </c>
      <c r="E3894" s="282" t="s">
        <v>3805</v>
      </c>
      <c r="F3894" s="284">
        <v>7204812388</v>
      </c>
      <c r="G3894" s="282" t="s">
        <v>1182</v>
      </c>
      <c r="H3894" s="261" t="s">
        <v>1710</v>
      </c>
      <c r="I3894" s="257">
        <v>1300000</v>
      </c>
      <c r="J3894" s="261">
        <v>1</v>
      </c>
      <c r="L3894" s="258">
        <v>130000</v>
      </c>
      <c r="M3894" s="257">
        <v>1430000</v>
      </c>
      <c r="O3894" s="257" t="s">
        <v>5369</v>
      </c>
    </row>
    <row r="3895" spans="1:16">
      <c r="A3895" s="263">
        <v>3894</v>
      </c>
      <c r="B3895" s="58">
        <v>104</v>
      </c>
      <c r="C3895" s="256">
        <v>46155</v>
      </c>
      <c r="D3895" s="282" t="s">
        <v>2658</v>
      </c>
      <c r="E3895" s="282" t="s">
        <v>3805</v>
      </c>
      <c r="G3895" s="282" t="s">
        <v>1467</v>
      </c>
      <c r="H3895" s="261" t="s">
        <v>2613</v>
      </c>
      <c r="I3895" s="257">
        <v>350000</v>
      </c>
      <c r="J3895" s="261">
        <v>1</v>
      </c>
      <c r="L3895" s="258">
        <v>35000</v>
      </c>
      <c r="M3895" s="257">
        <v>385000</v>
      </c>
      <c r="O3895" s="257" t="s">
        <v>5369</v>
      </c>
    </row>
    <row r="3896" spans="1:16">
      <c r="A3896" s="263">
        <v>3895</v>
      </c>
      <c r="B3896" s="58">
        <v>154</v>
      </c>
      <c r="C3896" s="256">
        <v>46155</v>
      </c>
      <c r="D3896" s="282" t="s">
        <v>1444</v>
      </c>
      <c r="F3896" s="284" t="s">
        <v>5371</v>
      </c>
      <c r="G3896" s="282" t="s">
        <v>1125</v>
      </c>
      <c r="H3896" s="261">
        <v>6058008163</v>
      </c>
      <c r="I3896" s="257">
        <v>1000000</v>
      </c>
      <c r="J3896" s="261">
        <v>1</v>
      </c>
      <c r="M3896" s="257">
        <v>1000000</v>
      </c>
    </row>
    <row r="3897" spans="1:16">
      <c r="A3897" s="263">
        <v>3896</v>
      </c>
      <c r="B3897" s="58">
        <v>13</v>
      </c>
      <c r="C3897" s="256">
        <v>46155</v>
      </c>
      <c r="D3897" s="282" t="s">
        <v>1209</v>
      </c>
      <c r="E3897" s="282" t="s">
        <v>3805</v>
      </c>
      <c r="F3897" s="284">
        <v>7205502786</v>
      </c>
      <c r="G3897" s="282" t="s">
        <v>1182</v>
      </c>
      <c r="H3897" s="261" t="s">
        <v>1710</v>
      </c>
      <c r="I3897" s="257">
        <v>1300000</v>
      </c>
      <c r="J3897" s="261">
        <v>1</v>
      </c>
      <c r="L3897" s="258">
        <v>130000</v>
      </c>
      <c r="M3897" s="257">
        <v>1430000</v>
      </c>
      <c r="O3897" s="257" t="s">
        <v>5373</v>
      </c>
    </row>
    <row r="3898" spans="1:16">
      <c r="A3898" s="263">
        <v>3897</v>
      </c>
      <c r="B3898" s="58">
        <v>222</v>
      </c>
      <c r="C3898" s="256">
        <v>46155</v>
      </c>
      <c r="D3898" s="282" t="s">
        <v>1747</v>
      </c>
      <c r="E3898" s="282" t="s">
        <v>3805</v>
      </c>
      <c r="G3898" s="282" t="s">
        <v>3906</v>
      </c>
      <c r="H3898" s="261" t="s">
        <v>1186</v>
      </c>
      <c r="I3898" s="257">
        <v>450000</v>
      </c>
      <c r="J3898" s="261">
        <v>1</v>
      </c>
      <c r="M3898" s="257">
        <v>450000</v>
      </c>
    </row>
    <row r="3899" spans="1:16">
      <c r="A3899" s="263">
        <v>3898</v>
      </c>
      <c r="C3899" s="256">
        <v>46155</v>
      </c>
      <c r="D3899" s="282" t="s">
        <v>1415</v>
      </c>
      <c r="G3899" s="282" t="s">
        <v>5376</v>
      </c>
      <c r="N3899" s="257">
        <v>-300000</v>
      </c>
    </row>
    <row r="3900" spans="1:16">
      <c r="A3900" s="263">
        <v>3899</v>
      </c>
      <c r="C3900" s="256">
        <v>46155</v>
      </c>
      <c r="D3900" s="282" t="s">
        <v>3191</v>
      </c>
      <c r="G3900" s="282" t="s">
        <v>3191</v>
      </c>
      <c r="N3900" s="257">
        <v>-1130000</v>
      </c>
    </row>
    <row r="3901" spans="1:16">
      <c r="A3901" s="263">
        <v>3900</v>
      </c>
      <c r="C3901" s="256">
        <v>46155</v>
      </c>
      <c r="D3901" s="282" t="s">
        <v>1444</v>
      </c>
      <c r="G3901" s="282" t="s">
        <v>1757</v>
      </c>
      <c r="N3901" s="257">
        <v>-1950000</v>
      </c>
    </row>
    <row r="3902" spans="1:16">
      <c r="A3902" s="263">
        <v>3901</v>
      </c>
      <c r="C3902" s="256">
        <v>46155</v>
      </c>
      <c r="D3902" s="282" t="s">
        <v>5431</v>
      </c>
      <c r="G3902" s="282" t="s">
        <v>5432</v>
      </c>
      <c r="N3902" s="257">
        <v>-2190000</v>
      </c>
    </row>
    <row r="3903" spans="1:16">
      <c r="A3903" s="263">
        <v>3902</v>
      </c>
      <c r="B3903" s="58">
        <v>81</v>
      </c>
      <c r="C3903" s="256">
        <v>46155</v>
      </c>
      <c r="D3903" s="282" t="s">
        <v>1074</v>
      </c>
      <c r="E3903" s="282" t="s">
        <v>3805</v>
      </c>
      <c r="F3903" s="284">
        <v>468</v>
      </c>
      <c r="G3903" s="282" t="s">
        <v>2706</v>
      </c>
      <c r="H3903" s="261" t="s">
        <v>1190</v>
      </c>
      <c r="I3903" s="257">
        <v>1600000</v>
      </c>
      <c r="J3903" s="261">
        <v>1</v>
      </c>
      <c r="M3903" s="257">
        <v>1600000</v>
      </c>
      <c r="O3903" s="257" t="s">
        <v>5377</v>
      </c>
      <c r="P3903" s="282" t="s">
        <v>5378</v>
      </c>
    </row>
    <row r="3904" spans="1:16">
      <c r="A3904" s="263">
        <v>3903</v>
      </c>
      <c r="C3904" s="256">
        <v>46155</v>
      </c>
      <c r="D3904" s="282" t="s">
        <v>3871</v>
      </c>
      <c r="G3904" s="282" t="s">
        <v>3871</v>
      </c>
      <c r="N3904" s="257">
        <v>-1300000</v>
      </c>
    </row>
    <row r="3905" spans="1:18">
      <c r="A3905" s="263">
        <v>3904</v>
      </c>
      <c r="B3905" s="58">
        <v>12</v>
      </c>
      <c r="C3905" s="256">
        <v>46156</v>
      </c>
      <c r="D3905" s="282" t="s">
        <v>3124</v>
      </c>
      <c r="E3905" s="282" t="s">
        <v>3805</v>
      </c>
      <c r="F3905" s="284">
        <v>7205246673</v>
      </c>
      <c r="G3905" s="282" t="s">
        <v>1182</v>
      </c>
      <c r="H3905" s="261" t="s">
        <v>1710</v>
      </c>
      <c r="I3905" s="257">
        <v>1200000</v>
      </c>
      <c r="J3905" s="261">
        <v>1</v>
      </c>
      <c r="M3905" s="257">
        <v>1200000</v>
      </c>
      <c r="O3905" s="257" t="s">
        <v>5381</v>
      </c>
    </row>
    <row r="3906" spans="1:18">
      <c r="A3906" s="263">
        <v>3905</v>
      </c>
      <c r="B3906" s="58">
        <v>77</v>
      </c>
      <c r="C3906" s="256">
        <v>46156</v>
      </c>
      <c r="D3906" s="282" t="s">
        <v>1131</v>
      </c>
      <c r="E3906" s="282" t="s">
        <v>3805</v>
      </c>
      <c r="F3906" s="284" t="s">
        <v>4656</v>
      </c>
      <c r="G3906" s="282" t="s">
        <v>1701</v>
      </c>
      <c r="I3906" s="257">
        <v>1100000</v>
      </c>
      <c r="J3906" s="261">
        <v>1</v>
      </c>
      <c r="L3906" s="258">
        <v>110000</v>
      </c>
      <c r="M3906" s="257">
        <v>1210000</v>
      </c>
      <c r="O3906" s="257" t="s">
        <v>5382</v>
      </c>
      <c r="P3906" s="282" t="s">
        <v>5383</v>
      </c>
    </row>
    <row r="3907" spans="1:18">
      <c r="A3907" s="263">
        <v>3906</v>
      </c>
      <c r="B3907" s="58">
        <v>30</v>
      </c>
      <c r="C3907" s="256">
        <v>46156</v>
      </c>
      <c r="D3907" s="282" t="s">
        <v>5303</v>
      </c>
      <c r="E3907" s="282" t="s">
        <v>3805</v>
      </c>
      <c r="F3907" s="284">
        <v>7205794960</v>
      </c>
      <c r="G3907" s="282" t="s">
        <v>1182</v>
      </c>
      <c r="H3907" s="261" t="s">
        <v>1332</v>
      </c>
      <c r="I3907" s="257">
        <v>1200000</v>
      </c>
      <c r="J3907" s="261">
        <v>1</v>
      </c>
      <c r="M3907" s="257">
        <v>1200000</v>
      </c>
      <c r="O3907" s="257" t="s">
        <v>5386</v>
      </c>
      <c r="Q3907" s="282" t="s">
        <v>4216</v>
      </c>
    </row>
    <row r="3908" spans="1:18">
      <c r="A3908" s="263">
        <v>3907</v>
      </c>
      <c r="B3908" s="58">
        <v>104</v>
      </c>
      <c r="C3908" s="256">
        <v>46156</v>
      </c>
      <c r="D3908" s="282" t="s">
        <v>5303</v>
      </c>
      <c r="E3908" s="282" t="s">
        <v>3805</v>
      </c>
      <c r="G3908" s="282" t="s">
        <v>1467</v>
      </c>
      <c r="H3908" s="261" t="s">
        <v>2613</v>
      </c>
      <c r="I3908" s="257">
        <v>350000</v>
      </c>
      <c r="J3908" s="261">
        <v>1</v>
      </c>
      <c r="M3908" s="257">
        <v>350000</v>
      </c>
      <c r="O3908" s="257" t="s">
        <v>5386</v>
      </c>
      <c r="P3908" s="257"/>
    </row>
    <row r="3909" spans="1:18">
      <c r="A3909" s="263">
        <v>3908</v>
      </c>
      <c r="B3909" s="58">
        <v>89</v>
      </c>
      <c r="C3909" s="256">
        <v>46156</v>
      </c>
      <c r="D3909" s="282" t="s">
        <v>3881</v>
      </c>
      <c r="E3909" s="282" t="s">
        <v>3805</v>
      </c>
      <c r="F3909" s="284" t="s">
        <v>1534</v>
      </c>
      <c r="G3909" s="282" t="s">
        <v>1184</v>
      </c>
      <c r="H3909" s="261" t="s">
        <v>1534</v>
      </c>
      <c r="I3909" s="257">
        <v>1300000</v>
      </c>
      <c r="J3909" s="261">
        <v>1</v>
      </c>
      <c r="L3909" s="258">
        <v>130000</v>
      </c>
      <c r="M3909" s="257">
        <v>1430000</v>
      </c>
      <c r="O3909" s="257" t="s">
        <v>5388</v>
      </c>
      <c r="Q3909" s="282" t="s">
        <v>5389</v>
      </c>
    </row>
    <row r="3910" spans="1:18">
      <c r="A3910" s="263">
        <v>3909</v>
      </c>
      <c r="B3910" s="58">
        <v>188</v>
      </c>
      <c r="C3910" s="256">
        <v>46156</v>
      </c>
      <c r="D3910" s="282" t="s">
        <v>1444</v>
      </c>
      <c r="E3910" s="282" t="s">
        <v>3805</v>
      </c>
      <c r="G3910" s="282" t="s">
        <v>2766</v>
      </c>
      <c r="I3910" s="257">
        <v>100000</v>
      </c>
      <c r="J3910" s="261">
        <v>1</v>
      </c>
      <c r="M3910" s="257">
        <v>100000</v>
      </c>
      <c r="O3910" s="257" t="s">
        <v>5391</v>
      </c>
      <c r="Q3910" s="282" t="s">
        <v>5392</v>
      </c>
    </row>
    <row r="3911" spans="1:18">
      <c r="A3911" s="263">
        <v>3910</v>
      </c>
      <c r="B3911" s="58">
        <v>90</v>
      </c>
      <c r="C3911" s="256">
        <v>46156</v>
      </c>
      <c r="D3911" s="282" t="s">
        <v>2096</v>
      </c>
      <c r="E3911" s="282" t="s">
        <v>3805</v>
      </c>
      <c r="G3911" s="282" t="s">
        <v>1675</v>
      </c>
      <c r="H3911" s="261">
        <v>27107593440</v>
      </c>
      <c r="I3911" s="257">
        <v>150000</v>
      </c>
      <c r="J3911" s="261">
        <v>3</v>
      </c>
      <c r="M3911" s="257">
        <v>450000</v>
      </c>
    </row>
    <row r="3912" spans="1:18">
      <c r="A3912" s="263">
        <v>3911</v>
      </c>
      <c r="B3912" s="58">
        <v>105</v>
      </c>
      <c r="C3912" s="256">
        <v>46156</v>
      </c>
      <c r="D3912" s="282" t="s">
        <v>1802</v>
      </c>
      <c r="E3912" s="282" t="s">
        <v>3805</v>
      </c>
      <c r="G3912" s="282" t="s">
        <v>2234</v>
      </c>
      <c r="H3912" s="261" t="s">
        <v>5395</v>
      </c>
      <c r="I3912" s="257">
        <v>1600000</v>
      </c>
      <c r="J3912" s="261">
        <v>1</v>
      </c>
      <c r="M3912" s="257">
        <v>1600000</v>
      </c>
      <c r="O3912" s="257" t="s">
        <v>5396</v>
      </c>
      <c r="P3912" s="282" t="s">
        <v>5397</v>
      </c>
    </row>
    <row r="3913" spans="1:18">
      <c r="A3913" s="263">
        <v>3912</v>
      </c>
      <c r="B3913" s="58">
        <v>9</v>
      </c>
      <c r="C3913" s="256">
        <v>46156</v>
      </c>
      <c r="D3913" s="282" t="s">
        <v>2925</v>
      </c>
      <c r="E3913" s="282" t="s">
        <v>3805</v>
      </c>
      <c r="F3913" s="284">
        <v>7204804336</v>
      </c>
      <c r="G3913" s="282" t="s">
        <v>1182</v>
      </c>
      <c r="H3913" s="261" t="s">
        <v>1710</v>
      </c>
      <c r="I3913" s="257">
        <v>1200000</v>
      </c>
      <c r="J3913" s="261">
        <v>1</v>
      </c>
      <c r="M3913" s="257">
        <v>1200000</v>
      </c>
      <c r="O3913" s="257" t="s">
        <v>5399</v>
      </c>
      <c r="P3913" s="282" t="s">
        <v>5400</v>
      </c>
    </row>
    <row r="3914" spans="1:18">
      <c r="A3914" s="263">
        <v>3913</v>
      </c>
      <c r="B3914" s="58">
        <v>77</v>
      </c>
      <c r="C3914" s="256">
        <v>46156</v>
      </c>
      <c r="D3914" s="282" t="s">
        <v>2925</v>
      </c>
      <c r="E3914" s="282" t="s">
        <v>3805</v>
      </c>
      <c r="F3914" s="284" t="s">
        <v>4656</v>
      </c>
      <c r="G3914" s="282" t="s">
        <v>1701</v>
      </c>
      <c r="I3914" s="257">
        <v>650000</v>
      </c>
      <c r="J3914" s="261">
        <v>1</v>
      </c>
      <c r="M3914" s="257">
        <v>650000</v>
      </c>
      <c r="O3914" s="257" t="s">
        <v>5399</v>
      </c>
      <c r="P3914" s="257" t="s">
        <v>5400</v>
      </c>
      <c r="Q3914" s="282" t="s">
        <v>5401</v>
      </c>
      <c r="R3914" s="326"/>
    </row>
    <row r="3915" spans="1:18">
      <c r="A3915" s="263">
        <v>3914</v>
      </c>
      <c r="B3915" s="58">
        <v>77</v>
      </c>
      <c r="C3915" s="256">
        <v>46156</v>
      </c>
      <c r="D3915" s="282" t="s">
        <v>3124</v>
      </c>
      <c r="E3915" s="282" t="s">
        <v>3805</v>
      </c>
      <c r="F3915" s="284" t="s">
        <v>4656</v>
      </c>
      <c r="G3915" s="282" t="s">
        <v>1701</v>
      </c>
      <c r="I3915" s="257">
        <v>600000</v>
      </c>
      <c r="J3915" s="261">
        <v>1</v>
      </c>
      <c r="M3915" s="257">
        <v>600000</v>
      </c>
      <c r="O3915" s="257" t="s">
        <v>5403</v>
      </c>
    </row>
    <row r="3916" spans="1:18">
      <c r="A3916" s="263">
        <v>3915</v>
      </c>
      <c r="B3916" s="58">
        <v>94</v>
      </c>
      <c r="C3916" s="256">
        <v>46156</v>
      </c>
      <c r="D3916" s="282" t="s">
        <v>1444</v>
      </c>
      <c r="E3916" s="282" t="s">
        <v>3805</v>
      </c>
      <c r="G3916" s="282" t="s">
        <v>2135</v>
      </c>
      <c r="H3916" s="261" t="s">
        <v>1186</v>
      </c>
      <c r="I3916" s="257">
        <v>650000</v>
      </c>
      <c r="J3916" s="261">
        <v>2</v>
      </c>
      <c r="M3916" s="257">
        <v>1300000</v>
      </c>
    </row>
    <row r="3917" spans="1:18">
      <c r="A3917" s="263">
        <v>3916</v>
      </c>
      <c r="B3917" s="58">
        <v>49</v>
      </c>
      <c r="C3917" s="256">
        <v>46156</v>
      </c>
      <c r="D3917" s="282" t="s">
        <v>1444</v>
      </c>
      <c r="E3917" s="282" t="s">
        <v>3805</v>
      </c>
      <c r="F3917" s="284" t="s">
        <v>1230</v>
      </c>
      <c r="G3917" s="282" t="s">
        <v>2136</v>
      </c>
      <c r="H3917" s="261" t="s">
        <v>1230</v>
      </c>
      <c r="I3917" s="257">
        <v>140000</v>
      </c>
      <c r="J3917" s="261">
        <v>2</v>
      </c>
      <c r="M3917" s="257">
        <v>280000</v>
      </c>
    </row>
    <row r="3918" spans="1:18">
      <c r="A3918" s="263">
        <v>3917</v>
      </c>
      <c r="B3918" s="58">
        <v>174</v>
      </c>
      <c r="C3918" s="256">
        <v>46156</v>
      </c>
      <c r="D3918" s="282" t="s">
        <v>1444</v>
      </c>
      <c r="E3918" s="282" t="s">
        <v>3805</v>
      </c>
      <c r="G3918" s="282" t="s">
        <v>2139</v>
      </c>
      <c r="H3918" s="261" t="s">
        <v>1752</v>
      </c>
      <c r="I3918" s="257">
        <v>40000</v>
      </c>
      <c r="J3918" s="261">
        <v>2</v>
      </c>
      <c r="M3918" s="257">
        <v>80000</v>
      </c>
    </row>
    <row r="3919" spans="1:18">
      <c r="A3919" s="263">
        <v>3918</v>
      </c>
      <c r="B3919" s="58">
        <v>175</v>
      </c>
      <c r="C3919" s="256">
        <v>46156</v>
      </c>
      <c r="D3919" s="282" t="s">
        <v>1444</v>
      </c>
      <c r="E3919" s="282" t="s">
        <v>3805</v>
      </c>
      <c r="G3919" s="282" t="s">
        <v>2140</v>
      </c>
      <c r="H3919" s="261" t="s">
        <v>1778</v>
      </c>
      <c r="I3919" s="257">
        <v>20000</v>
      </c>
      <c r="J3919" s="261">
        <v>2</v>
      </c>
      <c r="M3919" s="257">
        <v>40000</v>
      </c>
      <c r="P3919" s="282" t="s">
        <v>4901</v>
      </c>
    </row>
    <row r="3920" spans="1:18">
      <c r="A3920" s="263">
        <v>3919</v>
      </c>
      <c r="C3920" s="256">
        <v>46156</v>
      </c>
      <c r="D3920" s="282" t="s">
        <v>3881</v>
      </c>
      <c r="G3920" s="282" t="s">
        <v>3881</v>
      </c>
      <c r="N3920" s="257">
        <v>-1430000</v>
      </c>
    </row>
    <row r="3921" spans="1:17">
      <c r="A3921" s="263">
        <v>3920</v>
      </c>
      <c r="C3921" s="256">
        <v>46156</v>
      </c>
      <c r="D3921" s="282" t="s">
        <v>5303</v>
      </c>
      <c r="G3921" s="282" t="s">
        <v>5303</v>
      </c>
      <c r="N3921" s="257">
        <v>-1550000</v>
      </c>
    </row>
    <row r="3922" spans="1:17">
      <c r="A3922" s="263">
        <v>3921</v>
      </c>
      <c r="C3922" s="256">
        <v>46156</v>
      </c>
      <c r="D3922" s="282" t="s">
        <v>2096</v>
      </c>
      <c r="G3922" s="282" t="s">
        <v>2096</v>
      </c>
      <c r="N3922" s="257">
        <v>-450000</v>
      </c>
    </row>
    <row r="3923" spans="1:17">
      <c r="A3923" s="263">
        <v>3922</v>
      </c>
      <c r="B3923" s="58">
        <v>132</v>
      </c>
      <c r="C3923" s="256">
        <v>46157</v>
      </c>
      <c r="D3923" s="282" t="s">
        <v>1705</v>
      </c>
      <c r="E3923" s="282" t="s">
        <v>3805</v>
      </c>
      <c r="G3923" s="282" t="s">
        <v>2242</v>
      </c>
      <c r="I3923" s="257">
        <v>650000</v>
      </c>
      <c r="J3923" s="261">
        <v>1</v>
      </c>
      <c r="L3923" s="258">
        <v>65000</v>
      </c>
      <c r="M3923" s="257">
        <v>715000</v>
      </c>
    </row>
    <row r="3924" spans="1:17">
      <c r="A3924" s="263">
        <v>3923</v>
      </c>
      <c r="B3924" s="58">
        <v>93</v>
      </c>
      <c r="C3924" s="256">
        <v>46157</v>
      </c>
      <c r="D3924" s="282" t="s">
        <v>1705</v>
      </c>
      <c r="E3924" s="282" t="s">
        <v>3805</v>
      </c>
      <c r="G3924" s="282" t="s">
        <v>1490</v>
      </c>
      <c r="I3924" s="257">
        <v>30000</v>
      </c>
      <c r="J3924" s="261">
        <v>1</v>
      </c>
      <c r="L3924" s="258">
        <v>3000</v>
      </c>
      <c r="M3924" s="257">
        <v>33000</v>
      </c>
    </row>
    <row r="3925" spans="1:17">
      <c r="A3925" s="263">
        <v>3924</v>
      </c>
      <c r="B3925" s="58">
        <v>77</v>
      </c>
      <c r="C3925" s="256">
        <v>46157</v>
      </c>
      <c r="D3925" s="282" t="s">
        <v>1010</v>
      </c>
      <c r="E3925" s="282" t="s">
        <v>3805</v>
      </c>
      <c r="F3925" s="284" t="s">
        <v>4656</v>
      </c>
      <c r="G3925" s="282" t="s">
        <v>1701</v>
      </c>
      <c r="I3925" s="257">
        <v>1100000</v>
      </c>
      <c r="J3925" s="261">
        <v>1</v>
      </c>
      <c r="M3925" s="257">
        <v>1100000</v>
      </c>
      <c r="O3925" s="257" t="s">
        <v>5407</v>
      </c>
      <c r="P3925" s="282" t="s">
        <v>5383</v>
      </c>
    </row>
    <row r="3926" spans="1:17">
      <c r="A3926" s="263">
        <v>3925</v>
      </c>
      <c r="B3926" s="58">
        <v>223</v>
      </c>
      <c r="C3926" s="256">
        <v>46157</v>
      </c>
      <c r="D3926" s="282" t="s">
        <v>1370</v>
      </c>
      <c r="E3926" s="282" t="s">
        <v>3805</v>
      </c>
      <c r="G3926" s="282" t="s">
        <v>5409</v>
      </c>
      <c r="H3926" s="261" t="s">
        <v>5410</v>
      </c>
      <c r="I3926" s="257">
        <v>1500000</v>
      </c>
      <c r="J3926" s="261">
        <v>1</v>
      </c>
      <c r="M3926" s="257">
        <v>1500000</v>
      </c>
    </row>
    <row r="3927" spans="1:17">
      <c r="A3927" s="263">
        <v>3926</v>
      </c>
      <c r="B3927" s="58">
        <v>66</v>
      </c>
      <c r="C3927" s="256">
        <v>46157</v>
      </c>
      <c r="D3927" s="282" t="s">
        <v>1370</v>
      </c>
      <c r="E3927" s="282" t="s">
        <v>3805</v>
      </c>
      <c r="F3927" s="284" t="s">
        <v>2683</v>
      </c>
      <c r="G3927" s="282" t="s">
        <v>2770</v>
      </c>
      <c r="H3927" s="261" t="s">
        <v>2683</v>
      </c>
      <c r="I3927" s="257">
        <v>130000</v>
      </c>
      <c r="J3927" s="261">
        <v>1</v>
      </c>
      <c r="M3927" s="257">
        <v>130000</v>
      </c>
    </row>
    <row r="3928" spans="1:17">
      <c r="A3928" s="263">
        <v>3927</v>
      </c>
      <c r="B3928" s="58">
        <v>102</v>
      </c>
      <c r="C3928" s="256">
        <v>46157</v>
      </c>
      <c r="D3928" s="282" t="s">
        <v>1551</v>
      </c>
      <c r="E3928" s="282" t="s">
        <v>3805</v>
      </c>
      <c r="G3928" s="282" t="s">
        <v>1664</v>
      </c>
      <c r="H3928" s="261" t="s">
        <v>1663</v>
      </c>
      <c r="I3928" s="257">
        <v>50000</v>
      </c>
      <c r="J3928" s="261">
        <v>2</v>
      </c>
      <c r="L3928" s="258">
        <v>10000</v>
      </c>
      <c r="M3928" s="257">
        <v>110000</v>
      </c>
    </row>
    <row r="3929" spans="1:17">
      <c r="A3929" s="263">
        <v>3928</v>
      </c>
      <c r="B3929" s="58">
        <v>131</v>
      </c>
      <c r="C3929" s="256">
        <v>46157</v>
      </c>
      <c r="D3929" s="282" t="s">
        <v>1551</v>
      </c>
      <c r="E3929" s="282" t="s">
        <v>3805</v>
      </c>
      <c r="G3929" s="282" t="s">
        <v>1237</v>
      </c>
      <c r="H3929" s="261" t="s">
        <v>1236</v>
      </c>
      <c r="I3929" s="257">
        <v>50000</v>
      </c>
      <c r="J3929" s="261">
        <v>1</v>
      </c>
      <c r="L3929" s="258">
        <v>5000</v>
      </c>
      <c r="M3929" s="257">
        <v>55000</v>
      </c>
    </row>
    <row r="3930" spans="1:17">
      <c r="A3930" s="263">
        <v>3929</v>
      </c>
      <c r="B3930" s="58">
        <v>224</v>
      </c>
      <c r="C3930" s="256">
        <v>46157</v>
      </c>
      <c r="D3930" s="282" t="s">
        <v>3072</v>
      </c>
      <c r="E3930" s="282" t="s">
        <v>3805</v>
      </c>
      <c r="G3930" s="282" t="s">
        <v>1805</v>
      </c>
      <c r="H3930" s="261" t="s">
        <v>1804</v>
      </c>
      <c r="I3930" s="257">
        <v>220000</v>
      </c>
      <c r="J3930" s="261">
        <v>2</v>
      </c>
      <c r="M3930" s="257">
        <v>440000</v>
      </c>
      <c r="Q3930" s="282" t="s">
        <v>5414</v>
      </c>
    </row>
    <row r="3931" spans="1:17">
      <c r="A3931" s="263">
        <v>3930</v>
      </c>
      <c r="B3931" s="58">
        <v>64</v>
      </c>
      <c r="C3931" s="256">
        <v>46157</v>
      </c>
      <c r="D3931" s="282" t="s">
        <v>1551</v>
      </c>
      <c r="E3931" s="282" t="s">
        <v>3805</v>
      </c>
      <c r="F3931" s="284">
        <v>20260130</v>
      </c>
      <c r="G3931" s="282" t="s">
        <v>3897</v>
      </c>
      <c r="H3931" s="261">
        <v>202155</v>
      </c>
      <c r="I3931" s="257">
        <v>700000</v>
      </c>
      <c r="J3931" s="261">
        <v>1</v>
      </c>
      <c r="L3931" s="258">
        <v>70000</v>
      </c>
      <c r="M3931" s="257">
        <v>770000</v>
      </c>
    </row>
    <row r="3932" spans="1:17">
      <c r="A3932" s="263">
        <v>3931</v>
      </c>
      <c r="B3932" s="58">
        <v>94</v>
      </c>
      <c r="C3932" s="256">
        <v>46157</v>
      </c>
      <c r="D3932" s="282" t="s">
        <v>1551</v>
      </c>
      <c r="E3932" s="282" t="s">
        <v>3805</v>
      </c>
      <c r="G3932" s="282" t="s">
        <v>2135</v>
      </c>
      <c r="H3932" s="261" t="s">
        <v>1186</v>
      </c>
      <c r="I3932" s="257">
        <v>630000</v>
      </c>
      <c r="J3932" s="261">
        <v>1</v>
      </c>
      <c r="L3932" s="258">
        <v>63000</v>
      </c>
      <c r="M3932" s="257">
        <v>693000</v>
      </c>
    </row>
    <row r="3933" spans="1:17">
      <c r="A3933" s="263">
        <v>3932</v>
      </c>
      <c r="B3933" s="58">
        <v>96</v>
      </c>
      <c r="C3933" s="256">
        <v>46157</v>
      </c>
      <c r="D3933" s="282" t="s">
        <v>1551</v>
      </c>
      <c r="E3933" s="282" t="s">
        <v>3805</v>
      </c>
      <c r="G3933" s="282" t="s">
        <v>2138</v>
      </c>
      <c r="H3933" s="261">
        <v>50229</v>
      </c>
      <c r="I3933" s="257">
        <v>80000</v>
      </c>
      <c r="J3933" s="261">
        <v>1</v>
      </c>
      <c r="L3933" s="258">
        <v>8000</v>
      </c>
      <c r="M3933" s="257">
        <v>88000</v>
      </c>
    </row>
    <row r="3934" spans="1:17">
      <c r="A3934" s="263">
        <v>3933</v>
      </c>
      <c r="C3934" s="256">
        <v>46157</v>
      </c>
      <c r="D3934" s="282" t="s">
        <v>1415</v>
      </c>
      <c r="G3934" s="282" t="s">
        <v>5417</v>
      </c>
      <c r="N3934" s="257">
        <v>-1650000</v>
      </c>
    </row>
    <row r="3935" spans="1:17">
      <c r="A3935" s="263">
        <v>3934</v>
      </c>
      <c r="C3935" s="256">
        <v>46157</v>
      </c>
      <c r="D3935" s="282" t="s">
        <v>5419</v>
      </c>
      <c r="G3935" s="282" t="s">
        <v>5420</v>
      </c>
      <c r="I3935" s="257">
        <v>2300000</v>
      </c>
      <c r="J3935" s="261">
        <v>1</v>
      </c>
      <c r="M3935" s="257">
        <v>2300000</v>
      </c>
    </row>
    <row r="3936" spans="1:17">
      <c r="A3936" s="263">
        <v>3935</v>
      </c>
      <c r="B3936" s="58">
        <v>108</v>
      </c>
      <c r="C3936" s="256">
        <v>46157</v>
      </c>
      <c r="D3936" s="282" t="s">
        <v>1370</v>
      </c>
      <c r="E3936" s="282" t="s">
        <v>3805</v>
      </c>
      <c r="G3936" s="282" t="s">
        <v>4080</v>
      </c>
      <c r="H3936" s="261" t="s">
        <v>4081</v>
      </c>
      <c r="I3936" s="257">
        <v>1600000</v>
      </c>
      <c r="J3936" s="261">
        <v>1</v>
      </c>
      <c r="M3936" s="257">
        <v>1600000</v>
      </c>
      <c r="O3936" s="257" t="s">
        <v>5421</v>
      </c>
    </row>
    <row r="3937" spans="1:16">
      <c r="A3937" s="263">
        <v>3936</v>
      </c>
      <c r="C3937" s="256">
        <v>46157</v>
      </c>
      <c r="D3937" s="282" t="s">
        <v>1802</v>
      </c>
      <c r="G3937" s="282" t="s">
        <v>1802</v>
      </c>
      <c r="N3937" s="257">
        <v>-1000000</v>
      </c>
    </row>
    <row r="3938" spans="1:16">
      <c r="A3938" s="263">
        <v>3937</v>
      </c>
      <c r="B3938" s="58">
        <v>225</v>
      </c>
      <c r="C3938" s="256">
        <v>46158</v>
      </c>
      <c r="D3938" s="282" t="s">
        <v>1370</v>
      </c>
      <c r="E3938" s="282" t="s">
        <v>3805</v>
      </c>
      <c r="F3938" s="284" t="s">
        <v>4860</v>
      </c>
      <c r="G3938" s="282" t="s">
        <v>2128</v>
      </c>
      <c r="H3938" s="261" t="s">
        <v>1180</v>
      </c>
      <c r="I3938" s="257">
        <v>1500000</v>
      </c>
      <c r="J3938" s="261">
        <v>1</v>
      </c>
      <c r="M3938" s="257">
        <v>1500000</v>
      </c>
    </row>
    <row r="3939" spans="1:16">
      <c r="A3939" s="263">
        <v>3938</v>
      </c>
      <c r="B3939" s="58">
        <v>65</v>
      </c>
      <c r="C3939" s="256">
        <v>46158</v>
      </c>
      <c r="D3939" s="282" t="s">
        <v>1370</v>
      </c>
      <c r="E3939" s="282" t="s">
        <v>3805</v>
      </c>
      <c r="F3939" s="284" t="s">
        <v>1760</v>
      </c>
      <c r="G3939" s="282" t="s">
        <v>2129</v>
      </c>
      <c r="H3939" s="261" t="s">
        <v>1760</v>
      </c>
      <c r="I3939" s="257">
        <v>100000</v>
      </c>
      <c r="J3939" s="261">
        <v>1</v>
      </c>
      <c r="M3939" s="257">
        <v>100000</v>
      </c>
      <c r="P3939" s="282" t="s">
        <v>4263</v>
      </c>
    </row>
    <row r="3940" spans="1:16">
      <c r="A3940" s="263">
        <v>3939</v>
      </c>
      <c r="B3940" s="58">
        <v>226</v>
      </c>
      <c r="C3940" s="256">
        <v>46158</v>
      </c>
      <c r="D3940" s="282" t="s">
        <v>1370</v>
      </c>
      <c r="E3940" s="282" t="s">
        <v>3805</v>
      </c>
      <c r="F3940" s="284" t="s">
        <v>5424</v>
      </c>
      <c r="G3940" s="282" t="s">
        <v>2356</v>
      </c>
      <c r="H3940" s="261" t="s">
        <v>2681</v>
      </c>
      <c r="I3940" s="257">
        <v>1100000</v>
      </c>
      <c r="J3940" s="261">
        <v>1</v>
      </c>
      <c r="M3940" s="257">
        <v>1100000</v>
      </c>
      <c r="O3940" s="257" t="s">
        <v>5425</v>
      </c>
      <c r="P3940" s="282" t="s">
        <v>5426</v>
      </c>
    </row>
    <row r="3941" spans="1:16">
      <c r="A3941" s="263">
        <v>3940</v>
      </c>
      <c r="B3941" s="58">
        <v>94</v>
      </c>
      <c r="C3941" s="256">
        <v>46158</v>
      </c>
      <c r="D3941" s="282" t="s">
        <v>1010</v>
      </c>
      <c r="E3941" s="282" t="s">
        <v>3805</v>
      </c>
      <c r="G3941" s="282" t="s">
        <v>2135</v>
      </c>
      <c r="H3941" s="261" t="s">
        <v>1186</v>
      </c>
      <c r="I3941" s="257">
        <v>630000</v>
      </c>
      <c r="J3941" s="261">
        <v>1</v>
      </c>
      <c r="M3941" s="257">
        <v>630000</v>
      </c>
    </row>
    <row r="3942" spans="1:16">
      <c r="A3942" s="263">
        <v>3941</v>
      </c>
      <c r="B3942" s="58">
        <v>49</v>
      </c>
      <c r="C3942" s="256">
        <v>46158</v>
      </c>
      <c r="D3942" s="282" t="s">
        <v>1010</v>
      </c>
      <c r="E3942" s="282" t="s">
        <v>3805</v>
      </c>
      <c r="F3942" s="284" t="s">
        <v>1230</v>
      </c>
      <c r="G3942" s="282" t="s">
        <v>2136</v>
      </c>
      <c r="H3942" s="261" t="s">
        <v>1230</v>
      </c>
      <c r="I3942" s="257">
        <v>140000</v>
      </c>
      <c r="J3942" s="261">
        <v>1</v>
      </c>
      <c r="M3942" s="257">
        <v>140000</v>
      </c>
    </row>
    <row r="3943" spans="1:16">
      <c r="A3943" s="263">
        <v>3942</v>
      </c>
      <c r="B3943" s="58">
        <v>96</v>
      </c>
      <c r="C3943" s="256">
        <v>46158</v>
      </c>
      <c r="D3943" s="282" t="s">
        <v>1010</v>
      </c>
      <c r="E3943" s="282" t="s">
        <v>3805</v>
      </c>
      <c r="G3943" s="282" t="s">
        <v>2138</v>
      </c>
      <c r="H3943" s="261">
        <v>50229</v>
      </c>
      <c r="I3943" s="257">
        <v>80000</v>
      </c>
      <c r="J3943" s="261">
        <v>1</v>
      </c>
      <c r="M3943" s="257">
        <v>80000</v>
      </c>
    </row>
    <row r="3944" spans="1:16">
      <c r="A3944" s="263">
        <v>3943</v>
      </c>
      <c r="B3944" s="58">
        <v>175</v>
      </c>
      <c r="C3944" s="256">
        <v>46158</v>
      </c>
      <c r="D3944" s="282" t="s">
        <v>1010</v>
      </c>
      <c r="E3944" s="282" t="s">
        <v>3805</v>
      </c>
      <c r="G3944" s="282" t="s">
        <v>2140</v>
      </c>
      <c r="H3944" s="261" t="s">
        <v>1778</v>
      </c>
      <c r="I3944" s="257">
        <v>20000</v>
      </c>
      <c r="J3944" s="261">
        <v>1</v>
      </c>
      <c r="M3944" s="257">
        <v>20000</v>
      </c>
      <c r="P3944" s="282" t="s">
        <v>4901</v>
      </c>
    </row>
    <row r="3945" spans="1:16">
      <c r="A3945" s="263">
        <v>3944</v>
      </c>
      <c r="B3945" s="58">
        <v>65</v>
      </c>
      <c r="C3945" s="256">
        <v>46158</v>
      </c>
      <c r="D3945" s="282" t="s">
        <v>1010</v>
      </c>
      <c r="E3945" s="282" t="s">
        <v>3805</v>
      </c>
      <c r="F3945" s="284" t="s">
        <v>1760</v>
      </c>
      <c r="G3945" s="282" t="s">
        <v>2129</v>
      </c>
      <c r="H3945" s="261" t="s">
        <v>1760</v>
      </c>
      <c r="I3945" s="257">
        <v>40000</v>
      </c>
      <c r="J3945" s="261">
        <v>1</v>
      </c>
      <c r="M3945" s="257">
        <v>40000</v>
      </c>
      <c r="P3945" s="282" t="s">
        <v>4263</v>
      </c>
    </row>
    <row r="3946" spans="1:16">
      <c r="A3946" s="263">
        <v>3945</v>
      </c>
      <c r="B3946" s="58">
        <v>131</v>
      </c>
      <c r="C3946" s="256">
        <v>46158</v>
      </c>
      <c r="D3946" s="282" t="s">
        <v>3327</v>
      </c>
      <c r="G3946" s="282" t="s">
        <v>1237</v>
      </c>
      <c r="H3946" s="261" t="s">
        <v>1236</v>
      </c>
      <c r="I3946" s="257">
        <v>50000</v>
      </c>
      <c r="J3946" s="261">
        <v>1</v>
      </c>
      <c r="M3946" s="257">
        <v>50000</v>
      </c>
    </row>
    <row r="3947" spans="1:16">
      <c r="A3947" s="263">
        <v>3946</v>
      </c>
      <c r="C3947" s="256">
        <v>46158</v>
      </c>
      <c r="D3947" s="282" t="s">
        <v>1882</v>
      </c>
      <c r="G3947" s="282" t="s">
        <v>3899</v>
      </c>
      <c r="N3947" s="257">
        <v>-1100000</v>
      </c>
    </row>
    <row r="3948" spans="1:16">
      <c r="A3948" s="263">
        <v>3947</v>
      </c>
      <c r="C3948" s="256">
        <v>46158</v>
      </c>
      <c r="D3948" s="282" t="s">
        <v>1551</v>
      </c>
      <c r="G3948" s="282" t="s">
        <v>4589</v>
      </c>
      <c r="N3948" s="257">
        <v>-2000000</v>
      </c>
    </row>
    <row r="3949" spans="1:16">
      <c r="A3949" s="263">
        <v>3948</v>
      </c>
      <c r="C3949" s="256">
        <v>46160</v>
      </c>
      <c r="D3949" s="282" t="s">
        <v>1931</v>
      </c>
      <c r="G3949" s="282" t="s">
        <v>5438</v>
      </c>
      <c r="N3949" s="257">
        <v>-1900000</v>
      </c>
    </row>
    <row r="3950" spans="1:16">
      <c r="A3950" s="263">
        <v>3949</v>
      </c>
      <c r="C3950" s="256">
        <v>46160</v>
      </c>
      <c r="D3950" s="282" t="s">
        <v>1429</v>
      </c>
      <c r="G3950" s="282" t="s">
        <v>1429</v>
      </c>
      <c r="N3950" s="257">
        <v>-1600000</v>
      </c>
    </row>
    <row r="3951" spans="1:16">
      <c r="A3951" s="263">
        <v>3950</v>
      </c>
      <c r="C3951" s="256">
        <v>46160</v>
      </c>
      <c r="D3951" s="282" t="s">
        <v>1018</v>
      </c>
      <c r="G3951" s="282" t="s">
        <v>1018</v>
      </c>
      <c r="N3951" s="257">
        <v>-1000000</v>
      </c>
    </row>
    <row r="3952" spans="1:16">
      <c r="A3952" s="263">
        <v>3951</v>
      </c>
      <c r="B3952" s="58">
        <v>143</v>
      </c>
      <c r="C3952" s="256">
        <v>46160</v>
      </c>
      <c r="D3952" s="282" t="s">
        <v>1680</v>
      </c>
      <c r="E3952" s="282" t="s">
        <v>3805</v>
      </c>
      <c r="G3952" s="282" t="s">
        <v>2108</v>
      </c>
      <c r="H3952" s="261">
        <v>33108839889</v>
      </c>
      <c r="I3952" s="257">
        <v>2500000</v>
      </c>
      <c r="J3952" s="261">
        <v>1</v>
      </c>
      <c r="M3952" s="257">
        <v>2500000</v>
      </c>
      <c r="O3952" s="257" t="s">
        <v>5439</v>
      </c>
    </row>
    <row r="3953" spans="1:17">
      <c r="A3953" s="263">
        <v>3952</v>
      </c>
      <c r="B3953" s="58">
        <v>203</v>
      </c>
      <c r="C3953" s="256">
        <v>46160</v>
      </c>
      <c r="D3953" s="282" t="s">
        <v>1680</v>
      </c>
      <c r="E3953" s="282" t="s">
        <v>3805</v>
      </c>
      <c r="G3953" s="282" t="s">
        <v>1477</v>
      </c>
      <c r="I3953" s="257">
        <v>220000</v>
      </c>
      <c r="J3953" s="261">
        <v>1</v>
      </c>
      <c r="M3953" s="257">
        <v>220000</v>
      </c>
      <c r="O3953" s="257" t="s">
        <v>5439</v>
      </c>
      <c r="P3953" s="257"/>
    </row>
    <row r="3954" spans="1:17">
      <c r="A3954" s="263">
        <v>3953</v>
      </c>
      <c r="C3954" s="256">
        <v>46160</v>
      </c>
      <c r="D3954" s="282" t="s">
        <v>1415</v>
      </c>
      <c r="G3954" s="282" t="s">
        <v>3467</v>
      </c>
      <c r="N3954" s="257">
        <v>-300000</v>
      </c>
    </row>
    <row r="3955" spans="1:17">
      <c r="A3955" s="263">
        <v>3954</v>
      </c>
      <c r="B3955" s="58">
        <v>49</v>
      </c>
      <c r="C3955" s="256">
        <v>46161</v>
      </c>
      <c r="D3955" s="282" t="s">
        <v>1825</v>
      </c>
      <c r="E3955" s="282" t="s">
        <v>3805</v>
      </c>
      <c r="F3955" s="284" t="s">
        <v>1230</v>
      </c>
      <c r="G3955" s="282" t="s">
        <v>2136</v>
      </c>
      <c r="H3955" s="261" t="s">
        <v>1230</v>
      </c>
      <c r="I3955" s="257">
        <v>150000</v>
      </c>
      <c r="J3955" s="261">
        <v>1</v>
      </c>
      <c r="L3955" s="258">
        <v>15000</v>
      </c>
      <c r="M3955" s="257">
        <v>165000</v>
      </c>
    </row>
    <row r="3956" spans="1:17">
      <c r="A3956" s="263">
        <v>3955</v>
      </c>
      <c r="B3956" s="58">
        <v>175</v>
      </c>
      <c r="C3956" s="256">
        <v>46161</v>
      </c>
      <c r="D3956" s="282" t="s">
        <v>1825</v>
      </c>
      <c r="E3956" s="282" t="s">
        <v>3805</v>
      </c>
      <c r="G3956" s="282" t="s">
        <v>2140</v>
      </c>
      <c r="H3956" s="261" t="s">
        <v>1778</v>
      </c>
      <c r="I3956" s="257">
        <v>20000</v>
      </c>
      <c r="J3956" s="261">
        <v>1</v>
      </c>
      <c r="L3956" s="258">
        <v>2000</v>
      </c>
      <c r="M3956" s="257">
        <v>22000</v>
      </c>
      <c r="P3956" s="282" t="s">
        <v>4901</v>
      </c>
    </row>
    <row r="3957" spans="1:17">
      <c r="A3957" s="263">
        <v>3956</v>
      </c>
      <c r="B3957" s="58">
        <v>103</v>
      </c>
      <c r="C3957" s="256">
        <v>46161</v>
      </c>
      <c r="D3957" s="282" t="s">
        <v>1557</v>
      </c>
      <c r="E3957" s="282" t="s">
        <v>3805</v>
      </c>
      <c r="G3957" s="282" t="s">
        <v>2847</v>
      </c>
      <c r="H3957" s="261">
        <v>415090409</v>
      </c>
      <c r="I3957" s="257">
        <v>606364</v>
      </c>
      <c r="J3957" s="261">
        <v>1</v>
      </c>
      <c r="L3957" s="258">
        <v>60636</v>
      </c>
      <c r="M3957" s="257">
        <v>667000</v>
      </c>
      <c r="Q3957" s="282" t="s">
        <v>4617</v>
      </c>
    </row>
    <row r="3958" spans="1:17">
      <c r="A3958" s="263">
        <v>3957</v>
      </c>
      <c r="B3958" s="58">
        <v>96</v>
      </c>
      <c r="C3958" s="256">
        <v>46161</v>
      </c>
      <c r="D3958" s="282" t="s">
        <v>1557</v>
      </c>
      <c r="E3958" s="282" t="s">
        <v>3805</v>
      </c>
      <c r="G3958" s="282" t="s">
        <v>2138</v>
      </c>
      <c r="H3958" s="261">
        <v>50229</v>
      </c>
      <c r="I3958" s="257">
        <v>80000</v>
      </c>
      <c r="J3958" s="261">
        <v>1</v>
      </c>
      <c r="L3958" s="258">
        <v>8000</v>
      </c>
      <c r="M3958" s="257">
        <v>88000</v>
      </c>
    </row>
    <row r="3959" spans="1:17">
      <c r="A3959" s="263">
        <v>3958</v>
      </c>
      <c r="B3959" s="58">
        <v>174</v>
      </c>
      <c r="C3959" s="256">
        <v>46161</v>
      </c>
      <c r="D3959" s="282" t="s">
        <v>1557</v>
      </c>
      <c r="E3959" s="282" t="s">
        <v>3805</v>
      </c>
      <c r="G3959" s="282" t="s">
        <v>2139</v>
      </c>
      <c r="H3959" s="261" t="s">
        <v>1752</v>
      </c>
      <c r="I3959" s="257">
        <v>40000</v>
      </c>
      <c r="J3959" s="261">
        <v>1</v>
      </c>
      <c r="L3959" s="258">
        <v>4000</v>
      </c>
      <c r="M3959" s="257">
        <v>44000</v>
      </c>
    </row>
    <row r="3960" spans="1:17">
      <c r="A3960" s="263">
        <v>3959</v>
      </c>
      <c r="B3960" s="58">
        <v>94</v>
      </c>
      <c r="C3960" s="256">
        <v>46161</v>
      </c>
      <c r="D3960" s="282" t="s">
        <v>1557</v>
      </c>
      <c r="E3960" s="282" t="s">
        <v>3805</v>
      </c>
      <c r="G3960" s="282" t="s">
        <v>2135</v>
      </c>
      <c r="H3960" s="261" t="s">
        <v>1186</v>
      </c>
      <c r="I3960" s="257">
        <v>630000</v>
      </c>
      <c r="J3960" s="261">
        <v>1</v>
      </c>
      <c r="M3960" s="257">
        <v>630000</v>
      </c>
    </row>
    <row r="3961" spans="1:17">
      <c r="A3961" s="263">
        <v>3960</v>
      </c>
      <c r="B3961" s="58">
        <v>137</v>
      </c>
      <c r="C3961" s="256">
        <v>46161</v>
      </c>
      <c r="D3961" s="282" t="s">
        <v>3124</v>
      </c>
      <c r="E3961" s="282" t="s">
        <v>3805</v>
      </c>
      <c r="G3961" s="282" t="s">
        <v>3961</v>
      </c>
      <c r="H3961" s="261">
        <v>60200700</v>
      </c>
      <c r="I3961" s="257">
        <v>400000</v>
      </c>
      <c r="J3961" s="261">
        <v>1</v>
      </c>
      <c r="M3961" s="257">
        <v>400000</v>
      </c>
      <c r="O3961" s="257" t="s">
        <v>5446</v>
      </c>
    </row>
    <row r="3962" spans="1:17">
      <c r="A3962" s="263">
        <v>3961</v>
      </c>
      <c r="B3962" s="58">
        <v>179</v>
      </c>
      <c r="C3962" s="256">
        <v>46161</v>
      </c>
      <c r="D3962" s="282" t="s">
        <v>5461</v>
      </c>
      <c r="G3962" s="282" t="s">
        <v>5462</v>
      </c>
      <c r="H3962" s="261">
        <v>26107633480</v>
      </c>
      <c r="I3962" s="257">
        <v>150000</v>
      </c>
      <c r="J3962" s="261">
        <v>1</v>
      </c>
      <c r="L3962" s="258">
        <v>15000</v>
      </c>
      <c r="M3962" s="257">
        <v>165000</v>
      </c>
    </row>
    <row r="3963" spans="1:17">
      <c r="A3963" s="263">
        <v>3962</v>
      </c>
      <c r="B3963" s="58">
        <v>227</v>
      </c>
      <c r="C3963" s="256">
        <v>46161</v>
      </c>
      <c r="D3963" s="282" t="s">
        <v>1747</v>
      </c>
      <c r="E3963" s="282" t="s">
        <v>3805</v>
      </c>
      <c r="F3963" s="284" t="s">
        <v>5450</v>
      </c>
      <c r="G3963" s="282" t="s">
        <v>2134</v>
      </c>
      <c r="H3963" s="261" t="s">
        <v>1179</v>
      </c>
      <c r="I3963" s="257">
        <v>1000000</v>
      </c>
      <c r="J3963" s="261">
        <v>1</v>
      </c>
      <c r="M3963" s="257">
        <v>1000000</v>
      </c>
      <c r="Q3963" s="282" t="s">
        <v>5451</v>
      </c>
    </row>
    <row r="3964" spans="1:17">
      <c r="A3964" s="263">
        <v>3963</v>
      </c>
      <c r="B3964" s="58">
        <v>93</v>
      </c>
      <c r="C3964" s="256">
        <v>46161</v>
      </c>
      <c r="D3964" s="282" t="s">
        <v>1747</v>
      </c>
      <c r="E3964" s="282" t="s">
        <v>3805</v>
      </c>
      <c r="G3964" s="282" t="s">
        <v>1490</v>
      </c>
      <c r="I3964" s="257">
        <v>20000</v>
      </c>
      <c r="J3964" s="261">
        <v>1</v>
      </c>
      <c r="M3964" s="257">
        <v>20000</v>
      </c>
    </row>
    <row r="3965" spans="1:17">
      <c r="A3965" s="263">
        <v>3964</v>
      </c>
      <c r="B3965" s="58">
        <v>11</v>
      </c>
      <c r="C3965" s="256">
        <v>46161</v>
      </c>
      <c r="D3965" s="282" t="s">
        <v>3872</v>
      </c>
      <c r="E3965" s="282" t="s">
        <v>3805</v>
      </c>
      <c r="F3965" s="284">
        <v>7204812388</v>
      </c>
      <c r="G3965" s="282" t="s">
        <v>1182</v>
      </c>
      <c r="H3965" s="261" t="s">
        <v>1710</v>
      </c>
      <c r="I3965" s="257">
        <v>1100000</v>
      </c>
      <c r="J3965" s="261">
        <v>1</v>
      </c>
      <c r="M3965" s="257">
        <v>1100000</v>
      </c>
    </row>
    <row r="3966" spans="1:17">
      <c r="A3966" s="263">
        <v>3965</v>
      </c>
      <c r="B3966" s="58">
        <v>98</v>
      </c>
      <c r="C3966" s="256">
        <v>46161</v>
      </c>
      <c r="D3966" s="282" t="s">
        <v>2844</v>
      </c>
      <c r="E3966" s="282" t="s">
        <v>3805</v>
      </c>
      <c r="G3966" s="282" t="s">
        <v>4023</v>
      </c>
      <c r="H3966" s="261" t="s">
        <v>5454</v>
      </c>
      <c r="I3966" s="257">
        <v>850000</v>
      </c>
      <c r="J3966" s="261">
        <v>1</v>
      </c>
      <c r="M3966" s="257">
        <v>850000</v>
      </c>
    </row>
    <row r="3967" spans="1:17">
      <c r="A3967" s="263">
        <v>3966</v>
      </c>
      <c r="B3967" s="58">
        <v>137</v>
      </c>
      <c r="C3967" s="256">
        <v>46161</v>
      </c>
      <c r="D3967" s="282" t="s">
        <v>1680</v>
      </c>
      <c r="G3967" s="282" t="s">
        <v>3961</v>
      </c>
      <c r="H3967" s="261">
        <v>60200700</v>
      </c>
      <c r="I3967" s="257">
        <v>370000</v>
      </c>
      <c r="J3967" s="261">
        <v>1</v>
      </c>
      <c r="M3967" s="257">
        <v>370000</v>
      </c>
    </row>
    <row r="3968" spans="1:17">
      <c r="A3968" s="263">
        <v>3967</v>
      </c>
      <c r="B3968" s="58">
        <v>135</v>
      </c>
      <c r="C3968" s="256">
        <v>46161</v>
      </c>
      <c r="D3968" s="282" t="s">
        <v>1680</v>
      </c>
      <c r="G3968" s="282" t="s">
        <v>2847</v>
      </c>
      <c r="H3968" s="261">
        <v>415054509</v>
      </c>
      <c r="I3968" s="257">
        <v>370000</v>
      </c>
      <c r="J3968" s="261">
        <v>1</v>
      </c>
      <c r="M3968" s="257">
        <v>370000</v>
      </c>
    </row>
    <row r="3969" spans="1:16">
      <c r="A3969" s="263">
        <v>3968</v>
      </c>
      <c r="B3969" s="58">
        <v>79</v>
      </c>
      <c r="C3969" s="256">
        <v>46161</v>
      </c>
      <c r="D3969" s="282" t="s">
        <v>1370</v>
      </c>
      <c r="G3969" s="282" t="s">
        <v>2145</v>
      </c>
      <c r="H3969" s="261" t="s">
        <v>1177</v>
      </c>
      <c r="I3969" s="257">
        <v>900000</v>
      </c>
      <c r="J3969" s="261">
        <v>1</v>
      </c>
      <c r="M3969" s="257">
        <v>900000</v>
      </c>
    </row>
    <row r="3970" spans="1:16">
      <c r="A3970" s="263">
        <v>3969</v>
      </c>
      <c r="B3970" s="58">
        <v>101</v>
      </c>
      <c r="C3970" s="256">
        <v>46161</v>
      </c>
      <c r="D3970" s="282" t="s">
        <v>981</v>
      </c>
      <c r="E3970" s="282" t="s">
        <v>3805</v>
      </c>
      <c r="G3970" s="282" t="s">
        <v>1994</v>
      </c>
      <c r="H3970" s="261" t="s">
        <v>3509</v>
      </c>
      <c r="I3970" s="257">
        <v>800000</v>
      </c>
      <c r="J3970" s="261">
        <v>1</v>
      </c>
      <c r="L3970" s="258">
        <v>80000</v>
      </c>
      <c r="M3970" s="257">
        <v>880000</v>
      </c>
      <c r="O3970" s="257" t="s">
        <v>5458</v>
      </c>
      <c r="P3970" s="282" t="s">
        <v>5459</v>
      </c>
    </row>
    <row r="3971" spans="1:16">
      <c r="A3971" s="263">
        <v>3970</v>
      </c>
      <c r="C3971" s="256">
        <v>46161</v>
      </c>
      <c r="D3971" s="282" t="s">
        <v>981</v>
      </c>
      <c r="G3971" s="282" t="s">
        <v>981</v>
      </c>
      <c r="N3971" s="257">
        <v>-880000</v>
      </c>
    </row>
    <row r="3972" spans="1:16">
      <c r="A3972" s="263">
        <v>3971</v>
      </c>
      <c r="C3972" s="256">
        <v>46161</v>
      </c>
      <c r="D3972" s="282" t="s">
        <v>1825</v>
      </c>
      <c r="G3972" s="282" t="s">
        <v>1825</v>
      </c>
      <c r="N3972" s="257">
        <v>-187000</v>
      </c>
    </row>
    <row r="3973" spans="1:16">
      <c r="A3973" s="263">
        <v>3972</v>
      </c>
      <c r="C3973" s="256">
        <v>46161</v>
      </c>
      <c r="D3973" s="282" t="s">
        <v>2925</v>
      </c>
      <c r="G3973" s="282" t="s">
        <v>2925</v>
      </c>
      <c r="N3973" s="257">
        <v>-3270000</v>
      </c>
    </row>
    <row r="3974" spans="1:16">
      <c r="A3974" s="263">
        <v>3973</v>
      </c>
      <c r="C3974" s="256">
        <v>46161</v>
      </c>
      <c r="D3974" s="282" t="s">
        <v>3072</v>
      </c>
      <c r="G3974" s="282" t="s">
        <v>3072</v>
      </c>
      <c r="N3974" s="257">
        <v>-440000</v>
      </c>
    </row>
    <row r="3975" spans="1:16">
      <c r="A3975" s="263">
        <v>3974</v>
      </c>
      <c r="C3975" s="256">
        <v>46161</v>
      </c>
      <c r="D3975" s="282" t="s">
        <v>3872</v>
      </c>
      <c r="G3975" s="282" t="s">
        <v>3872</v>
      </c>
      <c r="N3975" s="257">
        <v>-1100000</v>
      </c>
    </row>
    <row r="3976" spans="1:16">
      <c r="A3976" s="263">
        <v>3975</v>
      </c>
      <c r="C3976" s="256">
        <v>46162</v>
      </c>
      <c r="D3976" s="282" t="s">
        <v>1010</v>
      </c>
      <c r="G3976" s="282" t="s">
        <v>3784</v>
      </c>
      <c r="N3976" s="257">
        <v>-2390000</v>
      </c>
    </row>
    <row r="3977" spans="1:16">
      <c r="A3977" s="263">
        <v>3976</v>
      </c>
      <c r="C3977" s="256">
        <v>46162</v>
      </c>
      <c r="D3977" s="282" t="s">
        <v>1209</v>
      </c>
      <c r="G3977" s="282" t="s">
        <v>1209</v>
      </c>
      <c r="N3977" s="257">
        <v>-1430000</v>
      </c>
    </row>
    <row r="3978" spans="1:16">
      <c r="A3978" s="263">
        <v>3977</v>
      </c>
      <c r="C3978" s="256">
        <v>46162</v>
      </c>
      <c r="D3978" s="282" t="s">
        <v>1007</v>
      </c>
      <c r="G3978" s="282" t="s">
        <v>1007</v>
      </c>
      <c r="N3978" s="257">
        <v>-9655000</v>
      </c>
    </row>
    <row r="3979" spans="1:16">
      <c r="A3979" s="263">
        <v>3978</v>
      </c>
      <c r="C3979" s="256">
        <v>46162</v>
      </c>
      <c r="D3979" s="282" t="s">
        <v>3327</v>
      </c>
      <c r="G3979" s="282" t="s">
        <v>3992</v>
      </c>
      <c r="N3979" s="257">
        <v>-1200000</v>
      </c>
    </row>
    <row r="3980" spans="1:16">
      <c r="A3980" s="263">
        <v>3979</v>
      </c>
      <c r="B3980" s="58">
        <v>108</v>
      </c>
      <c r="C3980" s="256">
        <v>46162</v>
      </c>
      <c r="D3980" s="282" t="s">
        <v>1154</v>
      </c>
      <c r="E3980" s="282" t="s">
        <v>3805</v>
      </c>
      <c r="F3980" s="284">
        <v>54463710</v>
      </c>
      <c r="G3980" s="282" t="s">
        <v>4080</v>
      </c>
      <c r="H3980" s="261" t="s">
        <v>4081</v>
      </c>
      <c r="I3980" s="257">
        <v>1454546</v>
      </c>
      <c r="J3980" s="261">
        <v>1</v>
      </c>
      <c r="L3980" s="258">
        <v>145455</v>
      </c>
      <c r="M3980" s="257">
        <v>1600001</v>
      </c>
      <c r="O3980" s="257" t="s">
        <v>5488</v>
      </c>
      <c r="P3980" s="282" t="s">
        <v>5489</v>
      </c>
    </row>
    <row r="3981" spans="1:16">
      <c r="A3981" s="263">
        <v>3980</v>
      </c>
      <c r="B3981" s="58">
        <v>13</v>
      </c>
      <c r="C3981" s="256">
        <v>46162</v>
      </c>
      <c r="D3981" s="282" t="s">
        <v>999</v>
      </c>
      <c r="E3981" s="282" t="s">
        <v>3805</v>
      </c>
      <c r="F3981" s="284">
        <v>7205502786</v>
      </c>
      <c r="G3981" s="282" t="s">
        <v>1182</v>
      </c>
      <c r="H3981" s="261" t="s">
        <v>1710</v>
      </c>
      <c r="I3981" s="257">
        <v>1200000</v>
      </c>
      <c r="J3981" s="261">
        <v>1</v>
      </c>
      <c r="M3981" s="257">
        <v>1200000</v>
      </c>
      <c r="O3981" s="257" t="s">
        <v>5492</v>
      </c>
      <c r="P3981" s="282" t="s">
        <v>5493</v>
      </c>
    </row>
    <row r="3982" spans="1:16">
      <c r="A3982" s="263">
        <v>3981</v>
      </c>
      <c r="B3982" s="58">
        <v>66</v>
      </c>
      <c r="C3982" s="256">
        <v>46162</v>
      </c>
      <c r="D3982" s="282" t="s">
        <v>999</v>
      </c>
      <c r="E3982" s="282" t="s">
        <v>3805</v>
      </c>
      <c r="F3982" s="284" t="s">
        <v>2683</v>
      </c>
      <c r="G3982" s="282" t="s">
        <v>2770</v>
      </c>
      <c r="H3982" s="261" t="s">
        <v>2683</v>
      </c>
      <c r="I3982" s="257">
        <v>140000</v>
      </c>
      <c r="J3982" s="261">
        <v>1</v>
      </c>
      <c r="M3982" s="257">
        <v>140000</v>
      </c>
      <c r="O3982" s="257" t="s">
        <v>5492</v>
      </c>
      <c r="P3982" s="257" t="s">
        <v>5493</v>
      </c>
    </row>
    <row r="3983" spans="1:16">
      <c r="A3983" s="263">
        <v>3982</v>
      </c>
      <c r="B3983" s="58">
        <v>228</v>
      </c>
      <c r="C3983" s="256">
        <v>46162</v>
      </c>
      <c r="D3983" s="282" t="s">
        <v>5531</v>
      </c>
      <c r="F3983" s="284" t="s">
        <v>5532</v>
      </c>
      <c r="G3983" s="282" t="s">
        <v>5533</v>
      </c>
      <c r="H3983" s="261" t="s">
        <v>5534</v>
      </c>
      <c r="I3983" s="257">
        <v>2000000</v>
      </c>
      <c r="J3983" s="261">
        <v>1</v>
      </c>
      <c r="M3983" s="257">
        <v>2000000</v>
      </c>
    </row>
    <row r="3984" spans="1:16">
      <c r="A3984" s="263">
        <v>3983</v>
      </c>
      <c r="B3984" s="58">
        <v>65</v>
      </c>
      <c r="C3984" s="256">
        <v>46162</v>
      </c>
      <c r="D3984" s="282" t="s">
        <v>5531</v>
      </c>
      <c r="F3984" s="284" t="s">
        <v>5535</v>
      </c>
      <c r="G3984" s="282" t="s">
        <v>5536</v>
      </c>
      <c r="H3984" s="261" t="s">
        <v>5535</v>
      </c>
      <c r="I3984" s="257">
        <v>100000</v>
      </c>
      <c r="J3984" s="261">
        <v>1</v>
      </c>
      <c r="M3984" s="257">
        <v>100000</v>
      </c>
      <c r="P3984" s="282" t="s">
        <v>5537</v>
      </c>
    </row>
    <row r="3985" spans="1:17">
      <c r="A3985" s="263">
        <v>3984</v>
      </c>
      <c r="B3985" s="58">
        <v>11</v>
      </c>
      <c r="C3985" s="256">
        <v>46162</v>
      </c>
      <c r="D3985" s="282" t="s">
        <v>2925</v>
      </c>
      <c r="E3985" s="282" t="s">
        <v>3805</v>
      </c>
      <c r="F3985" s="284">
        <v>7204812388</v>
      </c>
      <c r="G3985" s="282" t="s">
        <v>1182</v>
      </c>
      <c r="H3985" s="261" t="s">
        <v>1710</v>
      </c>
      <c r="I3985" s="257">
        <v>1200000</v>
      </c>
      <c r="J3985" s="261">
        <v>1</v>
      </c>
      <c r="M3985" s="257">
        <v>1200000</v>
      </c>
    </row>
    <row r="3986" spans="1:17">
      <c r="A3986" s="263">
        <v>3985</v>
      </c>
      <c r="B3986" s="58">
        <v>104</v>
      </c>
      <c r="C3986" s="256">
        <v>46162</v>
      </c>
      <c r="D3986" s="282" t="s">
        <v>1465</v>
      </c>
      <c r="E3986" s="282" t="s">
        <v>3805</v>
      </c>
      <c r="G3986" s="282" t="s">
        <v>1467</v>
      </c>
      <c r="H3986" s="261" t="s">
        <v>2613</v>
      </c>
      <c r="I3986" s="257">
        <v>350000</v>
      </c>
      <c r="J3986" s="261">
        <v>5</v>
      </c>
      <c r="M3986" s="257">
        <v>1750000</v>
      </c>
    </row>
    <row r="3987" spans="1:17">
      <c r="A3987" s="263">
        <v>3986</v>
      </c>
      <c r="B3987" s="58">
        <v>8</v>
      </c>
      <c r="C3987" s="256">
        <v>46162</v>
      </c>
      <c r="D3987" s="282" t="s">
        <v>2675</v>
      </c>
      <c r="E3987" s="282" t="s">
        <v>3805</v>
      </c>
      <c r="F3987" s="284">
        <v>7205206012</v>
      </c>
      <c r="G3987" s="282" t="s">
        <v>1182</v>
      </c>
      <c r="H3987" s="261" t="s">
        <v>1710</v>
      </c>
      <c r="I3987" s="257">
        <v>1200000</v>
      </c>
      <c r="J3987" s="261">
        <v>1</v>
      </c>
      <c r="M3987" s="257">
        <v>1200000</v>
      </c>
      <c r="O3987" s="257" t="s">
        <v>5499</v>
      </c>
      <c r="P3987" s="282" t="s">
        <v>5500</v>
      </c>
    </row>
    <row r="3988" spans="1:17">
      <c r="A3988" s="263">
        <v>3987</v>
      </c>
      <c r="C3988" s="256">
        <v>46162</v>
      </c>
      <c r="D3988" s="282" t="s">
        <v>1465</v>
      </c>
      <c r="G3988" s="282" t="s">
        <v>1465</v>
      </c>
      <c r="N3988" s="257">
        <v>-1750000</v>
      </c>
    </row>
    <row r="3989" spans="1:17">
      <c r="A3989" s="263">
        <v>3988</v>
      </c>
      <c r="B3989" s="58">
        <v>229</v>
      </c>
      <c r="C3989" s="256">
        <v>46163</v>
      </c>
      <c r="D3989" s="282" t="s">
        <v>2675</v>
      </c>
      <c r="E3989" s="282" t="s">
        <v>3805</v>
      </c>
      <c r="F3989" s="284" t="s">
        <v>5502</v>
      </c>
      <c r="G3989" s="282" t="s">
        <v>1532</v>
      </c>
      <c r="H3989" s="261" t="s">
        <v>1726</v>
      </c>
      <c r="I3989" s="257">
        <v>1000000</v>
      </c>
      <c r="J3989" s="261">
        <v>1</v>
      </c>
      <c r="M3989" s="257">
        <v>1000000</v>
      </c>
      <c r="O3989" s="257" t="s">
        <v>5503</v>
      </c>
      <c r="P3989" s="282" t="s">
        <v>5504</v>
      </c>
    </row>
    <row r="3990" spans="1:17">
      <c r="A3990" s="263">
        <v>3989</v>
      </c>
      <c r="B3990" s="58">
        <v>230</v>
      </c>
      <c r="C3990" s="256">
        <v>46163</v>
      </c>
      <c r="D3990" s="282" t="s">
        <v>2675</v>
      </c>
      <c r="E3990" s="282" t="s">
        <v>3805</v>
      </c>
      <c r="G3990" s="282" t="s">
        <v>5505</v>
      </c>
      <c r="I3990" s="257">
        <v>150000</v>
      </c>
      <c r="J3990" s="261">
        <v>1</v>
      </c>
      <c r="M3990" s="257">
        <v>150000</v>
      </c>
      <c r="O3990" s="257" t="s">
        <v>5503</v>
      </c>
      <c r="P3990" s="257" t="s">
        <v>5504</v>
      </c>
    </row>
    <row r="3991" spans="1:17">
      <c r="A3991" s="263">
        <v>3990</v>
      </c>
      <c r="B3991" s="58">
        <v>146</v>
      </c>
      <c r="C3991" s="256">
        <v>46163</v>
      </c>
      <c r="D3991" s="282" t="s">
        <v>1456</v>
      </c>
      <c r="E3991" s="282" t="s">
        <v>3805</v>
      </c>
      <c r="G3991" s="282" t="s">
        <v>1506</v>
      </c>
      <c r="I3991" s="257">
        <v>450000</v>
      </c>
      <c r="J3991" s="261">
        <v>1</v>
      </c>
      <c r="M3991" s="257">
        <v>450000</v>
      </c>
    </row>
    <row r="3992" spans="1:17">
      <c r="A3992" s="263">
        <v>3991</v>
      </c>
      <c r="B3992" s="58">
        <v>13</v>
      </c>
      <c r="C3992" s="256">
        <v>46163</v>
      </c>
      <c r="D3992" s="282" t="s">
        <v>1551</v>
      </c>
      <c r="E3992" s="282" t="s">
        <v>3805</v>
      </c>
      <c r="F3992" s="284">
        <v>7205502786</v>
      </c>
      <c r="G3992" s="282" t="s">
        <v>1182</v>
      </c>
      <c r="H3992" s="261" t="s">
        <v>1710</v>
      </c>
      <c r="I3992" s="257">
        <v>1200000</v>
      </c>
      <c r="J3992" s="261">
        <v>1</v>
      </c>
      <c r="L3992" s="258">
        <v>120000</v>
      </c>
      <c r="M3992" s="257">
        <v>1320000</v>
      </c>
      <c r="O3992" s="257" t="s">
        <v>5508</v>
      </c>
      <c r="P3992" s="282" t="s">
        <v>5509</v>
      </c>
    </row>
    <row r="3993" spans="1:17">
      <c r="A3993" s="263">
        <v>3992</v>
      </c>
      <c r="B3993" s="58">
        <v>104</v>
      </c>
      <c r="C3993" s="256">
        <v>46163</v>
      </c>
      <c r="D3993" s="282" t="s">
        <v>1551</v>
      </c>
      <c r="E3993" s="282" t="s">
        <v>3805</v>
      </c>
      <c r="G3993" s="282" t="s">
        <v>1467</v>
      </c>
      <c r="H3993" s="261" t="s">
        <v>2613</v>
      </c>
      <c r="I3993" s="257">
        <v>350000</v>
      </c>
      <c r="J3993" s="261">
        <v>1</v>
      </c>
      <c r="L3993" s="258">
        <v>35000</v>
      </c>
      <c r="M3993" s="257">
        <v>385000</v>
      </c>
      <c r="O3993" s="257" t="s">
        <v>5508</v>
      </c>
      <c r="P3993" s="257" t="s">
        <v>5509</v>
      </c>
    </row>
    <row r="3994" spans="1:17">
      <c r="A3994" s="263">
        <v>3993</v>
      </c>
      <c r="B3994" s="58">
        <v>102</v>
      </c>
      <c r="C3994" s="256">
        <v>46163</v>
      </c>
      <c r="D3994" s="282" t="s">
        <v>1551</v>
      </c>
      <c r="E3994" s="282" t="s">
        <v>3805</v>
      </c>
      <c r="G3994" s="282" t="s">
        <v>1664</v>
      </c>
      <c r="H3994" s="261" t="s">
        <v>1663</v>
      </c>
      <c r="I3994" s="257">
        <v>50000</v>
      </c>
      <c r="J3994" s="261">
        <v>1</v>
      </c>
      <c r="L3994" s="258">
        <v>5000</v>
      </c>
      <c r="M3994" s="257">
        <v>55000</v>
      </c>
      <c r="O3994" s="257" t="s">
        <v>5508</v>
      </c>
      <c r="P3994" s="257" t="s">
        <v>5509</v>
      </c>
    </row>
    <row r="3995" spans="1:17">
      <c r="A3995" s="263">
        <v>3994</v>
      </c>
      <c r="B3995" s="58">
        <v>131</v>
      </c>
      <c r="C3995" s="256">
        <v>46163</v>
      </c>
      <c r="D3995" s="282" t="s">
        <v>1551</v>
      </c>
      <c r="E3995" s="282" t="s">
        <v>3805</v>
      </c>
      <c r="G3995" s="282" t="s">
        <v>1237</v>
      </c>
      <c r="H3995" s="261" t="s">
        <v>1236</v>
      </c>
      <c r="I3995" s="257">
        <v>50000</v>
      </c>
      <c r="J3995" s="261">
        <v>1</v>
      </c>
      <c r="L3995" s="258">
        <v>5000</v>
      </c>
      <c r="M3995" s="257">
        <v>55000</v>
      </c>
      <c r="O3995" s="257" t="s">
        <v>5508</v>
      </c>
      <c r="P3995" s="257" t="s">
        <v>5509</v>
      </c>
    </row>
    <row r="3996" spans="1:17">
      <c r="A3996" s="263">
        <v>3995</v>
      </c>
      <c r="B3996" s="58">
        <v>141</v>
      </c>
      <c r="C3996" s="256">
        <v>46163</v>
      </c>
      <c r="D3996" s="282" t="s">
        <v>1512</v>
      </c>
      <c r="E3996" s="282" t="s">
        <v>3805</v>
      </c>
      <c r="G3996" s="282" t="s">
        <v>1974</v>
      </c>
      <c r="H3996" s="261" t="s">
        <v>1973</v>
      </c>
      <c r="I3996" s="257">
        <v>500000</v>
      </c>
      <c r="J3996" s="261">
        <v>1</v>
      </c>
      <c r="M3996" s="257">
        <v>500000</v>
      </c>
    </row>
    <row r="3997" spans="1:17">
      <c r="A3997" s="263">
        <v>3996</v>
      </c>
      <c r="B3997" s="58">
        <v>231</v>
      </c>
      <c r="C3997" s="256">
        <v>46163</v>
      </c>
      <c r="D3997" s="282" t="s">
        <v>1512</v>
      </c>
      <c r="E3997" s="282" t="s">
        <v>3805</v>
      </c>
      <c r="G3997" s="282" t="s">
        <v>5511</v>
      </c>
      <c r="I3997" s="257">
        <v>28000</v>
      </c>
      <c r="J3997" s="261">
        <v>2</v>
      </c>
      <c r="M3997" s="257">
        <v>56000</v>
      </c>
    </row>
    <row r="3998" spans="1:17">
      <c r="A3998" s="263">
        <v>3997</v>
      </c>
      <c r="B3998" s="58">
        <v>154</v>
      </c>
      <c r="C3998" s="256">
        <v>46163</v>
      </c>
      <c r="D3998" s="282" t="s">
        <v>1010</v>
      </c>
      <c r="E3998" s="282" t="s">
        <v>3805</v>
      </c>
      <c r="G3998" s="282" t="s">
        <v>2086</v>
      </c>
      <c r="H3998" s="261">
        <v>6058008163</v>
      </c>
      <c r="I3998" s="257">
        <v>1700000</v>
      </c>
      <c r="J3998" s="261">
        <v>1</v>
      </c>
      <c r="M3998" s="257">
        <v>1700000</v>
      </c>
      <c r="O3998" s="257" t="s">
        <v>5513</v>
      </c>
      <c r="P3998" s="282" t="s">
        <v>5514</v>
      </c>
    </row>
    <row r="3999" spans="1:17">
      <c r="A3999" s="263">
        <v>3998</v>
      </c>
      <c r="B3999" s="58">
        <v>82</v>
      </c>
      <c r="C3999" s="256">
        <v>46163</v>
      </c>
      <c r="D3999" s="282" t="s">
        <v>3881</v>
      </c>
      <c r="E3999" s="282" t="s">
        <v>3805</v>
      </c>
      <c r="G3999" s="282" t="s">
        <v>1184</v>
      </c>
      <c r="H3999" s="261" t="s">
        <v>1185</v>
      </c>
      <c r="I3999" s="257">
        <v>1300000</v>
      </c>
      <c r="J3999" s="261">
        <v>1</v>
      </c>
      <c r="L3999" s="258">
        <v>130000</v>
      </c>
      <c r="M3999" s="257">
        <v>1430000</v>
      </c>
      <c r="O3999" s="257" t="s">
        <v>5516</v>
      </c>
      <c r="Q3999" s="282" t="s">
        <v>5517</v>
      </c>
    </row>
    <row r="4000" spans="1:17">
      <c r="A4000" s="263">
        <v>3999</v>
      </c>
      <c r="C4000" s="256">
        <v>46163</v>
      </c>
      <c r="D4000" s="282" t="s">
        <v>1551</v>
      </c>
      <c r="G4000" s="282" t="s">
        <v>4589</v>
      </c>
      <c r="N4000" s="257">
        <v>-2000000</v>
      </c>
    </row>
    <row r="4001" spans="1:16">
      <c r="A4001" s="263">
        <v>4000</v>
      </c>
      <c r="C4001" s="256">
        <v>46163</v>
      </c>
      <c r="D4001" s="282" t="s">
        <v>2844</v>
      </c>
      <c r="G4001" s="282" t="s">
        <v>2844</v>
      </c>
      <c r="N4001" s="257">
        <v>-850000</v>
      </c>
    </row>
    <row r="4002" spans="1:16">
      <c r="A4002" s="263">
        <v>4001</v>
      </c>
      <c r="C4002" s="256">
        <v>46162</v>
      </c>
      <c r="D4002" s="282" t="s">
        <v>1931</v>
      </c>
      <c r="G4002" s="282" t="s">
        <v>1931</v>
      </c>
      <c r="N4002" s="257">
        <v>-330000</v>
      </c>
    </row>
    <row r="4003" spans="1:16">
      <c r="A4003" s="263">
        <v>4002</v>
      </c>
      <c r="B4003" s="58">
        <v>232</v>
      </c>
      <c r="C4003" s="256">
        <v>46164</v>
      </c>
      <c r="D4003" s="282" t="s">
        <v>1569</v>
      </c>
      <c r="E4003" s="282" t="s">
        <v>3805</v>
      </c>
      <c r="G4003" s="282" t="s">
        <v>4166</v>
      </c>
      <c r="H4003" s="261" t="s">
        <v>2004</v>
      </c>
      <c r="I4003" s="257">
        <v>1200000</v>
      </c>
      <c r="J4003" s="261">
        <v>1</v>
      </c>
      <c r="L4003" s="258">
        <v>120000</v>
      </c>
      <c r="M4003" s="257">
        <v>1320000</v>
      </c>
    </row>
    <row r="4004" spans="1:16">
      <c r="A4004" s="263">
        <v>4003</v>
      </c>
      <c r="B4004" s="58">
        <v>93</v>
      </c>
      <c r="C4004" s="256">
        <v>46164</v>
      </c>
      <c r="D4004" s="282" t="s">
        <v>1569</v>
      </c>
      <c r="E4004" s="282" t="s">
        <v>3805</v>
      </c>
      <c r="G4004" s="282" t="s">
        <v>1490</v>
      </c>
      <c r="I4004" s="257">
        <v>30000</v>
      </c>
      <c r="J4004" s="261">
        <v>1</v>
      </c>
      <c r="L4004" s="258">
        <v>3000</v>
      </c>
      <c r="M4004" s="257">
        <v>33000</v>
      </c>
    </row>
    <row r="4005" spans="1:16">
      <c r="A4005" s="263">
        <v>4004</v>
      </c>
      <c r="B4005" s="58">
        <v>233</v>
      </c>
      <c r="C4005" s="256">
        <v>46164</v>
      </c>
      <c r="D4005" s="282" t="s">
        <v>1007</v>
      </c>
      <c r="E4005" s="282" t="s">
        <v>3805</v>
      </c>
      <c r="F4005" s="284" t="s">
        <v>5523</v>
      </c>
      <c r="G4005" s="282" t="s">
        <v>2150</v>
      </c>
      <c r="H4005" s="261" t="s">
        <v>1907</v>
      </c>
      <c r="I4005" s="257">
        <v>2000000</v>
      </c>
      <c r="J4005" s="261">
        <v>1</v>
      </c>
      <c r="M4005" s="257">
        <v>2000000</v>
      </c>
      <c r="O4005" s="257" t="s">
        <v>5524</v>
      </c>
    </row>
    <row r="4006" spans="1:16">
      <c r="A4006" s="263">
        <v>4005</v>
      </c>
      <c r="B4006" s="58">
        <v>65</v>
      </c>
      <c r="C4006" s="256">
        <v>46164</v>
      </c>
      <c r="D4006" s="282" t="s">
        <v>1007</v>
      </c>
      <c r="E4006" s="282" t="s">
        <v>3805</v>
      </c>
      <c r="F4006" s="284" t="s">
        <v>1760</v>
      </c>
      <c r="G4006" s="282" t="s">
        <v>2129</v>
      </c>
      <c r="H4006" s="261" t="s">
        <v>1760</v>
      </c>
      <c r="I4006" s="257">
        <v>100000</v>
      </c>
      <c r="J4006" s="261">
        <v>1</v>
      </c>
      <c r="M4006" s="257">
        <v>100000</v>
      </c>
      <c r="O4006" s="257" t="s">
        <v>5524</v>
      </c>
      <c r="P4006" s="282" t="s">
        <v>4263</v>
      </c>
    </row>
    <row r="4007" spans="1:16">
      <c r="A4007" s="263">
        <v>4006</v>
      </c>
      <c r="B4007" s="58">
        <v>123</v>
      </c>
      <c r="C4007" s="256">
        <v>46164</v>
      </c>
      <c r="D4007" s="282" t="s">
        <v>1420</v>
      </c>
      <c r="E4007" s="282" t="s">
        <v>3805</v>
      </c>
      <c r="G4007" s="282" t="s">
        <v>1817</v>
      </c>
      <c r="H4007" s="261">
        <v>501218962</v>
      </c>
      <c r="I4007" s="257">
        <v>3500000</v>
      </c>
      <c r="J4007" s="261">
        <v>1</v>
      </c>
      <c r="L4007" s="258">
        <v>350000</v>
      </c>
      <c r="M4007" s="257">
        <v>3850000</v>
      </c>
    </row>
    <row r="4008" spans="1:16">
      <c r="A4008" s="263">
        <v>4007</v>
      </c>
      <c r="B4008" s="58">
        <v>234</v>
      </c>
      <c r="C4008" s="256">
        <v>46164</v>
      </c>
      <c r="D4008" s="282" t="s">
        <v>1420</v>
      </c>
      <c r="E4008" s="282" t="s">
        <v>3805</v>
      </c>
      <c r="G4008" s="282" t="s">
        <v>1722</v>
      </c>
      <c r="H4008" s="261" t="s">
        <v>1721</v>
      </c>
      <c r="I4008" s="257">
        <v>100000</v>
      </c>
      <c r="J4008" s="261">
        <v>1</v>
      </c>
      <c r="L4008" s="258">
        <v>10000</v>
      </c>
      <c r="M4008" s="257">
        <v>110000</v>
      </c>
      <c r="P4008" s="282" t="s">
        <v>1723</v>
      </c>
    </row>
    <row r="4009" spans="1:16">
      <c r="A4009" s="263">
        <v>4008</v>
      </c>
      <c r="B4009" s="58">
        <v>235</v>
      </c>
      <c r="C4009" s="256">
        <v>46164</v>
      </c>
      <c r="D4009" s="282" t="s">
        <v>1420</v>
      </c>
      <c r="E4009" s="282" t="s">
        <v>3805</v>
      </c>
      <c r="G4009" s="282" t="s">
        <v>5519</v>
      </c>
      <c r="H4009" s="261" t="s">
        <v>5520</v>
      </c>
      <c r="I4009" s="257">
        <v>80000</v>
      </c>
      <c r="J4009" s="261">
        <v>1</v>
      </c>
      <c r="L4009" s="258">
        <v>8000</v>
      </c>
      <c r="M4009" s="257">
        <v>88000</v>
      </c>
    </row>
    <row r="4010" spans="1:16">
      <c r="A4010" s="263">
        <v>4009</v>
      </c>
      <c r="B4010" s="58">
        <v>125</v>
      </c>
      <c r="C4010" s="256">
        <v>46164</v>
      </c>
      <c r="D4010" s="282" t="s">
        <v>1420</v>
      </c>
      <c r="E4010" s="282" t="s">
        <v>3805</v>
      </c>
      <c r="G4010" s="282" t="s">
        <v>4672</v>
      </c>
      <c r="I4010" s="257">
        <v>350000</v>
      </c>
      <c r="J4010" s="261">
        <v>1</v>
      </c>
      <c r="L4010" s="258">
        <v>35000</v>
      </c>
      <c r="M4010" s="257">
        <v>385000</v>
      </c>
    </row>
    <row r="4011" spans="1:16">
      <c r="A4011" s="263">
        <v>4010</v>
      </c>
      <c r="B4011" s="58">
        <v>94</v>
      </c>
      <c r="C4011" s="256">
        <v>46164</v>
      </c>
      <c r="D4011" s="282" t="s">
        <v>1438</v>
      </c>
      <c r="E4011" s="282" t="s">
        <v>3805</v>
      </c>
      <c r="G4011" s="282" t="s">
        <v>2135</v>
      </c>
      <c r="H4011" s="261" t="s">
        <v>1186</v>
      </c>
      <c r="I4011" s="257">
        <v>650000</v>
      </c>
      <c r="J4011" s="261">
        <v>3</v>
      </c>
      <c r="M4011" s="257">
        <v>1950000</v>
      </c>
    </row>
    <row r="4012" spans="1:16">
      <c r="A4012" s="263">
        <v>4011</v>
      </c>
      <c r="B4012" s="58">
        <v>237</v>
      </c>
      <c r="C4012" s="256">
        <v>46164</v>
      </c>
      <c r="D4012" s="282" t="s">
        <v>5577</v>
      </c>
      <c r="F4012" s="284" t="s">
        <v>5578</v>
      </c>
      <c r="G4012" s="282" t="s">
        <v>5579</v>
      </c>
      <c r="H4012" s="261" t="s">
        <v>5580</v>
      </c>
      <c r="I4012" s="257">
        <v>1500000</v>
      </c>
      <c r="J4012" s="261">
        <v>1</v>
      </c>
      <c r="L4012" s="258">
        <v>150000</v>
      </c>
      <c r="M4012" s="257">
        <v>1650000</v>
      </c>
      <c r="O4012" s="257" t="s">
        <v>6471</v>
      </c>
    </row>
    <row r="4013" spans="1:16">
      <c r="A4013" s="263">
        <v>4012</v>
      </c>
      <c r="B4013" s="58">
        <v>65</v>
      </c>
      <c r="C4013" s="256">
        <v>46164</v>
      </c>
      <c r="D4013" s="282" t="s">
        <v>5577</v>
      </c>
      <c r="F4013" s="284" t="s">
        <v>5581</v>
      </c>
      <c r="G4013" s="282" t="s">
        <v>5582</v>
      </c>
      <c r="H4013" s="261" t="s">
        <v>5581</v>
      </c>
      <c r="I4013" s="257">
        <v>100000</v>
      </c>
      <c r="J4013" s="261">
        <v>1</v>
      </c>
      <c r="L4013" s="258">
        <v>10000</v>
      </c>
      <c r="M4013" s="257">
        <v>110000</v>
      </c>
      <c r="P4013" s="282" t="s">
        <v>5583</v>
      </c>
    </row>
    <row r="4014" spans="1:16">
      <c r="A4014" s="263">
        <v>4013</v>
      </c>
      <c r="C4014" s="256">
        <v>46164</v>
      </c>
      <c r="D4014" s="282" t="s">
        <v>1569</v>
      </c>
      <c r="G4014" s="282" t="s">
        <v>1569</v>
      </c>
      <c r="N4014" s="257">
        <v>-1353000</v>
      </c>
    </row>
    <row r="4015" spans="1:16">
      <c r="A4015" s="263">
        <v>4014</v>
      </c>
      <c r="C4015" s="256">
        <v>46164</v>
      </c>
      <c r="D4015" s="282" t="s">
        <v>1557</v>
      </c>
      <c r="G4015" s="282" t="s">
        <v>1557</v>
      </c>
      <c r="N4015" s="257">
        <v>-1429000</v>
      </c>
    </row>
    <row r="4016" spans="1:16">
      <c r="A4016" s="263">
        <v>4015</v>
      </c>
      <c r="C4016" s="256">
        <v>46164</v>
      </c>
      <c r="D4016" s="282" t="s">
        <v>1420</v>
      </c>
      <c r="G4016" s="282" t="s">
        <v>1420</v>
      </c>
      <c r="N4016" s="257">
        <v>-4433000</v>
      </c>
    </row>
    <row r="4017" spans="1:17">
      <c r="A4017" s="263">
        <v>4016</v>
      </c>
      <c r="B4017" s="58">
        <v>12</v>
      </c>
      <c r="C4017" s="256">
        <v>46165</v>
      </c>
      <c r="D4017" s="282" t="s">
        <v>1931</v>
      </c>
      <c r="E4017" s="282" t="s">
        <v>3805</v>
      </c>
      <c r="F4017" s="284">
        <v>7205246673</v>
      </c>
      <c r="G4017" s="282" t="s">
        <v>1182</v>
      </c>
      <c r="H4017" s="261" t="s">
        <v>1710</v>
      </c>
      <c r="I4017" s="257">
        <v>1200000</v>
      </c>
      <c r="J4017" s="261">
        <v>1</v>
      </c>
      <c r="M4017" s="257">
        <v>1200000</v>
      </c>
    </row>
    <row r="4018" spans="1:17">
      <c r="A4018" s="263">
        <v>4017</v>
      </c>
      <c r="B4018" s="58">
        <v>93</v>
      </c>
      <c r="C4018" s="256">
        <v>46165</v>
      </c>
      <c r="D4018" s="282" t="s">
        <v>1931</v>
      </c>
      <c r="E4018" s="282" t="s">
        <v>5539</v>
      </c>
      <c r="G4018" s="282" t="s">
        <v>1490</v>
      </c>
      <c r="I4018" s="257">
        <v>30000</v>
      </c>
      <c r="J4018" s="261">
        <v>1</v>
      </c>
      <c r="M4018" s="257">
        <v>30000</v>
      </c>
    </row>
    <row r="4019" spans="1:17">
      <c r="A4019" s="263">
        <v>4018</v>
      </c>
      <c r="C4019" s="256">
        <v>46165</v>
      </c>
      <c r="D4019" s="282" t="s">
        <v>3124</v>
      </c>
      <c r="G4019" s="282" t="s">
        <v>3124</v>
      </c>
      <c r="N4019" s="257">
        <v>-2200000</v>
      </c>
    </row>
    <row r="4020" spans="1:17">
      <c r="A4020" s="263">
        <v>4019</v>
      </c>
      <c r="C4020" s="256">
        <v>46165</v>
      </c>
      <c r="D4020" s="282" t="s">
        <v>1849</v>
      </c>
      <c r="G4020" s="282" t="s">
        <v>1849</v>
      </c>
      <c r="N4020" s="257">
        <v>-2400000</v>
      </c>
    </row>
    <row r="4021" spans="1:17">
      <c r="A4021" s="263">
        <v>4020</v>
      </c>
      <c r="C4021" s="256">
        <v>46165</v>
      </c>
      <c r="D4021" s="282" t="s">
        <v>1074</v>
      </c>
      <c r="G4021" s="282" t="s">
        <v>5540</v>
      </c>
      <c r="N4021" s="257">
        <v>-1600000</v>
      </c>
    </row>
    <row r="4022" spans="1:17">
      <c r="A4022" s="263">
        <v>4021</v>
      </c>
      <c r="C4022" s="256">
        <v>46167</v>
      </c>
      <c r="D4022" s="282" t="s">
        <v>999</v>
      </c>
      <c r="G4022" s="282" t="s">
        <v>999</v>
      </c>
      <c r="N4022" s="257">
        <v>-1340000</v>
      </c>
    </row>
    <row r="4023" spans="1:17">
      <c r="A4023" s="263">
        <v>4022</v>
      </c>
      <c r="B4023" s="58">
        <v>12</v>
      </c>
      <c r="C4023" s="256">
        <v>46167</v>
      </c>
      <c r="D4023" s="282" t="s">
        <v>2544</v>
      </c>
      <c r="E4023" s="282" t="s">
        <v>3805</v>
      </c>
      <c r="F4023" s="284">
        <v>7205246673</v>
      </c>
      <c r="G4023" s="282" t="s">
        <v>1182</v>
      </c>
      <c r="H4023" s="261" t="s">
        <v>1710</v>
      </c>
      <c r="I4023" s="257">
        <v>1300000</v>
      </c>
      <c r="J4023" s="261">
        <v>1</v>
      </c>
      <c r="M4023" s="257">
        <v>1300000</v>
      </c>
      <c r="O4023" s="257" t="s">
        <v>5542</v>
      </c>
    </row>
    <row r="4024" spans="1:17">
      <c r="A4024" s="263">
        <v>4023</v>
      </c>
      <c r="B4024" s="58">
        <v>104</v>
      </c>
      <c r="C4024" s="256">
        <v>46167</v>
      </c>
      <c r="D4024" s="282" t="s">
        <v>2544</v>
      </c>
      <c r="E4024" s="282" t="s">
        <v>3805</v>
      </c>
      <c r="G4024" s="282" t="s">
        <v>1467</v>
      </c>
      <c r="H4024" s="261" t="s">
        <v>2613</v>
      </c>
      <c r="I4024" s="257">
        <v>400000</v>
      </c>
      <c r="J4024" s="261">
        <v>1</v>
      </c>
      <c r="M4024" s="257">
        <v>400000</v>
      </c>
      <c r="N4024" s="257" t="s">
        <v>5542</v>
      </c>
    </row>
    <row r="4025" spans="1:17">
      <c r="A4025" s="263">
        <v>4024</v>
      </c>
      <c r="B4025" s="58">
        <v>212</v>
      </c>
      <c r="C4025" s="256">
        <v>46167</v>
      </c>
      <c r="D4025" s="282" t="s">
        <v>2544</v>
      </c>
      <c r="E4025" s="282" t="s">
        <v>3805</v>
      </c>
      <c r="G4025" s="282" t="s">
        <v>5280</v>
      </c>
      <c r="I4025" s="257">
        <v>150000</v>
      </c>
      <c r="J4025" s="261">
        <v>1</v>
      </c>
      <c r="M4025" s="257">
        <v>150000</v>
      </c>
      <c r="N4025" s="257" t="s">
        <v>5542</v>
      </c>
    </row>
    <row r="4026" spans="1:17">
      <c r="A4026" s="263">
        <v>4025</v>
      </c>
      <c r="B4026" s="58">
        <v>89</v>
      </c>
      <c r="C4026" s="256">
        <v>46168</v>
      </c>
      <c r="D4026" s="282" t="s">
        <v>1557</v>
      </c>
      <c r="E4026" s="282" t="s">
        <v>3805</v>
      </c>
      <c r="F4026" s="284" t="s">
        <v>1534</v>
      </c>
      <c r="G4026" s="282" t="s">
        <v>1184</v>
      </c>
      <c r="H4026" s="261" t="s">
        <v>1534</v>
      </c>
      <c r="I4026" s="257">
        <v>1300000</v>
      </c>
      <c r="J4026" s="261">
        <v>1</v>
      </c>
      <c r="L4026" s="258">
        <v>130000</v>
      </c>
      <c r="M4026" s="257">
        <v>1430000</v>
      </c>
      <c r="O4026" s="257" t="s">
        <v>5544</v>
      </c>
      <c r="Q4026" s="282" t="s">
        <v>5545</v>
      </c>
    </row>
    <row r="4027" spans="1:17">
      <c r="A4027" s="263">
        <v>4026</v>
      </c>
      <c r="B4027" s="58">
        <v>238</v>
      </c>
      <c r="C4027" s="256">
        <v>46168</v>
      </c>
      <c r="D4027" s="282" t="s">
        <v>1440</v>
      </c>
      <c r="E4027" s="282" t="s">
        <v>5597</v>
      </c>
      <c r="F4027" s="284" t="s">
        <v>5550</v>
      </c>
      <c r="G4027" s="282" t="s">
        <v>5547</v>
      </c>
      <c r="H4027" s="261">
        <v>6058008179</v>
      </c>
      <c r="J4027" s="261">
        <v>1</v>
      </c>
      <c r="O4027" s="257" t="s">
        <v>5551</v>
      </c>
    </row>
    <row r="4028" spans="1:17">
      <c r="A4028" s="263">
        <v>4027</v>
      </c>
      <c r="B4028" s="58">
        <v>75</v>
      </c>
      <c r="C4028" s="256">
        <v>46168</v>
      </c>
      <c r="D4028" s="282" t="s">
        <v>1344</v>
      </c>
      <c r="E4028" s="282" t="s">
        <v>3805</v>
      </c>
      <c r="F4028" s="284" t="s">
        <v>4522</v>
      </c>
      <c r="G4028" s="282" t="s">
        <v>1814</v>
      </c>
      <c r="H4028" s="261" t="s">
        <v>4062</v>
      </c>
      <c r="I4028" s="257">
        <v>1100000</v>
      </c>
      <c r="J4028" s="261">
        <v>1</v>
      </c>
      <c r="M4028" s="257">
        <v>1100000</v>
      </c>
    </row>
    <row r="4029" spans="1:17">
      <c r="A4029" s="263">
        <v>4028</v>
      </c>
      <c r="B4029" s="58">
        <v>213</v>
      </c>
      <c r="C4029" s="256">
        <v>46168</v>
      </c>
      <c r="D4029" s="282" t="s">
        <v>3881</v>
      </c>
      <c r="E4029" s="282" t="s">
        <v>3805</v>
      </c>
      <c r="G4029" s="282" t="s">
        <v>2323</v>
      </c>
      <c r="H4029" s="261" t="s">
        <v>2355</v>
      </c>
      <c r="I4029" s="257">
        <v>750000</v>
      </c>
      <c r="J4029" s="261">
        <v>1</v>
      </c>
      <c r="L4029" s="258">
        <v>75000</v>
      </c>
      <c r="M4029" s="257">
        <v>825000</v>
      </c>
    </row>
    <row r="4030" spans="1:17">
      <c r="A4030" s="263">
        <v>4029</v>
      </c>
      <c r="B4030" s="58">
        <v>48</v>
      </c>
      <c r="C4030" s="256">
        <v>46168</v>
      </c>
      <c r="D4030" s="282" t="s">
        <v>2693</v>
      </c>
      <c r="E4030" s="282" t="s">
        <v>3805</v>
      </c>
      <c r="F4030" s="284">
        <v>24347544930</v>
      </c>
      <c r="G4030" s="282" t="s">
        <v>2973</v>
      </c>
      <c r="H4030" s="261">
        <v>24347544930</v>
      </c>
      <c r="I4030" s="257">
        <v>100000</v>
      </c>
      <c r="J4030" s="261">
        <v>1</v>
      </c>
      <c r="M4030" s="257">
        <v>100000</v>
      </c>
    </row>
    <row r="4031" spans="1:17">
      <c r="A4031" s="263">
        <v>4030</v>
      </c>
      <c r="B4031" s="58">
        <v>123</v>
      </c>
      <c r="C4031" s="256">
        <v>46168</v>
      </c>
      <c r="D4031" s="282" t="s">
        <v>1349</v>
      </c>
      <c r="E4031" s="282" t="s">
        <v>3805</v>
      </c>
      <c r="G4031" s="282" t="s">
        <v>1817</v>
      </c>
      <c r="H4031" s="261">
        <v>501218962</v>
      </c>
      <c r="I4031" s="257">
        <v>3500000</v>
      </c>
      <c r="J4031" s="261">
        <v>1</v>
      </c>
      <c r="M4031" s="257">
        <v>3500000</v>
      </c>
    </row>
    <row r="4032" spans="1:17">
      <c r="A4032" s="263">
        <v>4031</v>
      </c>
      <c r="B4032" s="58">
        <v>234</v>
      </c>
      <c r="C4032" s="256">
        <v>46168</v>
      </c>
      <c r="D4032" s="282" t="s">
        <v>1349</v>
      </c>
      <c r="E4032" s="282" t="s">
        <v>3805</v>
      </c>
      <c r="G4032" s="282" t="s">
        <v>1722</v>
      </c>
      <c r="H4032" s="261" t="s">
        <v>1721</v>
      </c>
      <c r="I4032" s="257">
        <v>100000</v>
      </c>
      <c r="J4032" s="261">
        <v>1</v>
      </c>
      <c r="M4032" s="257">
        <v>100000</v>
      </c>
      <c r="P4032" s="282" t="s">
        <v>1723</v>
      </c>
    </row>
    <row r="4033" spans="1:17">
      <c r="A4033" s="263">
        <v>4032</v>
      </c>
      <c r="B4033" s="58">
        <v>235</v>
      </c>
      <c r="C4033" s="256">
        <v>46168</v>
      </c>
      <c r="D4033" s="282" t="s">
        <v>1349</v>
      </c>
      <c r="E4033" s="282" t="s">
        <v>3805</v>
      </c>
      <c r="G4033" s="282" t="s">
        <v>5519</v>
      </c>
      <c r="H4033" s="261" t="s">
        <v>5520</v>
      </c>
      <c r="I4033" s="257">
        <v>100000</v>
      </c>
      <c r="J4033" s="261">
        <v>1</v>
      </c>
      <c r="M4033" s="257">
        <v>100000</v>
      </c>
    </row>
    <row r="4034" spans="1:17">
      <c r="A4034" s="263">
        <v>4033</v>
      </c>
      <c r="B4034" s="58">
        <v>66</v>
      </c>
      <c r="C4034" s="256">
        <v>46168</v>
      </c>
      <c r="D4034" s="282" t="s">
        <v>1370</v>
      </c>
      <c r="E4034" s="282" t="s">
        <v>3805</v>
      </c>
      <c r="F4034" s="284" t="s">
        <v>2683</v>
      </c>
      <c r="G4034" s="282" t="s">
        <v>2770</v>
      </c>
      <c r="H4034" s="261" t="s">
        <v>2683</v>
      </c>
      <c r="I4034" s="257">
        <v>140000</v>
      </c>
      <c r="J4034" s="261">
        <v>1</v>
      </c>
      <c r="M4034" s="257">
        <v>140000</v>
      </c>
    </row>
    <row r="4035" spans="1:17">
      <c r="A4035" s="263">
        <v>4034</v>
      </c>
      <c r="B4035" s="58">
        <v>77</v>
      </c>
      <c r="C4035" s="256">
        <v>46169</v>
      </c>
      <c r="D4035" s="282" t="s">
        <v>1007</v>
      </c>
      <c r="E4035" s="282" t="s">
        <v>3805</v>
      </c>
      <c r="F4035" s="284" t="s">
        <v>4656</v>
      </c>
      <c r="G4035" s="282" t="s">
        <v>1701</v>
      </c>
      <c r="I4035" s="257">
        <v>1100000</v>
      </c>
      <c r="J4035" s="261">
        <v>1</v>
      </c>
      <c r="M4035" s="257">
        <v>1100000</v>
      </c>
    </row>
    <row r="4036" spans="1:17">
      <c r="A4036" s="263">
        <v>4035</v>
      </c>
      <c r="B4036" s="58">
        <v>93</v>
      </c>
      <c r="C4036" s="256">
        <v>46169</v>
      </c>
      <c r="D4036" s="282" t="s">
        <v>1007</v>
      </c>
      <c r="E4036" s="282" t="s">
        <v>3805</v>
      </c>
      <c r="G4036" s="282" t="s">
        <v>1490</v>
      </c>
      <c r="I4036" s="257">
        <v>30000</v>
      </c>
      <c r="J4036" s="261">
        <v>1</v>
      </c>
      <c r="M4036" s="257">
        <v>30000</v>
      </c>
    </row>
    <row r="4037" spans="1:17">
      <c r="A4037" s="263">
        <v>4036</v>
      </c>
      <c r="B4037" s="58">
        <v>239</v>
      </c>
      <c r="C4037" s="256">
        <v>46169</v>
      </c>
      <c r="D4037" s="282" t="s">
        <v>2093</v>
      </c>
      <c r="E4037" s="282" t="s">
        <v>3805</v>
      </c>
      <c r="F4037" s="284" t="s">
        <v>5559</v>
      </c>
      <c r="G4037" s="282" t="s">
        <v>2128</v>
      </c>
      <c r="H4037" s="261" t="s">
        <v>1180</v>
      </c>
      <c r="I4037" s="257">
        <v>1500000</v>
      </c>
      <c r="J4037" s="261">
        <v>1</v>
      </c>
      <c r="M4037" s="257">
        <v>1500000</v>
      </c>
    </row>
    <row r="4038" spans="1:17">
      <c r="A4038" s="263">
        <v>4037</v>
      </c>
      <c r="B4038" s="58">
        <v>65</v>
      </c>
      <c r="C4038" s="256">
        <v>46169</v>
      </c>
      <c r="D4038" s="282" t="s">
        <v>2093</v>
      </c>
      <c r="E4038" s="282" t="s">
        <v>3805</v>
      </c>
      <c r="F4038" s="284" t="s">
        <v>1760</v>
      </c>
      <c r="G4038" s="282" t="s">
        <v>2129</v>
      </c>
      <c r="H4038" s="261" t="s">
        <v>1760</v>
      </c>
      <c r="I4038" s="257">
        <v>100000</v>
      </c>
      <c r="J4038" s="261">
        <v>1</v>
      </c>
      <c r="M4038" s="257">
        <v>100000</v>
      </c>
      <c r="P4038" s="282" t="s">
        <v>4263</v>
      </c>
    </row>
    <row r="4039" spans="1:17">
      <c r="A4039" s="263">
        <v>4038</v>
      </c>
      <c r="B4039" s="58">
        <v>177</v>
      </c>
      <c r="C4039" s="256">
        <v>46169</v>
      </c>
      <c r="D4039" s="282" t="s">
        <v>2093</v>
      </c>
      <c r="E4039" s="282" t="s">
        <v>3805</v>
      </c>
      <c r="G4039" s="282" t="s">
        <v>2928</v>
      </c>
      <c r="I4039" s="257">
        <v>50000</v>
      </c>
      <c r="J4039" s="261">
        <v>1</v>
      </c>
      <c r="M4039" s="257">
        <v>50000</v>
      </c>
    </row>
    <row r="4040" spans="1:17">
      <c r="A4040" s="263">
        <v>4039</v>
      </c>
      <c r="B4040" s="58">
        <v>12</v>
      </c>
      <c r="C4040" s="256">
        <v>46169</v>
      </c>
      <c r="D4040" s="282" t="s">
        <v>1705</v>
      </c>
      <c r="E4040" s="282" t="s">
        <v>3805</v>
      </c>
      <c r="F4040" s="284">
        <v>7205246673</v>
      </c>
      <c r="G4040" s="282" t="s">
        <v>1182</v>
      </c>
      <c r="H4040" s="261" t="s">
        <v>1710</v>
      </c>
      <c r="I4040" s="257">
        <v>1200000</v>
      </c>
      <c r="J4040" s="261">
        <v>1</v>
      </c>
      <c r="L4040" s="258">
        <v>120000</v>
      </c>
      <c r="M4040" s="257">
        <v>1320000</v>
      </c>
    </row>
    <row r="4041" spans="1:17">
      <c r="A4041" s="263">
        <v>4040</v>
      </c>
      <c r="B4041" s="58">
        <v>212</v>
      </c>
      <c r="C4041" s="256">
        <v>46169</v>
      </c>
      <c r="D4041" s="282" t="s">
        <v>1705</v>
      </c>
      <c r="E4041" s="282" t="s">
        <v>3805</v>
      </c>
      <c r="G4041" s="282" t="s">
        <v>5280</v>
      </c>
      <c r="I4041" s="257">
        <v>150000</v>
      </c>
      <c r="J4041" s="261">
        <v>1</v>
      </c>
      <c r="L4041" s="258">
        <v>15000</v>
      </c>
      <c r="M4041" s="257">
        <v>165000</v>
      </c>
    </row>
    <row r="4042" spans="1:17">
      <c r="A4042" s="263">
        <v>4041</v>
      </c>
      <c r="B4042" s="58">
        <v>93</v>
      </c>
      <c r="C4042" s="256">
        <v>46169</v>
      </c>
      <c r="D4042" s="282" t="s">
        <v>1705</v>
      </c>
      <c r="E4042" s="282" t="s">
        <v>3805</v>
      </c>
      <c r="G4042" s="282" t="s">
        <v>1490</v>
      </c>
      <c r="I4042" s="257">
        <v>30000</v>
      </c>
      <c r="J4042" s="261">
        <v>1</v>
      </c>
      <c r="L4042" s="258">
        <v>3000</v>
      </c>
      <c r="M4042" s="257">
        <v>33000</v>
      </c>
    </row>
    <row r="4043" spans="1:17">
      <c r="A4043" s="263">
        <v>4042</v>
      </c>
      <c r="B4043" s="58">
        <v>82</v>
      </c>
      <c r="C4043" s="256">
        <v>46169</v>
      </c>
      <c r="D4043" s="282" t="s">
        <v>1038</v>
      </c>
      <c r="E4043" s="282" t="s">
        <v>3805</v>
      </c>
      <c r="G4043" s="282" t="s">
        <v>1184</v>
      </c>
      <c r="H4043" s="261" t="s">
        <v>1185</v>
      </c>
      <c r="I4043" s="257">
        <v>1300000</v>
      </c>
      <c r="J4043" s="261">
        <v>1</v>
      </c>
      <c r="M4043" s="257">
        <v>1300000</v>
      </c>
      <c r="O4043" s="257" t="s">
        <v>5562</v>
      </c>
      <c r="Q4043" s="282" t="s">
        <v>5563</v>
      </c>
    </row>
    <row r="4044" spans="1:17">
      <c r="A4044" s="263">
        <v>4043</v>
      </c>
      <c r="B4044" s="58">
        <v>77</v>
      </c>
      <c r="C4044" s="256">
        <v>46169</v>
      </c>
      <c r="D4044" s="282" t="s">
        <v>1277</v>
      </c>
      <c r="E4044" s="282" t="s">
        <v>3805</v>
      </c>
      <c r="F4044" s="284" t="s">
        <v>4656</v>
      </c>
      <c r="G4044" s="282" t="s">
        <v>1701</v>
      </c>
      <c r="I4044" s="257">
        <v>1100000</v>
      </c>
      <c r="J4044" s="261">
        <v>1</v>
      </c>
      <c r="L4044" s="258">
        <v>110000</v>
      </c>
      <c r="M4044" s="257">
        <v>1210000</v>
      </c>
      <c r="O4044" s="257" t="s">
        <v>5565</v>
      </c>
    </row>
    <row r="4045" spans="1:17">
      <c r="A4045" s="263">
        <v>4044</v>
      </c>
      <c r="B4045" s="58">
        <v>90</v>
      </c>
      <c r="C4045" s="256">
        <v>46169</v>
      </c>
      <c r="D4045" s="282" t="s">
        <v>5573</v>
      </c>
      <c r="G4045" s="282" t="s">
        <v>5574</v>
      </c>
      <c r="H4045" s="261">
        <v>27107593440</v>
      </c>
      <c r="I4045" s="257">
        <v>150000</v>
      </c>
      <c r="J4045" s="261">
        <v>1</v>
      </c>
      <c r="L4045" s="258">
        <v>15000</v>
      </c>
      <c r="M4045" s="257">
        <v>165000</v>
      </c>
    </row>
    <row r="4046" spans="1:17">
      <c r="A4046" s="263">
        <v>4045</v>
      </c>
      <c r="B4046" s="58">
        <v>240</v>
      </c>
      <c r="C4046" s="256">
        <v>46169</v>
      </c>
      <c r="D4046" s="282" t="s">
        <v>1551</v>
      </c>
      <c r="E4046" s="282" t="s">
        <v>3805</v>
      </c>
      <c r="F4046" s="284" t="s">
        <v>5568</v>
      </c>
      <c r="G4046" s="282" t="s">
        <v>2128</v>
      </c>
      <c r="H4046" s="261" t="s">
        <v>1180</v>
      </c>
      <c r="I4046" s="257">
        <v>1500000</v>
      </c>
      <c r="J4046" s="261">
        <v>1</v>
      </c>
      <c r="L4046" s="258">
        <v>150000</v>
      </c>
      <c r="M4046" s="257">
        <v>1650000</v>
      </c>
      <c r="O4046" s="257" t="s">
        <v>5569</v>
      </c>
    </row>
    <row r="4047" spans="1:17">
      <c r="A4047" s="263">
        <v>4046</v>
      </c>
      <c r="B4047" s="58">
        <v>65</v>
      </c>
      <c r="C4047" s="256">
        <v>46169</v>
      </c>
      <c r="D4047" s="282" t="s">
        <v>1551</v>
      </c>
      <c r="E4047" s="282" t="s">
        <v>3805</v>
      </c>
      <c r="F4047" s="284" t="s">
        <v>1760</v>
      </c>
      <c r="G4047" s="282" t="s">
        <v>2129</v>
      </c>
      <c r="H4047" s="261" t="s">
        <v>1760</v>
      </c>
      <c r="I4047" s="257">
        <v>100000</v>
      </c>
      <c r="J4047" s="261">
        <v>1</v>
      </c>
      <c r="L4047" s="258">
        <v>10000</v>
      </c>
      <c r="M4047" s="257">
        <v>110000</v>
      </c>
      <c r="O4047" s="257" t="s">
        <v>5569</v>
      </c>
      <c r="P4047" s="282" t="s">
        <v>4263</v>
      </c>
    </row>
    <row r="4048" spans="1:17">
      <c r="A4048" s="263">
        <v>4047</v>
      </c>
      <c r="B4048" s="58">
        <v>241</v>
      </c>
      <c r="C4048" s="256">
        <v>46169</v>
      </c>
      <c r="D4048" s="282" t="s">
        <v>1680</v>
      </c>
      <c r="E4048" s="282" t="s">
        <v>3805</v>
      </c>
      <c r="G4048" s="282" t="s">
        <v>5103</v>
      </c>
      <c r="I4048" s="257">
        <v>2000000</v>
      </c>
      <c r="J4048" s="261">
        <v>1</v>
      </c>
      <c r="M4048" s="257">
        <v>2000000</v>
      </c>
    </row>
    <row r="4049" spans="1:17">
      <c r="A4049" s="263">
        <v>4048</v>
      </c>
      <c r="B4049" s="58">
        <v>124</v>
      </c>
      <c r="C4049" s="256">
        <v>46169</v>
      </c>
      <c r="D4049" s="282" t="s">
        <v>1349</v>
      </c>
      <c r="E4049" s="282" t="s">
        <v>3805</v>
      </c>
      <c r="G4049" s="282" t="s">
        <v>1722</v>
      </c>
      <c r="H4049" s="261" t="s">
        <v>1724</v>
      </c>
      <c r="I4049" s="257">
        <v>100000</v>
      </c>
      <c r="J4049" s="261">
        <v>1</v>
      </c>
      <c r="M4049" s="257">
        <v>100000</v>
      </c>
      <c r="Q4049" s="282" t="s">
        <v>1725</v>
      </c>
    </row>
    <row r="4050" spans="1:17">
      <c r="A4050" s="263">
        <v>4049</v>
      </c>
      <c r="C4050" s="256">
        <v>46169</v>
      </c>
      <c r="D4050" s="282" t="s">
        <v>1633</v>
      </c>
      <c r="G4050" s="282" t="s">
        <v>1633</v>
      </c>
      <c r="N4050" s="257">
        <v>-1100000</v>
      </c>
    </row>
    <row r="4051" spans="1:17">
      <c r="A4051" s="263">
        <v>4050</v>
      </c>
      <c r="C4051" s="256">
        <v>46169</v>
      </c>
      <c r="D4051" s="282" t="s">
        <v>2544</v>
      </c>
      <c r="G4051" s="282" t="s">
        <v>2544</v>
      </c>
      <c r="N4051" s="257">
        <v>-1850000</v>
      </c>
    </row>
    <row r="4052" spans="1:17">
      <c r="A4052" s="263">
        <v>4051</v>
      </c>
      <c r="C4052" s="256">
        <v>46169</v>
      </c>
      <c r="D4052" s="282" t="s">
        <v>1349</v>
      </c>
      <c r="G4052" s="282" t="s">
        <v>4589</v>
      </c>
      <c r="N4052" s="257">
        <v>-3700000</v>
      </c>
    </row>
    <row r="4053" spans="1:17">
      <c r="A4053" s="263">
        <v>4052</v>
      </c>
      <c r="C4053" s="256">
        <v>46169</v>
      </c>
      <c r="D4053" s="282" t="s">
        <v>2675</v>
      </c>
      <c r="G4053" s="282" t="s">
        <v>3625</v>
      </c>
      <c r="N4053" s="257">
        <v>-2350000</v>
      </c>
    </row>
    <row r="4054" spans="1:17">
      <c r="A4054" s="263">
        <v>4053</v>
      </c>
      <c r="B4054" s="58">
        <v>242</v>
      </c>
      <c r="C4054" s="256">
        <v>46169</v>
      </c>
      <c r="D4054" s="282" t="s">
        <v>1444</v>
      </c>
      <c r="E4054" s="282" t="s">
        <v>3805</v>
      </c>
      <c r="G4054" s="282" t="s">
        <v>5045</v>
      </c>
      <c r="H4054" s="261">
        <v>6058008148</v>
      </c>
      <c r="I4054" s="257">
        <v>1000000</v>
      </c>
      <c r="J4054" s="261">
        <v>1</v>
      </c>
      <c r="M4054" s="257">
        <v>1000000</v>
      </c>
    </row>
    <row r="4055" spans="1:17">
      <c r="A4055" s="263">
        <v>4054</v>
      </c>
      <c r="B4055" s="58">
        <v>130</v>
      </c>
      <c r="C4055" s="256">
        <v>46169</v>
      </c>
      <c r="D4055" s="282" t="s">
        <v>1444</v>
      </c>
      <c r="E4055" s="282" t="s">
        <v>3805</v>
      </c>
      <c r="G4055" s="282" t="s">
        <v>1980</v>
      </c>
      <c r="I4055" s="257">
        <v>80000</v>
      </c>
      <c r="J4055" s="261">
        <v>1</v>
      </c>
      <c r="M4055" s="257">
        <v>80000</v>
      </c>
    </row>
    <row r="4056" spans="1:17">
      <c r="A4056" s="263">
        <v>4055</v>
      </c>
      <c r="C4056" s="256">
        <v>46169</v>
      </c>
      <c r="D4056" s="282" t="s">
        <v>1931</v>
      </c>
      <c r="G4056" s="282" t="s">
        <v>1931</v>
      </c>
      <c r="N4056" s="257">
        <v>-1230000</v>
      </c>
    </row>
    <row r="4057" spans="1:17">
      <c r="A4057" s="263">
        <v>4056</v>
      </c>
      <c r="B4057" s="58">
        <v>12</v>
      </c>
      <c r="C4057" s="256">
        <v>46170</v>
      </c>
      <c r="D4057" s="282" t="s">
        <v>2493</v>
      </c>
      <c r="E4057" s="282" t="s">
        <v>3805</v>
      </c>
      <c r="F4057" s="284">
        <v>7205246673</v>
      </c>
      <c r="G4057" s="282" t="s">
        <v>1182</v>
      </c>
      <c r="H4057" s="261" t="s">
        <v>1710</v>
      </c>
      <c r="I4057" s="257">
        <v>1200000</v>
      </c>
      <c r="J4057" s="261">
        <v>1</v>
      </c>
      <c r="M4057" s="257">
        <v>1200000</v>
      </c>
      <c r="O4057" s="257" t="s">
        <v>5584</v>
      </c>
      <c r="P4057" s="282" t="s">
        <v>5493</v>
      </c>
    </row>
    <row r="4058" spans="1:17">
      <c r="A4058" s="263">
        <v>4057</v>
      </c>
      <c r="B4058" s="58">
        <v>243</v>
      </c>
      <c r="C4058" s="256">
        <v>46170</v>
      </c>
      <c r="D4058" s="282" t="s">
        <v>1931</v>
      </c>
      <c r="E4058" s="282" t="s">
        <v>3805</v>
      </c>
      <c r="F4058" s="284" t="s">
        <v>5586</v>
      </c>
      <c r="G4058" s="282" t="s">
        <v>2128</v>
      </c>
      <c r="H4058" s="261" t="s">
        <v>1180</v>
      </c>
      <c r="I4058" s="257">
        <v>1500000</v>
      </c>
      <c r="J4058" s="261">
        <v>1</v>
      </c>
      <c r="M4058" s="257">
        <v>1500000</v>
      </c>
      <c r="O4058" s="257" t="s">
        <v>5587</v>
      </c>
      <c r="P4058" s="282" t="s">
        <v>5378</v>
      </c>
    </row>
    <row r="4059" spans="1:17">
      <c r="A4059" s="263">
        <v>4058</v>
      </c>
      <c r="B4059" s="58">
        <v>65</v>
      </c>
      <c r="C4059" s="256">
        <v>46170</v>
      </c>
      <c r="D4059" s="282" t="s">
        <v>1931</v>
      </c>
      <c r="E4059" s="282" t="s">
        <v>3805</v>
      </c>
      <c r="F4059" s="284" t="s">
        <v>1760</v>
      </c>
      <c r="G4059" s="282" t="s">
        <v>2129</v>
      </c>
      <c r="H4059" s="261" t="s">
        <v>1760</v>
      </c>
      <c r="I4059" s="257">
        <v>100000</v>
      </c>
      <c r="J4059" s="261">
        <v>1</v>
      </c>
      <c r="M4059" s="257">
        <v>100000</v>
      </c>
      <c r="O4059" s="257" t="s">
        <v>5587</v>
      </c>
      <c r="P4059" s="257" t="s">
        <v>5378</v>
      </c>
    </row>
    <row r="4060" spans="1:17">
      <c r="A4060" s="263">
        <v>4059</v>
      </c>
      <c r="B4060" s="58">
        <v>209</v>
      </c>
      <c r="C4060" s="256">
        <v>46170</v>
      </c>
      <c r="D4060" s="282" t="s">
        <v>2675</v>
      </c>
      <c r="E4060" s="282" t="s">
        <v>3805</v>
      </c>
      <c r="F4060" s="284" t="s">
        <v>5589</v>
      </c>
      <c r="G4060" s="282" t="s">
        <v>3144</v>
      </c>
      <c r="H4060" s="261" t="s">
        <v>3433</v>
      </c>
      <c r="I4060" s="257">
        <v>1000000</v>
      </c>
      <c r="J4060" s="261">
        <v>1</v>
      </c>
      <c r="M4060" s="257">
        <v>1000000</v>
      </c>
      <c r="O4060" s="257" t="s">
        <v>5590</v>
      </c>
    </row>
    <row r="4061" spans="1:17">
      <c r="A4061" s="263">
        <v>4060</v>
      </c>
      <c r="B4061" s="58">
        <v>12</v>
      </c>
      <c r="C4061" s="256">
        <v>46170</v>
      </c>
      <c r="D4061" s="282" t="s">
        <v>5610</v>
      </c>
      <c r="F4061" s="284" t="s">
        <v>5611</v>
      </c>
      <c r="G4061" s="282" t="s">
        <v>5612</v>
      </c>
      <c r="H4061" s="261" t="s">
        <v>5613</v>
      </c>
      <c r="I4061" s="257">
        <v>1300000</v>
      </c>
      <c r="J4061" s="261">
        <v>1</v>
      </c>
      <c r="M4061" s="257">
        <v>1300000</v>
      </c>
      <c r="O4061" s="257" t="s">
        <v>5614</v>
      </c>
      <c r="P4061" s="282" t="s">
        <v>5615</v>
      </c>
    </row>
    <row r="4062" spans="1:17">
      <c r="A4062" s="263">
        <v>4061</v>
      </c>
      <c r="B4062" s="58">
        <v>199</v>
      </c>
      <c r="C4062" s="256">
        <v>46170</v>
      </c>
      <c r="D4062" s="282" t="s">
        <v>981</v>
      </c>
      <c r="E4062" s="282" t="s">
        <v>3805</v>
      </c>
      <c r="G4062" s="282" t="s">
        <v>2053</v>
      </c>
      <c r="H4062" s="261">
        <v>1087427173</v>
      </c>
      <c r="I4062" s="257">
        <v>1000000</v>
      </c>
      <c r="J4062" s="261">
        <v>1</v>
      </c>
      <c r="L4062" s="258">
        <v>100000</v>
      </c>
      <c r="M4062" s="257">
        <v>1100000</v>
      </c>
      <c r="O4062" s="257" t="s">
        <v>5458</v>
      </c>
    </row>
    <row r="4063" spans="1:17">
      <c r="A4063" s="263">
        <v>4062</v>
      </c>
      <c r="B4063" s="58">
        <v>94</v>
      </c>
      <c r="C4063" s="256">
        <v>46170</v>
      </c>
      <c r="D4063" s="282" t="s">
        <v>972</v>
      </c>
      <c r="E4063" s="282" t="s">
        <v>3805</v>
      </c>
      <c r="G4063" s="282" t="s">
        <v>2135</v>
      </c>
      <c r="H4063" s="261" t="s">
        <v>1186</v>
      </c>
      <c r="I4063" s="257">
        <v>650000</v>
      </c>
      <c r="J4063" s="261">
        <v>1</v>
      </c>
      <c r="M4063" s="257">
        <v>650000</v>
      </c>
    </row>
    <row r="4064" spans="1:17">
      <c r="A4064" s="263">
        <v>4063</v>
      </c>
      <c r="B4064" s="58">
        <v>96</v>
      </c>
      <c r="C4064" s="256">
        <v>46170</v>
      </c>
      <c r="D4064" s="282" t="s">
        <v>972</v>
      </c>
      <c r="E4064" s="282" t="s">
        <v>3805</v>
      </c>
      <c r="G4064" s="282" t="s">
        <v>2138</v>
      </c>
      <c r="H4064" s="261">
        <v>50229</v>
      </c>
      <c r="I4064" s="257">
        <v>80000</v>
      </c>
      <c r="J4064" s="261">
        <v>1</v>
      </c>
      <c r="M4064" s="257">
        <v>80000</v>
      </c>
    </row>
    <row r="4065" spans="1:17">
      <c r="A4065" s="263">
        <v>4064</v>
      </c>
      <c r="B4065" s="58">
        <v>175</v>
      </c>
      <c r="C4065" s="256">
        <v>46170</v>
      </c>
      <c r="D4065" s="282" t="s">
        <v>972</v>
      </c>
      <c r="E4065" s="282" t="s">
        <v>3805</v>
      </c>
      <c r="G4065" s="282" t="s">
        <v>2140</v>
      </c>
      <c r="H4065" s="261" t="s">
        <v>1778</v>
      </c>
      <c r="I4065" s="257">
        <v>20000</v>
      </c>
      <c r="J4065" s="261">
        <v>1</v>
      </c>
      <c r="M4065" s="257">
        <v>20000</v>
      </c>
      <c r="P4065" s="282" t="s">
        <v>4901</v>
      </c>
    </row>
    <row r="4066" spans="1:17">
      <c r="A4066" s="263">
        <v>4065</v>
      </c>
      <c r="B4066" s="58">
        <v>64</v>
      </c>
      <c r="C4066" s="256">
        <v>46170</v>
      </c>
      <c r="D4066" s="282" t="s">
        <v>972</v>
      </c>
      <c r="E4066" s="282" t="s">
        <v>3805</v>
      </c>
      <c r="F4066" s="284">
        <v>20260130</v>
      </c>
      <c r="G4066" s="282" t="s">
        <v>3897</v>
      </c>
      <c r="H4066" s="261">
        <v>202155</v>
      </c>
      <c r="I4066" s="257">
        <v>700000</v>
      </c>
      <c r="J4066" s="261">
        <v>1</v>
      </c>
      <c r="M4066" s="257">
        <v>700000</v>
      </c>
    </row>
    <row r="4067" spans="1:17">
      <c r="A4067" s="263">
        <v>4066</v>
      </c>
      <c r="B4067" s="58">
        <v>59</v>
      </c>
      <c r="C4067" s="256">
        <v>46171</v>
      </c>
      <c r="D4067" s="282" t="s">
        <v>1551</v>
      </c>
      <c r="E4067" s="282" t="s">
        <v>3805</v>
      </c>
      <c r="F4067" s="284">
        <v>1087298441</v>
      </c>
      <c r="G4067" s="282" t="s">
        <v>2351</v>
      </c>
      <c r="H4067" s="261">
        <v>1087298441</v>
      </c>
      <c r="I4067" s="257">
        <v>45000</v>
      </c>
      <c r="J4067" s="261">
        <v>1</v>
      </c>
      <c r="L4067" s="258">
        <v>4500</v>
      </c>
      <c r="M4067" s="257">
        <v>49500</v>
      </c>
      <c r="Q4067" s="282" t="s">
        <v>1656</v>
      </c>
    </row>
    <row r="4068" spans="1:17">
      <c r="A4068" s="263">
        <v>4067</v>
      </c>
      <c r="B4068" s="58">
        <v>131</v>
      </c>
      <c r="C4068" s="256">
        <v>46171</v>
      </c>
      <c r="D4068" s="282" t="s">
        <v>1551</v>
      </c>
      <c r="E4068" s="282" t="s">
        <v>3805</v>
      </c>
      <c r="G4068" s="282" t="s">
        <v>1237</v>
      </c>
      <c r="H4068" s="261" t="s">
        <v>1236</v>
      </c>
      <c r="I4068" s="257">
        <v>50000</v>
      </c>
      <c r="J4068" s="261">
        <v>2</v>
      </c>
      <c r="L4068" s="258">
        <v>10000</v>
      </c>
      <c r="M4068" s="257">
        <v>110000</v>
      </c>
    </row>
    <row r="4069" spans="1:17">
      <c r="A4069" s="263">
        <v>4068</v>
      </c>
      <c r="B4069" s="58">
        <v>77</v>
      </c>
      <c r="C4069" s="256">
        <v>46171</v>
      </c>
      <c r="D4069" s="282" t="s">
        <v>1762</v>
      </c>
      <c r="E4069" s="282" t="s">
        <v>3805</v>
      </c>
      <c r="F4069" s="284" t="s">
        <v>4656</v>
      </c>
      <c r="G4069" s="282" t="s">
        <v>1701</v>
      </c>
      <c r="I4069" s="257">
        <v>1100000</v>
      </c>
      <c r="J4069" s="261">
        <v>1</v>
      </c>
      <c r="L4069" s="258">
        <v>110000</v>
      </c>
      <c r="M4069" s="257">
        <v>1210000</v>
      </c>
    </row>
    <row r="4070" spans="1:17">
      <c r="A4070" s="263">
        <v>4069</v>
      </c>
      <c r="B4070" s="58">
        <v>245</v>
      </c>
      <c r="C4070" s="256">
        <v>46171</v>
      </c>
      <c r="D4070" s="282" t="s">
        <v>1415</v>
      </c>
      <c r="E4070" s="282" t="s">
        <v>3805</v>
      </c>
      <c r="F4070" s="284" t="s">
        <v>5600</v>
      </c>
      <c r="G4070" s="282" t="s">
        <v>2150</v>
      </c>
      <c r="H4070" s="261" t="s">
        <v>1907</v>
      </c>
      <c r="I4070" s="257">
        <v>2000000</v>
      </c>
      <c r="J4070" s="261">
        <v>1</v>
      </c>
      <c r="M4070" s="257">
        <v>2000000</v>
      </c>
      <c r="O4070" s="257" t="s">
        <v>5608</v>
      </c>
    </row>
    <row r="4071" spans="1:17">
      <c r="A4071" s="263">
        <v>4070</v>
      </c>
      <c r="B4071" s="58">
        <v>111</v>
      </c>
      <c r="C4071" s="256">
        <v>46171</v>
      </c>
      <c r="D4071" s="282" t="s">
        <v>1415</v>
      </c>
      <c r="E4071" s="282" t="s">
        <v>3805</v>
      </c>
      <c r="G4071" s="282" t="s">
        <v>3555</v>
      </c>
      <c r="I4071" s="257">
        <v>300000</v>
      </c>
      <c r="J4071" s="261">
        <v>1</v>
      </c>
      <c r="M4071" s="257">
        <v>300000</v>
      </c>
      <c r="O4071" s="257" t="s">
        <v>5608</v>
      </c>
    </row>
    <row r="4072" spans="1:17">
      <c r="A4072" s="263">
        <v>4071</v>
      </c>
      <c r="B4072" s="58">
        <v>65</v>
      </c>
      <c r="C4072" s="256">
        <v>46171</v>
      </c>
      <c r="D4072" s="282" t="s">
        <v>1415</v>
      </c>
      <c r="E4072" s="282" t="s">
        <v>3805</v>
      </c>
      <c r="F4072" s="284" t="s">
        <v>1760</v>
      </c>
      <c r="G4072" s="282" t="s">
        <v>2129</v>
      </c>
      <c r="H4072" s="261" t="s">
        <v>1760</v>
      </c>
      <c r="I4072" s="257">
        <v>100000</v>
      </c>
      <c r="J4072" s="261">
        <v>1</v>
      </c>
      <c r="M4072" s="257">
        <v>100000</v>
      </c>
      <c r="O4072" s="257" t="s">
        <v>5608</v>
      </c>
      <c r="P4072" s="282" t="s">
        <v>4263</v>
      </c>
    </row>
    <row r="4073" spans="1:17">
      <c r="A4073" s="263">
        <v>4072</v>
      </c>
      <c r="B4073" s="58">
        <v>104</v>
      </c>
      <c r="C4073" s="256">
        <v>46171</v>
      </c>
      <c r="D4073" s="282" t="s">
        <v>2262</v>
      </c>
      <c r="E4073" s="282" t="s">
        <v>3805</v>
      </c>
      <c r="G4073" s="282" t="s">
        <v>1467</v>
      </c>
      <c r="H4073" s="261" t="s">
        <v>2613</v>
      </c>
      <c r="I4073" s="257">
        <v>350000</v>
      </c>
      <c r="J4073" s="261">
        <v>3</v>
      </c>
      <c r="L4073" s="258">
        <v>105000</v>
      </c>
      <c r="M4073" s="257">
        <v>1155000</v>
      </c>
    </row>
    <row r="4074" spans="1:17">
      <c r="A4074" s="263">
        <v>4073</v>
      </c>
      <c r="B4074" s="58">
        <v>247</v>
      </c>
      <c r="C4074" s="256">
        <v>46171</v>
      </c>
      <c r="D4074" s="282" t="s">
        <v>2552</v>
      </c>
      <c r="E4074" s="282" t="s">
        <v>3805</v>
      </c>
      <c r="F4074" s="284" t="s">
        <v>5605</v>
      </c>
      <c r="G4074" s="282" t="s">
        <v>2128</v>
      </c>
      <c r="H4074" s="261" t="s">
        <v>1180</v>
      </c>
      <c r="I4074" s="257">
        <v>1500000</v>
      </c>
      <c r="J4074" s="261">
        <v>1</v>
      </c>
      <c r="L4074" s="258">
        <v>150000</v>
      </c>
      <c r="M4074" s="257">
        <v>1650000</v>
      </c>
      <c r="O4074" s="257" t="s">
        <v>5607</v>
      </c>
    </row>
    <row r="4075" spans="1:17">
      <c r="A4075" s="263">
        <v>4074</v>
      </c>
      <c r="B4075" s="58">
        <v>65</v>
      </c>
      <c r="C4075" s="256">
        <v>46171</v>
      </c>
      <c r="D4075" s="282" t="s">
        <v>2552</v>
      </c>
      <c r="E4075" s="282" t="s">
        <v>3805</v>
      </c>
      <c r="F4075" s="284" t="s">
        <v>1760</v>
      </c>
      <c r="G4075" s="282" t="s">
        <v>2129</v>
      </c>
      <c r="H4075" s="261" t="s">
        <v>1760</v>
      </c>
      <c r="I4075" s="257">
        <v>100000</v>
      </c>
      <c r="J4075" s="261">
        <v>1</v>
      </c>
      <c r="L4075" s="258">
        <v>10000</v>
      </c>
      <c r="M4075" s="257">
        <v>110000</v>
      </c>
      <c r="O4075" s="257" t="s">
        <v>5607</v>
      </c>
      <c r="P4075" s="282" t="s">
        <v>4263</v>
      </c>
    </row>
    <row r="4076" spans="1:17">
      <c r="A4076" s="263">
        <v>4075</v>
      </c>
      <c r="C4076" s="256">
        <v>46171</v>
      </c>
      <c r="D4076" s="282" t="s">
        <v>2552</v>
      </c>
      <c r="G4076" s="282" t="s">
        <v>2552</v>
      </c>
      <c r="N4076" s="257">
        <v>-1760000</v>
      </c>
    </row>
    <row r="4077" spans="1:17">
      <c r="A4077" s="263">
        <v>4076</v>
      </c>
      <c r="C4077" s="256">
        <v>46171</v>
      </c>
      <c r="D4077" s="282" t="s">
        <v>3881</v>
      </c>
      <c r="G4077" s="282" t="s">
        <v>3881</v>
      </c>
      <c r="N4077" s="257">
        <v>-2255000</v>
      </c>
    </row>
    <row r="4078" spans="1:17">
      <c r="A4078" s="263">
        <v>4077</v>
      </c>
      <c r="C4078" s="256">
        <v>46171</v>
      </c>
      <c r="D4078" s="282" t="s">
        <v>981</v>
      </c>
      <c r="G4078" s="282" t="s">
        <v>981</v>
      </c>
      <c r="N4078" s="257">
        <v>-1100000</v>
      </c>
    </row>
    <row r="4079" spans="1:17">
      <c r="A4079" s="263">
        <v>4078</v>
      </c>
      <c r="C4079" s="256">
        <v>46171</v>
      </c>
      <c r="D4079" s="282" t="s">
        <v>1277</v>
      </c>
      <c r="G4079" s="282" t="s">
        <v>1277</v>
      </c>
      <c r="N4079" s="257">
        <v>-1210000</v>
      </c>
    </row>
    <row r="4080" spans="1:17">
      <c r="A4080" s="263">
        <v>4079</v>
      </c>
      <c r="C4080" s="256">
        <v>46171</v>
      </c>
      <c r="D4080" s="282" t="s">
        <v>2637</v>
      </c>
      <c r="G4080" s="282" t="s">
        <v>2637</v>
      </c>
      <c r="N4080" s="257">
        <v>-1760000</v>
      </c>
    </row>
    <row r="4081" spans="1:18">
      <c r="A4081" s="263">
        <v>4080</v>
      </c>
      <c r="C4081" s="256">
        <v>46171</v>
      </c>
      <c r="D4081" s="282" t="s">
        <v>972</v>
      </c>
      <c r="G4081" s="282" t="s">
        <v>972</v>
      </c>
      <c r="N4081" s="257">
        <v>-1450000</v>
      </c>
    </row>
    <row r="4082" spans="1:18">
      <c r="A4082" s="263">
        <v>4081</v>
      </c>
      <c r="B4082" s="58">
        <v>165</v>
      </c>
      <c r="C4082" s="256">
        <v>46171</v>
      </c>
      <c r="D4082" s="282" t="s">
        <v>1038</v>
      </c>
      <c r="F4082" s="284" t="s">
        <v>5616</v>
      </c>
      <c r="G4082" s="282" t="s">
        <v>2128</v>
      </c>
      <c r="H4082" s="261" t="s">
        <v>1180</v>
      </c>
      <c r="I4082" s="257">
        <v>1600000</v>
      </c>
      <c r="J4082" s="261">
        <v>1</v>
      </c>
      <c r="M4082" s="257">
        <v>1600000</v>
      </c>
      <c r="Q4082" s="282" t="s">
        <v>5617</v>
      </c>
    </row>
    <row r="4083" spans="1:18">
      <c r="A4083" s="263">
        <v>4082</v>
      </c>
      <c r="B4083" s="58">
        <v>12</v>
      </c>
      <c r="C4083" s="256">
        <v>46172</v>
      </c>
      <c r="D4083" s="282" t="s">
        <v>3072</v>
      </c>
      <c r="E4083" s="282" t="s">
        <v>3805</v>
      </c>
      <c r="F4083" s="284">
        <v>7205246673</v>
      </c>
      <c r="G4083" s="282" t="s">
        <v>1182</v>
      </c>
      <c r="H4083" s="261" t="s">
        <v>1710</v>
      </c>
      <c r="I4083" s="257">
        <v>1200000</v>
      </c>
      <c r="J4083" s="261">
        <v>1</v>
      </c>
      <c r="M4083" s="257">
        <v>1200000</v>
      </c>
      <c r="O4083" s="257" t="s">
        <v>5619</v>
      </c>
    </row>
    <row r="4084" spans="1:18">
      <c r="A4084" s="263">
        <v>4083</v>
      </c>
      <c r="B4084" s="58">
        <v>104</v>
      </c>
      <c r="C4084" s="256">
        <v>46172</v>
      </c>
      <c r="D4084" s="282" t="s">
        <v>3072</v>
      </c>
      <c r="E4084" s="282" t="s">
        <v>3805</v>
      </c>
      <c r="G4084" s="282" t="s">
        <v>1467</v>
      </c>
      <c r="H4084" s="261" t="s">
        <v>2613</v>
      </c>
      <c r="I4084" s="257">
        <v>350000</v>
      </c>
      <c r="J4084" s="261">
        <v>1</v>
      </c>
      <c r="M4084" s="257">
        <v>350000</v>
      </c>
      <c r="O4084" s="257" t="s">
        <v>5619</v>
      </c>
    </row>
    <row r="4085" spans="1:18">
      <c r="A4085" s="263">
        <v>4084</v>
      </c>
      <c r="B4085" s="58">
        <v>93</v>
      </c>
      <c r="C4085" s="256">
        <v>46172</v>
      </c>
      <c r="D4085" s="282" t="s">
        <v>3072</v>
      </c>
      <c r="E4085" s="282" t="s">
        <v>3805</v>
      </c>
      <c r="G4085" s="282" t="s">
        <v>1490</v>
      </c>
      <c r="I4085" s="257">
        <v>20000</v>
      </c>
      <c r="J4085" s="261">
        <v>1</v>
      </c>
      <c r="M4085" s="257">
        <v>20000</v>
      </c>
      <c r="O4085" s="257" t="s">
        <v>5619</v>
      </c>
    </row>
    <row r="4086" spans="1:18">
      <c r="A4086" s="263">
        <v>4085</v>
      </c>
      <c r="B4086" s="58">
        <v>79</v>
      </c>
      <c r="C4086" s="256">
        <v>46172</v>
      </c>
      <c r="D4086" s="282" t="s">
        <v>1438</v>
      </c>
      <c r="E4086" s="282" t="s">
        <v>3805</v>
      </c>
      <c r="G4086" s="282" t="s">
        <v>2145</v>
      </c>
      <c r="H4086" s="261" t="s">
        <v>1177</v>
      </c>
      <c r="I4086" s="257">
        <v>1000000</v>
      </c>
      <c r="J4086" s="261">
        <v>1</v>
      </c>
      <c r="L4086" s="258">
        <v>100000</v>
      </c>
      <c r="M4086" s="257">
        <v>1100000</v>
      </c>
    </row>
    <row r="4087" spans="1:18">
      <c r="A4087" s="263">
        <v>4086</v>
      </c>
      <c r="B4087" s="58">
        <v>248</v>
      </c>
      <c r="C4087" s="256">
        <v>46172</v>
      </c>
      <c r="D4087" s="282" t="s">
        <v>1680</v>
      </c>
      <c r="E4087" s="282" t="s">
        <v>3805</v>
      </c>
      <c r="G4087" s="282" t="s">
        <v>1628</v>
      </c>
      <c r="H4087" s="261" t="s">
        <v>5622</v>
      </c>
      <c r="I4087" s="257">
        <v>600000</v>
      </c>
      <c r="J4087" s="261">
        <v>1</v>
      </c>
      <c r="L4087" s="257"/>
      <c r="M4087" s="257">
        <v>600000</v>
      </c>
    </row>
    <row r="4088" spans="1:18">
      <c r="A4088" s="263">
        <v>4087</v>
      </c>
      <c r="C4088" s="256">
        <v>46172</v>
      </c>
      <c r="D4088" s="282" t="s">
        <v>1557</v>
      </c>
      <c r="G4088" s="282" t="s">
        <v>1557</v>
      </c>
      <c r="N4088" s="257">
        <v>-1430000</v>
      </c>
    </row>
    <row r="4089" spans="1:18">
      <c r="A4089" s="263">
        <v>4088</v>
      </c>
      <c r="C4089" s="256">
        <v>46172</v>
      </c>
      <c r="D4089" s="282" t="s">
        <v>2925</v>
      </c>
      <c r="G4089" s="282" t="s">
        <v>2925</v>
      </c>
      <c r="N4089" s="257">
        <v>-1200000</v>
      </c>
    </row>
    <row r="4090" spans="1:18">
      <c r="A4090" s="263">
        <v>4089</v>
      </c>
      <c r="B4090" s="58">
        <v>249</v>
      </c>
      <c r="C4090" s="256">
        <v>46172</v>
      </c>
      <c r="D4090" s="282" t="s">
        <v>1370</v>
      </c>
      <c r="E4090" s="282" t="s">
        <v>3805</v>
      </c>
      <c r="F4090" s="284" t="s">
        <v>5624</v>
      </c>
      <c r="G4090" s="282" t="s">
        <v>2356</v>
      </c>
      <c r="H4090" s="261" t="s">
        <v>2681</v>
      </c>
      <c r="I4090" s="257">
        <v>1100000</v>
      </c>
      <c r="J4090" s="261">
        <v>1</v>
      </c>
      <c r="M4090" s="257">
        <v>1100000</v>
      </c>
      <c r="O4090" s="257" t="s">
        <v>5625</v>
      </c>
    </row>
    <row r="4091" spans="1:18">
      <c r="A4091" s="263">
        <v>4090</v>
      </c>
      <c r="B4091" s="58">
        <v>12</v>
      </c>
      <c r="C4091" s="256">
        <v>46172</v>
      </c>
      <c r="D4091" s="282" t="s">
        <v>1512</v>
      </c>
      <c r="F4091" s="284">
        <v>7205246673</v>
      </c>
      <c r="G4091" s="282" t="s">
        <v>1182</v>
      </c>
      <c r="H4091" s="261" t="s">
        <v>1710</v>
      </c>
      <c r="I4091" s="257">
        <v>1200000</v>
      </c>
      <c r="J4091" s="261">
        <v>1</v>
      </c>
      <c r="M4091" s="257">
        <v>1200000</v>
      </c>
      <c r="O4091" s="257" t="s">
        <v>5627</v>
      </c>
      <c r="P4091" s="282" t="s">
        <v>5400</v>
      </c>
    </row>
    <row r="4092" spans="1:18">
      <c r="A4092" s="263">
        <v>4091</v>
      </c>
      <c r="C4092" s="256">
        <v>46174</v>
      </c>
      <c r="D4092" s="282" t="s">
        <v>1512</v>
      </c>
      <c r="G4092" s="282" t="s">
        <v>1512</v>
      </c>
      <c r="N4092" s="257">
        <v>-3466000</v>
      </c>
    </row>
    <row r="4093" spans="1:18">
      <c r="A4093" s="263">
        <v>4092</v>
      </c>
      <c r="C4093" s="256">
        <v>46174</v>
      </c>
      <c r="D4093" s="282" t="s">
        <v>1680</v>
      </c>
      <c r="G4093" s="282" t="s">
        <v>5629</v>
      </c>
      <c r="N4093" s="257">
        <v>-600000</v>
      </c>
    </row>
    <row r="4094" spans="1:18">
      <c r="A4094" s="263">
        <v>4093</v>
      </c>
      <c r="B4094" s="58">
        <v>13</v>
      </c>
      <c r="C4094" s="256">
        <v>46174</v>
      </c>
      <c r="D4094" s="282" t="s">
        <v>981</v>
      </c>
      <c r="E4094" s="282" t="s">
        <v>3805</v>
      </c>
      <c r="F4094" s="284">
        <v>7205502786</v>
      </c>
      <c r="G4094" s="282" t="s">
        <v>1182</v>
      </c>
      <c r="H4094" s="261" t="s">
        <v>1710</v>
      </c>
      <c r="I4094" s="257">
        <v>1100000</v>
      </c>
      <c r="J4094" s="261">
        <v>1</v>
      </c>
      <c r="L4094" s="258">
        <v>110000</v>
      </c>
      <c r="M4094" s="257">
        <v>1210000</v>
      </c>
      <c r="R4094" t="s">
        <v>6053</v>
      </c>
    </row>
    <row r="4095" spans="1:18">
      <c r="A4095" s="263">
        <v>4094</v>
      </c>
      <c r="B4095" s="58">
        <v>162</v>
      </c>
      <c r="C4095" s="256">
        <v>46174</v>
      </c>
      <c r="D4095" s="282" t="s">
        <v>2348</v>
      </c>
      <c r="E4095" s="282" t="s">
        <v>3805</v>
      </c>
      <c r="F4095" s="284">
        <v>7011303150216</v>
      </c>
      <c r="G4095" s="282" t="s">
        <v>1978</v>
      </c>
      <c r="H4095" s="261" t="s">
        <v>1193</v>
      </c>
      <c r="I4095" s="257">
        <v>1500000</v>
      </c>
      <c r="J4095" s="261">
        <v>1</v>
      </c>
      <c r="L4095" s="258">
        <v>150000</v>
      </c>
      <c r="M4095" s="257">
        <v>1650000</v>
      </c>
      <c r="O4095" s="257" t="s">
        <v>5637</v>
      </c>
      <c r="R4095" t="s">
        <v>6053</v>
      </c>
    </row>
    <row r="4096" spans="1:18">
      <c r="A4096" s="263">
        <v>4095</v>
      </c>
      <c r="B4096" s="58">
        <v>235</v>
      </c>
      <c r="C4096" s="256">
        <v>46174</v>
      </c>
      <c r="D4096" s="282" t="s">
        <v>1349</v>
      </c>
      <c r="E4096" s="282" t="s">
        <v>3805</v>
      </c>
      <c r="G4096" s="282" t="s">
        <v>5519</v>
      </c>
      <c r="H4096" s="261" t="s">
        <v>5520</v>
      </c>
      <c r="I4096" s="257">
        <v>100000</v>
      </c>
      <c r="J4096" s="261">
        <v>1</v>
      </c>
      <c r="M4096" s="257">
        <v>100000</v>
      </c>
      <c r="O4096" s="257" t="s">
        <v>5637</v>
      </c>
      <c r="R4096" t="s">
        <v>6053</v>
      </c>
    </row>
    <row r="4097" spans="1:18">
      <c r="A4097" s="263">
        <v>4096</v>
      </c>
      <c r="B4097" s="58">
        <v>12</v>
      </c>
      <c r="C4097" s="256">
        <v>46174</v>
      </c>
      <c r="D4097" s="282" t="s">
        <v>1849</v>
      </c>
      <c r="E4097" s="282" t="s">
        <v>3805</v>
      </c>
      <c r="F4097" s="284">
        <v>7205246673</v>
      </c>
      <c r="G4097" s="282" t="s">
        <v>1182</v>
      </c>
      <c r="H4097" s="261" t="s">
        <v>1710</v>
      </c>
      <c r="I4097" s="257">
        <v>1200000</v>
      </c>
      <c r="J4097" s="261">
        <v>1</v>
      </c>
      <c r="M4097" s="257">
        <v>1200000</v>
      </c>
      <c r="R4097" t="s">
        <v>6053</v>
      </c>
    </row>
    <row r="4098" spans="1:18">
      <c r="A4098" s="263">
        <v>4097</v>
      </c>
      <c r="B4098" s="58">
        <v>104</v>
      </c>
      <c r="C4098" s="256">
        <v>46174</v>
      </c>
      <c r="D4098" s="282" t="s">
        <v>1849</v>
      </c>
      <c r="E4098" s="282" t="s">
        <v>3805</v>
      </c>
      <c r="G4098" s="282" t="s">
        <v>1467</v>
      </c>
      <c r="H4098" s="261" t="s">
        <v>2613</v>
      </c>
      <c r="I4098" s="257">
        <v>350000</v>
      </c>
      <c r="J4098" s="261">
        <v>1</v>
      </c>
      <c r="M4098" s="257">
        <v>350000</v>
      </c>
      <c r="R4098" t="s">
        <v>6053</v>
      </c>
    </row>
    <row r="4099" spans="1:18">
      <c r="A4099" s="263">
        <v>4098</v>
      </c>
      <c r="B4099" s="58">
        <v>30</v>
      </c>
      <c r="C4099" s="256">
        <v>46174</v>
      </c>
      <c r="D4099" s="282" t="s">
        <v>1569</v>
      </c>
      <c r="E4099" s="282" t="s">
        <v>3805</v>
      </c>
      <c r="F4099" s="284">
        <v>7205794960</v>
      </c>
      <c r="G4099" s="282" t="s">
        <v>1182</v>
      </c>
      <c r="H4099" s="261" t="s">
        <v>1332</v>
      </c>
      <c r="I4099" s="257">
        <v>1100000</v>
      </c>
      <c r="J4099" s="261">
        <v>1</v>
      </c>
      <c r="L4099" s="258">
        <v>110000</v>
      </c>
      <c r="M4099" s="257">
        <v>1210000</v>
      </c>
      <c r="Q4099" s="282" t="s">
        <v>4216</v>
      </c>
      <c r="R4099" t="s">
        <v>6053</v>
      </c>
    </row>
    <row r="4100" spans="1:18">
      <c r="A4100" s="263">
        <v>4099</v>
      </c>
      <c r="B4100" s="58">
        <v>104</v>
      </c>
      <c r="C4100" s="256">
        <v>46174</v>
      </c>
      <c r="D4100" s="282" t="s">
        <v>1569</v>
      </c>
      <c r="E4100" s="282" t="s">
        <v>3805</v>
      </c>
      <c r="G4100" s="282" t="s">
        <v>1467</v>
      </c>
      <c r="H4100" s="261" t="s">
        <v>2613</v>
      </c>
      <c r="I4100" s="257">
        <v>350000</v>
      </c>
      <c r="J4100" s="261">
        <v>1</v>
      </c>
      <c r="L4100" s="258">
        <v>35000</v>
      </c>
      <c r="M4100" s="257">
        <v>385000</v>
      </c>
      <c r="R4100" t="s">
        <v>6053</v>
      </c>
    </row>
    <row r="4101" spans="1:18">
      <c r="A4101" s="263">
        <v>4100</v>
      </c>
      <c r="B4101" s="58">
        <v>90</v>
      </c>
      <c r="C4101" s="256">
        <v>46174</v>
      </c>
      <c r="D4101" s="282" t="s">
        <v>1131</v>
      </c>
      <c r="E4101" s="282" t="s">
        <v>3805</v>
      </c>
      <c r="G4101" s="282" t="s">
        <v>1675</v>
      </c>
      <c r="H4101" s="261">
        <v>27107593440</v>
      </c>
      <c r="I4101" s="257">
        <v>150000</v>
      </c>
      <c r="J4101" s="261">
        <v>1</v>
      </c>
      <c r="L4101" s="258">
        <v>15000</v>
      </c>
      <c r="M4101" s="257">
        <v>165000</v>
      </c>
    </row>
    <row r="4102" spans="1:18">
      <c r="A4102" s="263">
        <v>4101</v>
      </c>
      <c r="B4102" s="58">
        <v>77</v>
      </c>
      <c r="C4102" s="256">
        <v>46174</v>
      </c>
      <c r="D4102" s="282" t="s">
        <v>1370</v>
      </c>
      <c r="E4102" s="282" t="s">
        <v>3805</v>
      </c>
      <c r="F4102" s="284" t="s">
        <v>4656</v>
      </c>
      <c r="G4102" s="282" t="s">
        <v>1701</v>
      </c>
      <c r="I4102" s="257">
        <v>1100000</v>
      </c>
      <c r="J4102" s="261">
        <v>1</v>
      </c>
      <c r="M4102" s="257">
        <v>1100000</v>
      </c>
      <c r="R4102" t="s">
        <v>6053</v>
      </c>
    </row>
    <row r="4103" spans="1:18">
      <c r="A4103" s="263">
        <v>4102</v>
      </c>
      <c r="C4103" s="256">
        <v>46174</v>
      </c>
      <c r="D4103" s="282" t="s">
        <v>2658</v>
      </c>
      <c r="G4103" s="282" t="s">
        <v>2658</v>
      </c>
      <c r="N4103" s="257">
        <v>-1815000</v>
      </c>
    </row>
    <row r="4104" spans="1:18">
      <c r="A4104" s="263">
        <v>4103</v>
      </c>
      <c r="C4104" s="256">
        <v>46174</v>
      </c>
      <c r="D4104" s="282" t="s">
        <v>2493</v>
      </c>
      <c r="G4104" s="282" t="s">
        <v>2493</v>
      </c>
      <c r="N4104" s="257">
        <v>-1200000</v>
      </c>
    </row>
    <row r="4105" spans="1:18">
      <c r="A4105" s="263">
        <v>4104</v>
      </c>
      <c r="C4105" s="256">
        <v>46174</v>
      </c>
      <c r="D4105" s="282" t="s">
        <v>3072</v>
      </c>
      <c r="G4105" s="282" t="s">
        <v>3072</v>
      </c>
      <c r="N4105" s="257">
        <v>-1570000</v>
      </c>
    </row>
    <row r="4106" spans="1:18">
      <c r="A4106" s="263">
        <v>4105</v>
      </c>
      <c r="C4106" s="256">
        <v>46174</v>
      </c>
      <c r="D4106" s="282" t="s">
        <v>1370</v>
      </c>
      <c r="G4106" s="282" t="s">
        <v>5645</v>
      </c>
      <c r="N4106" s="257">
        <v>-700000</v>
      </c>
    </row>
    <row r="4107" spans="1:18">
      <c r="A4107" s="263">
        <v>4106</v>
      </c>
      <c r="C4107" s="256">
        <v>46174</v>
      </c>
      <c r="D4107" s="282" t="s">
        <v>1370</v>
      </c>
      <c r="G4107" s="282" t="s">
        <v>1370</v>
      </c>
      <c r="N4107" s="257">
        <v>-11130000</v>
      </c>
    </row>
    <row r="4108" spans="1:18">
      <c r="A4108" s="263">
        <v>4107</v>
      </c>
      <c r="C4108" s="256">
        <v>46174</v>
      </c>
      <c r="D4108" s="282" t="s">
        <v>1525</v>
      </c>
      <c r="G4108" s="282" t="s">
        <v>1525</v>
      </c>
      <c r="N4108" s="257">
        <v>-1760000</v>
      </c>
    </row>
    <row r="4109" spans="1:18">
      <c r="A4109" s="263">
        <v>4108</v>
      </c>
      <c r="C4109" s="256">
        <v>46174</v>
      </c>
      <c r="D4109" s="282" t="s">
        <v>981</v>
      </c>
      <c r="G4109" s="282" t="s">
        <v>981</v>
      </c>
      <c r="N4109" s="257">
        <v>-1210000</v>
      </c>
    </row>
    <row r="4110" spans="1:18">
      <c r="A4110" s="263">
        <v>4109</v>
      </c>
      <c r="C4110" s="256">
        <v>46174</v>
      </c>
      <c r="D4110" s="282" t="s">
        <v>1425</v>
      </c>
      <c r="G4110" s="282" t="s">
        <v>1425</v>
      </c>
      <c r="N4110" s="257">
        <v>-1300000</v>
      </c>
    </row>
    <row r="4111" spans="1:18">
      <c r="A4111" s="263">
        <v>4110</v>
      </c>
      <c r="C4111" s="256">
        <v>46174</v>
      </c>
      <c r="D4111" s="282" t="s">
        <v>1569</v>
      </c>
      <c r="G4111" s="282" t="s">
        <v>1569</v>
      </c>
      <c r="N4111" s="257">
        <v>-1595000</v>
      </c>
    </row>
    <row r="4112" spans="1:18">
      <c r="A4112" s="263">
        <v>4111</v>
      </c>
      <c r="B4112" s="58">
        <v>11</v>
      </c>
      <c r="C4112" s="256">
        <v>46175</v>
      </c>
      <c r="D4112" s="282" t="s">
        <v>3072</v>
      </c>
      <c r="E4112" s="282" t="s">
        <v>3805</v>
      </c>
      <c r="F4112" s="284">
        <v>7204812388</v>
      </c>
      <c r="G4112" s="282" t="s">
        <v>1182</v>
      </c>
      <c r="H4112" s="261" t="s">
        <v>1710</v>
      </c>
      <c r="I4112" s="257">
        <v>1200000</v>
      </c>
      <c r="J4112" s="261">
        <v>1</v>
      </c>
      <c r="M4112" s="257">
        <v>1200000</v>
      </c>
      <c r="O4112" s="257" t="s">
        <v>5646</v>
      </c>
      <c r="R4112" t="s">
        <v>6053</v>
      </c>
    </row>
    <row r="4113" spans="1:18">
      <c r="A4113" s="263">
        <v>4112</v>
      </c>
      <c r="B4113" s="58">
        <v>104</v>
      </c>
      <c r="C4113" s="256">
        <v>46175</v>
      </c>
      <c r="D4113" s="282" t="s">
        <v>3072</v>
      </c>
      <c r="E4113" s="282" t="s">
        <v>3805</v>
      </c>
      <c r="G4113" s="282" t="s">
        <v>1467</v>
      </c>
      <c r="H4113" s="261" t="s">
        <v>2613</v>
      </c>
      <c r="I4113" s="257">
        <v>350000</v>
      </c>
      <c r="J4113" s="261">
        <v>1</v>
      </c>
      <c r="M4113" s="257">
        <v>350000</v>
      </c>
      <c r="O4113" s="257" t="s">
        <v>5646</v>
      </c>
      <c r="R4113" t="s">
        <v>6053</v>
      </c>
    </row>
    <row r="4114" spans="1:18">
      <c r="A4114" s="263">
        <v>4113</v>
      </c>
      <c r="B4114" s="58">
        <v>79</v>
      </c>
      <c r="C4114" s="256">
        <v>46175</v>
      </c>
      <c r="D4114" s="282" t="s">
        <v>2236</v>
      </c>
      <c r="E4114" s="282" t="s">
        <v>3805</v>
      </c>
      <c r="G4114" s="282" t="s">
        <v>2145</v>
      </c>
      <c r="H4114" s="261" t="s">
        <v>1177</v>
      </c>
      <c r="I4114" s="257">
        <v>1000000</v>
      </c>
      <c r="J4114" s="261">
        <v>1</v>
      </c>
      <c r="L4114" s="258">
        <v>100000</v>
      </c>
      <c r="M4114" s="257">
        <v>1100000</v>
      </c>
      <c r="O4114" s="257" t="s">
        <v>5648</v>
      </c>
      <c r="Q4114" s="282" t="s">
        <v>5649</v>
      </c>
      <c r="R4114" t="s">
        <v>6053</v>
      </c>
    </row>
    <row r="4115" spans="1:18">
      <c r="A4115" s="263">
        <v>4114</v>
      </c>
      <c r="B4115" s="58">
        <v>82</v>
      </c>
      <c r="C4115" s="256">
        <v>46175</v>
      </c>
      <c r="D4115" s="282" t="s">
        <v>2236</v>
      </c>
      <c r="E4115" s="282" t="s">
        <v>3805</v>
      </c>
      <c r="G4115" s="282" t="s">
        <v>4077</v>
      </c>
      <c r="H4115" s="261" t="s">
        <v>1185</v>
      </c>
      <c r="I4115" s="257">
        <v>100000</v>
      </c>
      <c r="J4115" s="261">
        <v>1</v>
      </c>
      <c r="M4115" s="257">
        <v>100000</v>
      </c>
      <c r="O4115" s="257" t="s">
        <v>5651</v>
      </c>
      <c r="Q4115" s="282" t="s">
        <v>5652</v>
      </c>
      <c r="R4115" t="s">
        <v>6053</v>
      </c>
    </row>
    <row r="4116" spans="1:18">
      <c r="A4116" s="263">
        <v>4115</v>
      </c>
      <c r="B4116" s="58">
        <v>152</v>
      </c>
      <c r="C4116" s="256">
        <v>46175</v>
      </c>
      <c r="D4116" s="282" t="s">
        <v>981</v>
      </c>
      <c r="E4116" s="282" t="s">
        <v>3805</v>
      </c>
      <c r="G4116" s="282" t="s">
        <v>4789</v>
      </c>
      <c r="H4116" s="261" t="s">
        <v>3306</v>
      </c>
      <c r="I4116" s="257">
        <v>2100000</v>
      </c>
      <c r="J4116" s="261">
        <v>1</v>
      </c>
      <c r="L4116" s="258">
        <v>210000</v>
      </c>
      <c r="M4116" s="257">
        <v>2310000</v>
      </c>
      <c r="O4116" s="257" t="s">
        <v>5654</v>
      </c>
      <c r="R4116" t="s">
        <v>6053</v>
      </c>
    </row>
    <row r="4117" spans="1:18">
      <c r="A4117" s="263">
        <v>4116</v>
      </c>
      <c r="B4117" s="58">
        <v>212</v>
      </c>
      <c r="C4117" s="256">
        <v>46175</v>
      </c>
      <c r="D4117" s="282" t="s">
        <v>1444</v>
      </c>
      <c r="E4117" s="282" t="s">
        <v>3805</v>
      </c>
      <c r="G4117" s="282" t="s">
        <v>5280</v>
      </c>
      <c r="I4117" s="257">
        <v>150000</v>
      </c>
      <c r="J4117" s="261">
        <v>1</v>
      </c>
      <c r="M4117" s="257">
        <v>150000</v>
      </c>
      <c r="R4117" t="s">
        <v>6053</v>
      </c>
    </row>
    <row r="4118" spans="1:18">
      <c r="A4118" s="263">
        <v>4117</v>
      </c>
      <c r="B4118" s="58">
        <v>140</v>
      </c>
      <c r="C4118" s="256">
        <v>46175</v>
      </c>
      <c r="D4118" s="282" t="s">
        <v>1450</v>
      </c>
      <c r="E4118" s="282" t="s">
        <v>3805</v>
      </c>
      <c r="G4118" s="282" t="s">
        <v>4102</v>
      </c>
      <c r="H4118" s="261">
        <v>97031708500</v>
      </c>
      <c r="I4118" s="257">
        <v>1300000</v>
      </c>
      <c r="J4118" s="261">
        <v>1</v>
      </c>
      <c r="M4118" s="257">
        <v>1300000</v>
      </c>
      <c r="O4118" s="257" t="s">
        <v>5657</v>
      </c>
      <c r="R4118" t="s">
        <v>6053</v>
      </c>
    </row>
    <row r="4119" spans="1:18">
      <c r="A4119" s="263">
        <v>4118</v>
      </c>
      <c r="B4119" s="58">
        <v>77</v>
      </c>
      <c r="C4119" s="256">
        <v>46175</v>
      </c>
      <c r="D4119" s="282" t="s">
        <v>1370</v>
      </c>
      <c r="E4119" s="282" t="s">
        <v>3805</v>
      </c>
      <c r="F4119" s="284" t="s">
        <v>4656</v>
      </c>
      <c r="G4119" s="282" t="s">
        <v>1701</v>
      </c>
      <c r="I4119" s="257">
        <v>1100000</v>
      </c>
      <c r="J4119" s="261">
        <v>1</v>
      </c>
      <c r="M4119" s="257">
        <v>1100000</v>
      </c>
      <c r="Q4119" s="282" t="s">
        <v>5357</v>
      </c>
      <c r="R4119" t="s">
        <v>6053</v>
      </c>
    </row>
    <row r="4120" spans="1:18">
      <c r="A4120" s="263">
        <v>4119</v>
      </c>
      <c r="B4120" s="58">
        <v>94</v>
      </c>
      <c r="C4120" s="256">
        <v>46175</v>
      </c>
      <c r="D4120" s="282" t="s">
        <v>1747</v>
      </c>
      <c r="E4120" s="282" t="s">
        <v>3805</v>
      </c>
      <c r="G4120" s="282" t="s">
        <v>2135</v>
      </c>
      <c r="H4120" s="261" t="s">
        <v>1186</v>
      </c>
      <c r="I4120" s="257">
        <v>630000</v>
      </c>
      <c r="J4120" s="261">
        <v>1</v>
      </c>
      <c r="M4120" s="257">
        <v>630000</v>
      </c>
      <c r="R4120" t="s">
        <v>6053</v>
      </c>
    </row>
    <row r="4121" spans="1:18">
      <c r="A4121" s="263">
        <v>4120</v>
      </c>
      <c r="B4121" s="58">
        <v>49</v>
      </c>
      <c r="C4121" s="256">
        <v>46175</v>
      </c>
      <c r="D4121" s="282" t="s">
        <v>1747</v>
      </c>
      <c r="E4121" s="282" t="s">
        <v>3805</v>
      </c>
      <c r="F4121" s="284" t="s">
        <v>1230</v>
      </c>
      <c r="G4121" s="282" t="s">
        <v>2136</v>
      </c>
      <c r="H4121" s="261" t="s">
        <v>1230</v>
      </c>
      <c r="I4121" s="257">
        <v>140000</v>
      </c>
      <c r="J4121" s="261">
        <v>1</v>
      </c>
      <c r="M4121" s="257">
        <v>140000</v>
      </c>
      <c r="R4121" t="s">
        <v>6053</v>
      </c>
    </row>
    <row r="4122" spans="1:18">
      <c r="A4122" s="263">
        <v>4121</v>
      </c>
      <c r="C4122" s="256">
        <v>46175</v>
      </c>
      <c r="D4122" s="282" t="s">
        <v>2236</v>
      </c>
      <c r="G4122" s="282" t="s">
        <v>2236</v>
      </c>
      <c r="N4122" s="257">
        <v>-1200000</v>
      </c>
    </row>
    <row r="4123" spans="1:18">
      <c r="A4123" s="263">
        <v>4122</v>
      </c>
      <c r="C4123" s="256">
        <v>46175</v>
      </c>
      <c r="D4123" s="282" t="s">
        <v>2348</v>
      </c>
      <c r="G4123" s="282" t="s">
        <v>2348</v>
      </c>
      <c r="N4123" s="257">
        <v>-1650000</v>
      </c>
    </row>
    <row r="4124" spans="1:18">
      <c r="A4124" s="263">
        <v>4123</v>
      </c>
      <c r="C4124" s="256">
        <v>46175</v>
      </c>
      <c r="D4124" s="282" t="s">
        <v>1762</v>
      </c>
      <c r="G4124" s="282" t="s">
        <v>1762</v>
      </c>
      <c r="N4124" s="257">
        <v>-1210000</v>
      </c>
    </row>
    <row r="4125" spans="1:18">
      <c r="A4125" s="263">
        <v>4124</v>
      </c>
      <c r="C4125" s="256">
        <v>46175</v>
      </c>
      <c r="D4125" s="282" t="s">
        <v>2675</v>
      </c>
      <c r="G4125" s="282" t="s">
        <v>2675</v>
      </c>
      <c r="N4125" s="257">
        <v>-1000000</v>
      </c>
    </row>
    <row r="4126" spans="1:18">
      <c r="A4126" s="263">
        <v>4125</v>
      </c>
      <c r="B4126" s="58">
        <v>188</v>
      </c>
      <c r="C4126" s="256">
        <v>46176</v>
      </c>
      <c r="D4126" s="282" t="s">
        <v>2262</v>
      </c>
      <c r="E4126" s="282" t="s">
        <v>3805</v>
      </c>
      <c r="G4126" s="282" t="s">
        <v>2766</v>
      </c>
      <c r="I4126" s="257">
        <v>100000</v>
      </c>
      <c r="J4126" s="261">
        <v>1</v>
      </c>
      <c r="L4126" s="258">
        <v>10000</v>
      </c>
      <c r="M4126" s="257">
        <v>110000</v>
      </c>
      <c r="O4126" s="257" t="s">
        <v>5661</v>
      </c>
      <c r="Q4126" s="282" t="s">
        <v>5662</v>
      </c>
      <c r="R4126" t="s">
        <v>6053</v>
      </c>
    </row>
    <row r="4127" spans="1:18">
      <c r="A4127" s="263">
        <v>4126</v>
      </c>
      <c r="B4127" s="58">
        <v>77</v>
      </c>
      <c r="C4127" s="256">
        <v>46176</v>
      </c>
      <c r="D4127" s="282" t="s">
        <v>2493</v>
      </c>
      <c r="E4127" s="282" t="s">
        <v>3805</v>
      </c>
      <c r="F4127" s="284" t="s">
        <v>4656</v>
      </c>
      <c r="G4127" s="282" t="s">
        <v>1701</v>
      </c>
      <c r="I4127" s="257">
        <v>1100000</v>
      </c>
      <c r="J4127" s="261">
        <v>1</v>
      </c>
      <c r="M4127" s="257">
        <v>1100000</v>
      </c>
      <c r="O4127" s="257" t="s">
        <v>5664</v>
      </c>
      <c r="R4127" t="s">
        <v>6053</v>
      </c>
    </row>
    <row r="4128" spans="1:18">
      <c r="A4128" s="263">
        <v>4127</v>
      </c>
      <c r="C4128" s="256">
        <v>46176</v>
      </c>
      <c r="D4128" s="282" t="s">
        <v>1747</v>
      </c>
      <c r="G4128" s="282" t="s">
        <v>5666</v>
      </c>
      <c r="N4128" s="257">
        <v>-1470000</v>
      </c>
    </row>
    <row r="4129" spans="1:18">
      <c r="A4129" s="263">
        <v>4128</v>
      </c>
      <c r="C4129" s="256">
        <v>46176</v>
      </c>
      <c r="D4129" s="282" t="s">
        <v>2262</v>
      </c>
      <c r="G4129" s="282" t="s">
        <v>5667</v>
      </c>
      <c r="N4129" s="257">
        <v>-1150000</v>
      </c>
    </row>
    <row r="4130" spans="1:18">
      <c r="A4130" s="263">
        <v>4129</v>
      </c>
      <c r="C4130" s="256">
        <v>46176</v>
      </c>
      <c r="D4130" s="282" t="s">
        <v>981</v>
      </c>
      <c r="G4130" s="282" t="s">
        <v>981</v>
      </c>
      <c r="N4130" s="257">
        <v>-2310000</v>
      </c>
    </row>
    <row r="4131" spans="1:18">
      <c r="A4131" s="263">
        <v>4130</v>
      </c>
      <c r="C4131" s="256">
        <v>46174</v>
      </c>
      <c r="D4131" s="282" t="s">
        <v>2348</v>
      </c>
      <c r="E4131" s="282" t="s">
        <v>5668</v>
      </c>
      <c r="F4131" s="284" t="s">
        <v>5669</v>
      </c>
      <c r="G4131" s="282" t="s">
        <v>1978</v>
      </c>
      <c r="H4131" s="261" t="s">
        <v>1193</v>
      </c>
      <c r="J4131" s="261">
        <v>1</v>
      </c>
      <c r="O4131" s="257" t="s">
        <v>5637</v>
      </c>
    </row>
    <row r="4132" spans="1:18">
      <c r="A4132" s="263">
        <v>4131</v>
      </c>
      <c r="C4132" s="256">
        <v>46177</v>
      </c>
      <c r="D4132" s="282" t="s">
        <v>1450</v>
      </c>
      <c r="G4132" s="282" t="s">
        <v>1450</v>
      </c>
      <c r="N4132" s="257">
        <v>-1300000</v>
      </c>
    </row>
    <row r="4133" spans="1:18">
      <c r="A4133" s="263">
        <v>4132</v>
      </c>
      <c r="C4133" s="256">
        <v>46177</v>
      </c>
      <c r="D4133" s="282" t="s">
        <v>3072</v>
      </c>
      <c r="G4133" s="282" t="s">
        <v>3072</v>
      </c>
      <c r="N4133" s="257">
        <v>-1550000</v>
      </c>
    </row>
    <row r="4134" spans="1:18">
      <c r="A4134" s="263">
        <v>4133</v>
      </c>
      <c r="B4134" s="58">
        <v>122</v>
      </c>
      <c r="C4134" s="256">
        <v>46177</v>
      </c>
      <c r="D4134" s="282" t="s">
        <v>1420</v>
      </c>
      <c r="E4134" s="282" t="s">
        <v>3805</v>
      </c>
      <c r="G4134" s="282" t="s">
        <v>2040</v>
      </c>
      <c r="H4134" s="261">
        <v>1068298046</v>
      </c>
      <c r="I4134" s="257">
        <v>500000</v>
      </c>
      <c r="J4134" s="261">
        <v>1</v>
      </c>
      <c r="L4134" s="258">
        <v>50000</v>
      </c>
      <c r="M4134" s="257">
        <v>550000</v>
      </c>
      <c r="Q4134" s="282" t="s">
        <v>4670</v>
      </c>
      <c r="R4134" t="s">
        <v>6053</v>
      </c>
    </row>
    <row r="4135" spans="1:18">
      <c r="A4135" s="263">
        <v>4134</v>
      </c>
      <c r="B4135" s="58">
        <v>250</v>
      </c>
      <c r="C4135" s="256">
        <v>46177</v>
      </c>
      <c r="D4135" s="282" t="s">
        <v>1420</v>
      </c>
      <c r="E4135" s="282" t="s">
        <v>3805</v>
      </c>
      <c r="G4135" s="282" t="s">
        <v>3893</v>
      </c>
      <c r="H4135" s="261">
        <v>1068327224</v>
      </c>
      <c r="I4135" s="257">
        <v>80000</v>
      </c>
      <c r="J4135" s="261">
        <v>1</v>
      </c>
      <c r="L4135" s="258">
        <v>8000</v>
      </c>
      <c r="M4135" s="257">
        <v>88000</v>
      </c>
      <c r="R4135" t="s">
        <v>6053</v>
      </c>
    </row>
    <row r="4136" spans="1:18">
      <c r="A4136" s="263">
        <v>4135</v>
      </c>
      <c r="B4136" s="58">
        <v>191</v>
      </c>
      <c r="C4136" s="256">
        <v>46177</v>
      </c>
      <c r="D4136" s="282" t="s">
        <v>1420</v>
      </c>
      <c r="E4136" s="282" t="s">
        <v>3805</v>
      </c>
      <c r="G4136" s="282" t="s">
        <v>1520</v>
      </c>
      <c r="H4136" s="261">
        <v>24152333903</v>
      </c>
      <c r="I4136" s="257">
        <v>50000</v>
      </c>
      <c r="J4136" s="261">
        <v>1</v>
      </c>
      <c r="L4136" s="258">
        <v>5000</v>
      </c>
      <c r="M4136" s="257">
        <v>55000</v>
      </c>
      <c r="Q4136" s="282" t="s">
        <v>1774</v>
      </c>
      <c r="R4136" t="s">
        <v>6053</v>
      </c>
    </row>
    <row r="4137" spans="1:18">
      <c r="A4137" s="263">
        <v>4136</v>
      </c>
      <c r="B4137" s="58">
        <v>251</v>
      </c>
      <c r="C4137" s="256">
        <v>46177</v>
      </c>
      <c r="D4137" s="282" t="s">
        <v>1680</v>
      </c>
      <c r="E4137" s="282" t="s">
        <v>3805</v>
      </c>
      <c r="G4137" s="282" t="s">
        <v>1184</v>
      </c>
      <c r="H4137" s="261" t="s">
        <v>1943</v>
      </c>
      <c r="I4137" s="257">
        <v>2100000</v>
      </c>
      <c r="J4137" s="261">
        <v>1</v>
      </c>
      <c r="M4137" s="257">
        <v>2100000</v>
      </c>
      <c r="O4137" s="257" t="s">
        <v>5672</v>
      </c>
      <c r="R4137" t="s">
        <v>6053</v>
      </c>
    </row>
    <row r="4138" spans="1:18">
      <c r="A4138" s="263">
        <v>4137</v>
      </c>
      <c r="B4138" s="58">
        <v>174</v>
      </c>
      <c r="C4138" s="256">
        <v>46177</v>
      </c>
      <c r="D4138" s="282" t="s">
        <v>1705</v>
      </c>
      <c r="E4138" s="282" t="s">
        <v>3805</v>
      </c>
      <c r="G4138" s="282" t="s">
        <v>2139</v>
      </c>
      <c r="H4138" s="261" t="s">
        <v>1752</v>
      </c>
      <c r="I4138" s="257">
        <v>40000</v>
      </c>
      <c r="J4138" s="261">
        <v>3</v>
      </c>
      <c r="L4138" s="258">
        <v>12000</v>
      </c>
      <c r="M4138" s="257">
        <v>132000</v>
      </c>
      <c r="R4138" t="s">
        <v>6053</v>
      </c>
    </row>
    <row r="4139" spans="1:18">
      <c r="A4139" s="263">
        <v>4138</v>
      </c>
      <c r="B4139" s="58">
        <v>94</v>
      </c>
      <c r="C4139" s="256">
        <v>46177</v>
      </c>
      <c r="D4139" s="282" t="s">
        <v>1567</v>
      </c>
      <c r="E4139" s="282" t="s">
        <v>3805</v>
      </c>
      <c r="G4139" s="282" t="s">
        <v>2135</v>
      </c>
      <c r="H4139" s="261" t="s">
        <v>1186</v>
      </c>
      <c r="I4139" s="257">
        <v>650000</v>
      </c>
      <c r="J4139" s="261">
        <v>1</v>
      </c>
      <c r="M4139" s="257">
        <v>650000</v>
      </c>
      <c r="R4139" t="s">
        <v>6053</v>
      </c>
    </row>
    <row r="4140" spans="1:18">
      <c r="A4140" s="263">
        <v>4139</v>
      </c>
      <c r="B4140" s="58">
        <v>174</v>
      </c>
      <c r="C4140" s="256">
        <v>46177</v>
      </c>
      <c r="D4140" s="282" t="s">
        <v>1567</v>
      </c>
      <c r="E4140" s="282" t="s">
        <v>3805</v>
      </c>
      <c r="G4140" s="282" t="s">
        <v>2139</v>
      </c>
      <c r="H4140" s="261" t="s">
        <v>1752</v>
      </c>
      <c r="I4140" s="257">
        <v>40000</v>
      </c>
      <c r="J4140" s="261">
        <v>1</v>
      </c>
      <c r="M4140" s="257">
        <v>40000</v>
      </c>
      <c r="R4140" t="s">
        <v>6053</v>
      </c>
    </row>
    <row r="4141" spans="1:18">
      <c r="A4141" s="263">
        <v>4140</v>
      </c>
      <c r="B4141" s="58">
        <v>64</v>
      </c>
      <c r="C4141" s="256">
        <v>46177</v>
      </c>
      <c r="D4141" s="282" t="s">
        <v>2557</v>
      </c>
      <c r="E4141" s="282" t="s">
        <v>3805</v>
      </c>
      <c r="F4141" s="284">
        <v>20260130</v>
      </c>
      <c r="G4141" s="282" t="s">
        <v>3897</v>
      </c>
      <c r="H4141" s="261">
        <v>202155</v>
      </c>
      <c r="I4141" s="257">
        <v>700000</v>
      </c>
      <c r="J4141" s="261">
        <v>1</v>
      </c>
      <c r="L4141" s="258">
        <v>70000</v>
      </c>
      <c r="M4141" s="257">
        <v>770000</v>
      </c>
      <c r="R4141" t="s">
        <v>6053</v>
      </c>
    </row>
    <row r="4142" spans="1:18">
      <c r="A4142" s="263">
        <v>4141</v>
      </c>
      <c r="B4142" s="58">
        <v>175</v>
      </c>
      <c r="C4142" s="256">
        <v>46177</v>
      </c>
      <c r="D4142" s="282" t="s">
        <v>2557</v>
      </c>
      <c r="E4142" s="282" t="s">
        <v>3805</v>
      </c>
      <c r="G4142" s="282" t="s">
        <v>2140</v>
      </c>
      <c r="H4142" s="261" t="s">
        <v>1778</v>
      </c>
      <c r="I4142" s="257">
        <v>20000</v>
      </c>
      <c r="J4142" s="261">
        <v>1</v>
      </c>
      <c r="L4142" s="258">
        <v>2000</v>
      </c>
      <c r="M4142" s="257">
        <v>22000</v>
      </c>
      <c r="P4142" s="282" t="s">
        <v>4901</v>
      </c>
      <c r="R4142" t="s">
        <v>6053</v>
      </c>
    </row>
    <row r="4143" spans="1:18">
      <c r="A4143" s="263">
        <v>4142</v>
      </c>
      <c r="B4143" s="58">
        <v>94</v>
      </c>
      <c r="C4143" s="256">
        <v>46177</v>
      </c>
      <c r="D4143" s="282" t="s">
        <v>2557</v>
      </c>
      <c r="E4143" s="282" t="s">
        <v>3805</v>
      </c>
      <c r="G4143" s="282" t="s">
        <v>2135</v>
      </c>
      <c r="H4143" s="261" t="s">
        <v>1186</v>
      </c>
      <c r="I4143" s="257">
        <v>650000</v>
      </c>
      <c r="J4143" s="261">
        <v>1</v>
      </c>
      <c r="L4143" s="258">
        <v>65000</v>
      </c>
      <c r="M4143" s="257">
        <v>715000</v>
      </c>
      <c r="R4143" t="s">
        <v>6053</v>
      </c>
    </row>
    <row r="4144" spans="1:18">
      <c r="A4144" s="263">
        <v>4143</v>
      </c>
      <c r="B4144" s="58">
        <v>96</v>
      </c>
      <c r="C4144" s="256">
        <v>46177</v>
      </c>
      <c r="D4144" s="282" t="s">
        <v>2557</v>
      </c>
      <c r="E4144" s="282" t="s">
        <v>3805</v>
      </c>
      <c r="G4144" s="282" t="s">
        <v>2138</v>
      </c>
      <c r="H4144" s="261">
        <v>50229</v>
      </c>
      <c r="I4144" s="257">
        <v>80000</v>
      </c>
      <c r="J4144" s="261">
        <v>1</v>
      </c>
      <c r="L4144" s="258">
        <v>8000</v>
      </c>
      <c r="M4144" s="257">
        <v>88000</v>
      </c>
      <c r="R4144" t="s">
        <v>6053</v>
      </c>
    </row>
    <row r="4145" spans="1:18">
      <c r="A4145" s="263">
        <v>4144</v>
      </c>
      <c r="B4145" s="58">
        <v>252</v>
      </c>
      <c r="C4145" s="256">
        <v>46177</v>
      </c>
      <c r="D4145" s="282" t="s">
        <v>1420</v>
      </c>
      <c r="E4145" s="282" t="s">
        <v>3805</v>
      </c>
      <c r="G4145" s="282" t="s">
        <v>2010</v>
      </c>
      <c r="H4145" s="261">
        <v>24347588724</v>
      </c>
      <c r="I4145" s="257">
        <v>20000</v>
      </c>
      <c r="J4145" s="261">
        <v>1</v>
      </c>
      <c r="L4145" s="258">
        <v>2000</v>
      </c>
      <c r="M4145" s="257">
        <v>22000</v>
      </c>
      <c r="R4145" t="s">
        <v>6053</v>
      </c>
    </row>
    <row r="4146" spans="1:18">
      <c r="A4146" s="263">
        <v>4145</v>
      </c>
      <c r="C4146" s="256">
        <v>46177</v>
      </c>
      <c r="D4146" s="282" t="s">
        <v>1680</v>
      </c>
      <c r="G4146" s="282" t="s">
        <v>4589</v>
      </c>
      <c r="N4146" s="257">
        <v>-5460000</v>
      </c>
    </row>
    <row r="4147" spans="1:18">
      <c r="A4147" s="263">
        <v>4146</v>
      </c>
      <c r="C4147" s="256">
        <v>46177</v>
      </c>
      <c r="D4147" s="282" t="s">
        <v>1849</v>
      </c>
      <c r="G4147" s="282" t="s">
        <v>1849</v>
      </c>
      <c r="N4147" s="257">
        <v>-1550000</v>
      </c>
    </row>
    <row r="4148" spans="1:18">
      <c r="A4148" s="263">
        <v>4147</v>
      </c>
      <c r="B4148" s="58">
        <v>11</v>
      </c>
      <c r="C4148" s="256">
        <v>46178</v>
      </c>
      <c r="D4148" s="282" t="s">
        <v>1420</v>
      </c>
      <c r="E4148" s="282" t="s">
        <v>3805</v>
      </c>
      <c r="F4148" s="284">
        <v>7204812388</v>
      </c>
      <c r="G4148" s="282" t="s">
        <v>1182</v>
      </c>
      <c r="H4148" s="261" t="s">
        <v>1710</v>
      </c>
      <c r="I4148" s="257">
        <v>1200000</v>
      </c>
      <c r="J4148" s="261">
        <v>1</v>
      </c>
      <c r="L4148" s="258">
        <v>120000</v>
      </c>
      <c r="M4148" s="257">
        <v>1320000</v>
      </c>
      <c r="O4148" s="257" t="s">
        <v>5681</v>
      </c>
      <c r="R4148" t="s">
        <v>6053</v>
      </c>
    </row>
    <row r="4149" spans="1:18">
      <c r="A4149" s="263">
        <v>4148</v>
      </c>
      <c r="B4149" s="58">
        <v>102</v>
      </c>
      <c r="C4149" s="256">
        <v>46178</v>
      </c>
      <c r="D4149" s="282" t="s">
        <v>1420</v>
      </c>
      <c r="E4149" s="282" t="s">
        <v>3805</v>
      </c>
      <c r="G4149" s="282" t="s">
        <v>1664</v>
      </c>
      <c r="H4149" s="261" t="s">
        <v>1663</v>
      </c>
      <c r="I4149" s="257">
        <v>50000</v>
      </c>
      <c r="J4149" s="261">
        <v>1</v>
      </c>
      <c r="L4149" s="258">
        <v>5000</v>
      </c>
      <c r="M4149" s="257">
        <v>55000</v>
      </c>
      <c r="N4149" s="257" t="s">
        <v>5681</v>
      </c>
      <c r="R4149" t="s">
        <v>6053</v>
      </c>
    </row>
    <row r="4150" spans="1:18">
      <c r="A4150" s="263">
        <v>4149</v>
      </c>
      <c r="B4150" s="58">
        <v>94</v>
      </c>
      <c r="C4150" s="256">
        <v>46178</v>
      </c>
      <c r="D4150" s="282" t="s">
        <v>1370</v>
      </c>
      <c r="E4150" s="282" t="s">
        <v>3805</v>
      </c>
      <c r="G4150" s="282" t="s">
        <v>2135</v>
      </c>
      <c r="H4150" s="261" t="s">
        <v>1186</v>
      </c>
      <c r="I4150" s="257">
        <v>630000</v>
      </c>
      <c r="J4150" s="261">
        <v>1</v>
      </c>
      <c r="M4150" s="257">
        <v>630000</v>
      </c>
      <c r="R4150" t="s">
        <v>6053</v>
      </c>
    </row>
    <row r="4151" spans="1:18">
      <c r="A4151" s="263">
        <v>4150</v>
      </c>
      <c r="B4151" s="58">
        <v>253</v>
      </c>
      <c r="C4151" s="256">
        <v>46178</v>
      </c>
      <c r="D4151" s="282" t="s">
        <v>1931</v>
      </c>
      <c r="E4151" s="282" t="s">
        <v>3805</v>
      </c>
      <c r="G4151" s="282" t="s">
        <v>4771</v>
      </c>
      <c r="H4151" s="261">
        <v>7259064700</v>
      </c>
      <c r="I4151" s="257">
        <v>400000</v>
      </c>
      <c r="J4151" s="261">
        <v>1</v>
      </c>
      <c r="M4151" s="257">
        <v>400000</v>
      </c>
      <c r="R4151" t="s">
        <v>6053</v>
      </c>
    </row>
    <row r="4152" spans="1:18">
      <c r="A4152" s="263">
        <v>4151</v>
      </c>
      <c r="B4152" s="58">
        <v>188</v>
      </c>
      <c r="C4152" s="256">
        <v>46178</v>
      </c>
      <c r="D4152" s="282" t="s">
        <v>5711</v>
      </c>
      <c r="G4152" s="282" t="s">
        <v>5712</v>
      </c>
      <c r="I4152" s="257">
        <v>100000</v>
      </c>
      <c r="J4152" s="261">
        <v>1</v>
      </c>
      <c r="L4152" s="258">
        <v>10000</v>
      </c>
      <c r="M4152" s="257">
        <v>110000</v>
      </c>
      <c r="O4152" s="257" t="s">
        <v>5713</v>
      </c>
      <c r="Q4152" s="282" t="s">
        <v>5714</v>
      </c>
      <c r="R4152" t="s">
        <v>6053</v>
      </c>
    </row>
    <row r="4153" spans="1:18">
      <c r="A4153" s="263">
        <v>4152</v>
      </c>
      <c r="B4153" s="58">
        <v>221</v>
      </c>
      <c r="C4153" s="256">
        <v>46178</v>
      </c>
      <c r="D4153" s="282" t="s">
        <v>2863</v>
      </c>
      <c r="E4153" s="282" t="s">
        <v>3805</v>
      </c>
      <c r="G4153" s="282" t="s">
        <v>5686</v>
      </c>
      <c r="I4153" s="257">
        <v>4000000</v>
      </c>
      <c r="J4153" s="261">
        <v>1</v>
      </c>
      <c r="M4153" s="257">
        <v>4000000</v>
      </c>
      <c r="Q4153" s="282" t="s">
        <v>5687</v>
      </c>
      <c r="R4153" t="s">
        <v>6053</v>
      </c>
    </row>
    <row r="4154" spans="1:18">
      <c r="A4154" s="263">
        <v>4153</v>
      </c>
      <c r="B4154" s="58">
        <v>105</v>
      </c>
      <c r="C4154" s="256">
        <v>46178</v>
      </c>
      <c r="D4154" s="282" t="s">
        <v>1802</v>
      </c>
      <c r="E4154" s="282" t="s">
        <v>3805</v>
      </c>
      <c r="G4154" s="282" t="s">
        <v>2234</v>
      </c>
      <c r="I4154" s="257">
        <v>1600000</v>
      </c>
      <c r="J4154" s="261">
        <v>1</v>
      </c>
      <c r="M4154" s="257">
        <v>1600000</v>
      </c>
      <c r="O4154" s="257" t="s">
        <v>5689</v>
      </c>
      <c r="P4154" s="282" t="s">
        <v>5690</v>
      </c>
      <c r="R4154" t="s">
        <v>6053</v>
      </c>
    </row>
    <row r="4155" spans="1:18">
      <c r="A4155" s="263">
        <v>4154</v>
      </c>
      <c r="B4155" s="58">
        <v>59</v>
      </c>
      <c r="C4155" s="256">
        <v>46178</v>
      </c>
      <c r="D4155" s="282" t="s">
        <v>1370</v>
      </c>
      <c r="E4155" s="282" t="s">
        <v>3805</v>
      </c>
      <c r="F4155" s="284">
        <v>1087298441</v>
      </c>
      <c r="G4155" s="282" t="s">
        <v>2351</v>
      </c>
      <c r="H4155" s="261">
        <v>1087298441</v>
      </c>
      <c r="I4155" s="257">
        <v>35000</v>
      </c>
      <c r="J4155" s="261">
        <v>1</v>
      </c>
      <c r="M4155" s="257">
        <v>35000</v>
      </c>
      <c r="Q4155" s="282" t="s">
        <v>1656</v>
      </c>
      <c r="R4155" t="s">
        <v>6053</v>
      </c>
    </row>
    <row r="4156" spans="1:18">
      <c r="A4156" s="263">
        <v>4155</v>
      </c>
      <c r="B4156" s="58">
        <v>212</v>
      </c>
      <c r="C4156" s="256">
        <v>46178</v>
      </c>
      <c r="D4156" s="282" t="s">
        <v>5678</v>
      </c>
      <c r="E4156" s="282" t="s">
        <v>3805</v>
      </c>
      <c r="G4156" s="282" t="s">
        <v>5280</v>
      </c>
      <c r="I4156" s="257">
        <v>150000</v>
      </c>
      <c r="J4156" s="261">
        <v>1</v>
      </c>
      <c r="M4156" s="257">
        <v>150000</v>
      </c>
      <c r="R4156" t="s">
        <v>6053</v>
      </c>
    </row>
    <row r="4157" spans="1:18">
      <c r="A4157" s="263">
        <v>4156</v>
      </c>
      <c r="B4157" s="58">
        <v>104</v>
      </c>
      <c r="C4157" s="256">
        <v>46178</v>
      </c>
      <c r="D4157" s="282" t="s">
        <v>5678</v>
      </c>
      <c r="E4157" s="282" t="s">
        <v>3805</v>
      </c>
      <c r="G4157" s="282" t="s">
        <v>1467</v>
      </c>
      <c r="H4157" s="261" t="s">
        <v>2613</v>
      </c>
      <c r="I4157" s="257">
        <v>350000</v>
      </c>
      <c r="J4157" s="261">
        <v>1</v>
      </c>
      <c r="M4157" s="257">
        <v>350000</v>
      </c>
      <c r="R4157" t="s">
        <v>6053</v>
      </c>
    </row>
    <row r="4158" spans="1:18">
      <c r="A4158" s="263">
        <v>4157</v>
      </c>
      <c r="B4158" s="58">
        <v>77</v>
      </c>
      <c r="C4158" s="256">
        <v>46178</v>
      </c>
      <c r="D4158" s="282" t="s">
        <v>1747</v>
      </c>
      <c r="E4158" s="282" t="s">
        <v>3805</v>
      </c>
      <c r="F4158" s="284" t="s">
        <v>4656</v>
      </c>
      <c r="G4158" s="282" t="s">
        <v>1701</v>
      </c>
      <c r="I4158" s="257">
        <v>650000</v>
      </c>
      <c r="J4158" s="261">
        <v>1</v>
      </c>
      <c r="M4158" s="257">
        <v>650000</v>
      </c>
      <c r="R4158" t="s">
        <v>6053</v>
      </c>
    </row>
    <row r="4159" spans="1:18">
      <c r="A4159" s="263">
        <v>4158</v>
      </c>
      <c r="B4159" s="58">
        <v>93</v>
      </c>
      <c r="C4159" s="256">
        <v>46178</v>
      </c>
      <c r="D4159" s="282" t="s">
        <v>1747</v>
      </c>
      <c r="E4159" s="282" t="s">
        <v>3805</v>
      </c>
      <c r="G4159" s="282" t="s">
        <v>1490</v>
      </c>
      <c r="I4159" s="257">
        <v>20000</v>
      </c>
      <c r="J4159" s="261">
        <v>1</v>
      </c>
      <c r="M4159" s="257">
        <v>20000</v>
      </c>
      <c r="R4159" t="s">
        <v>6053</v>
      </c>
    </row>
    <row r="4160" spans="1:18">
      <c r="A4160" s="263">
        <v>4159</v>
      </c>
      <c r="B4160" s="58">
        <v>175</v>
      </c>
      <c r="C4160" s="256">
        <v>46178</v>
      </c>
      <c r="D4160" s="282" t="s">
        <v>1747</v>
      </c>
      <c r="E4160" s="282" t="s">
        <v>3805</v>
      </c>
      <c r="G4160" s="282" t="s">
        <v>2140</v>
      </c>
      <c r="H4160" s="261" t="s">
        <v>1778</v>
      </c>
      <c r="I4160" s="257">
        <v>10000</v>
      </c>
      <c r="J4160" s="261">
        <v>3</v>
      </c>
      <c r="M4160" s="257">
        <v>30000</v>
      </c>
      <c r="P4160" s="282" t="s">
        <v>4901</v>
      </c>
      <c r="R4160" t="s">
        <v>6053</v>
      </c>
    </row>
    <row r="4161" spans="1:18">
      <c r="A4161" s="263">
        <v>4160</v>
      </c>
      <c r="C4161" s="256">
        <v>46178</v>
      </c>
      <c r="D4161" s="282" t="s">
        <v>1415</v>
      </c>
      <c r="G4161" s="282" t="s">
        <v>5695</v>
      </c>
      <c r="N4161" s="257">
        <v>-300000</v>
      </c>
    </row>
    <row r="4162" spans="1:18">
      <c r="A4162" s="263">
        <v>4161</v>
      </c>
      <c r="C4162" s="256">
        <v>46178</v>
      </c>
      <c r="D4162" s="282" t="s">
        <v>1131</v>
      </c>
      <c r="G4162" s="282" t="s">
        <v>5696</v>
      </c>
      <c r="N4162" s="257">
        <v>-2300000</v>
      </c>
    </row>
    <row r="4163" spans="1:18">
      <c r="A4163" s="263">
        <v>4162</v>
      </c>
      <c r="C4163" s="256">
        <v>46178</v>
      </c>
      <c r="D4163" s="282" t="s">
        <v>1131</v>
      </c>
      <c r="G4163" s="282" t="s">
        <v>1131</v>
      </c>
      <c r="N4163" s="257">
        <v>-3135000</v>
      </c>
    </row>
    <row r="4164" spans="1:18">
      <c r="A4164" s="263">
        <v>4163</v>
      </c>
      <c r="C4164" s="256">
        <v>46178</v>
      </c>
      <c r="D4164" s="282" t="s">
        <v>5678</v>
      </c>
      <c r="G4164" s="282" t="s">
        <v>5697</v>
      </c>
      <c r="N4164" s="257">
        <v>-500000</v>
      </c>
    </row>
    <row r="4165" spans="1:18">
      <c r="A4165" s="263">
        <v>4164</v>
      </c>
      <c r="C4165" s="256">
        <v>46178</v>
      </c>
      <c r="D4165" s="282" t="s">
        <v>1349</v>
      </c>
      <c r="G4165" s="282" t="s">
        <v>1349</v>
      </c>
      <c r="N4165" s="257">
        <v>-200000</v>
      </c>
    </row>
    <row r="4166" spans="1:18">
      <c r="A4166" s="263">
        <v>4165</v>
      </c>
      <c r="C4166" s="256">
        <v>46178</v>
      </c>
      <c r="D4166" s="282" t="s">
        <v>2493</v>
      </c>
      <c r="G4166" s="282" t="s">
        <v>2493</v>
      </c>
      <c r="N4166" s="257">
        <v>-1100000</v>
      </c>
    </row>
    <row r="4167" spans="1:18">
      <c r="A4167" s="263">
        <v>4166</v>
      </c>
      <c r="C4167" s="256">
        <v>46178</v>
      </c>
      <c r="D4167" s="282" t="s">
        <v>2093</v>
      </c>
      <c r="G4167" s="282" t="s">
        <v>3964</v>
      </c>
      <c r="N4167" s="257">
        <v>-1000000</v>
      </c>
    </row>
    <row r="4168" spans="1:18">
      <c r="A4168" s="263">
        <v>4167</v>
      </c>
      <c r="C4168" s="256">
        <v>46178</v>
      </c>
      <c r="D4168" s="282" t="s">
        <v>2093</v>
      </c>
      <c r="G4168" s="282" t="s">
        <v>5698</v>
      </c>
      <c r="N4168" s="257">
        <v>-730000</v>
      </c>
    </row>
    <row r="4169" spans="1:18">
      <c r="A4169" s="263">
        <v>4168</v>
      </c>
      <c r="C4169" s="256">
        <v>46178</v>
      </c>
      <c r="D4169" s="282" t="s">
        <v>1802</v>
      </c>
      <c r="G4169" s="282" t="s">
        <v>1802</v>
      </c>
      <c r="N4169" s="257">
        <v>-1600000</v>
      </c>
    </row>
    <row r="4170" spans="1:18">
      <c r="A4170" s="263">
        <v>4169</v>
      </c>
      <c r="C4170" s="256">
        <v>46178</v>
      </c>
      <c r="D4170" s="282" t="s">
        <v>1705</v>
      </c>
      <c r="G4170" s="282" t="s">
        <v>1705</v>
      </c>
      <c r="N4170" s="257">
        <v>-2398000</v>
      </c>
    </row>
    <row r="4171" spans="1:18">
      <c r="A4171" s="263">
        <v>4170</v>
      </c>
      <c r="B4171" s="58">
        <v>31</v>
      </c>
      <c r="C4171" s="256">
        <v>46179</v>
      </c>
      <c r="D4171" s="282" t="s">
        <v>1569</v>
      </c>
      <c r="E4171" s="282" t="s">
        <v>3805</v>
      </c>
      <c r="F4171" s="284">
        <v>7502958282</v>
      </c>
      <c r="G4171" s="282" t="s">
        <v>1182</v>
      </c>
      <c r="H4171" s="261" t="s">
        <v>1332</v>
      </c>
      <c r="I4171" s="257">
        <v>1100000</v>
      </c>
      <c r="J4171" s="261">
        <v>1</v>
      </c>
      <c r="L4171" s="258">
        <v>110000</v>
      </c>
      <c r="M4171" s="257">
        <v>1210000</v>
      </c>
      <c r="Q4171" s="282" t="s">
        <v>4216</v>
      </c>
      <c r="R4171" t="s">
        <v>6053</v>
      </c>
    </row>
    <row r="4172" spans="1:18">
      <c r="A4172" s="263">
        <v>4171</v>
      </c>
      <c r="B4172" s="58">
        <v>104</v>
      </c>
      <c r="C4172" s="256">
        <v>46179</v>
      </c>
      <c r="D4172" s="282" t="s">
        <v>1569</v>
      </c>
      <c r="E4172" s="282" t="s">
        <v>3805</v>
      </c>
      <c r="G4172" s="282" t="s">
        <v>1467</v>
      </c>
      <c r="H4172" s="261" t="s">
        <v>2613</v>
      </c>
      <c r="I4172" s="257">
        <v>350000</v>
      </c>
      <c r="J4172" s="261">
        <v>1</v>
      </c>
      <c r="L4172" s="258">
        <v>35000</v>
      </c>
      <c r="M4172" s="257">
        <v>385000</v>
      </c>
      <c r="R4172" t="s">
        <v>6053</v>
      </c>
    </row>
    <row r="4173" spans="1:18">
      <c r="A4173" s="263">
        <v>4172</v>
      </c>
      <c r="B4173" s="58">
        <v>77</v>
      </c>
      <c r="C4173" s="256">
        <v>46179</v>
      </c>
      <c r="D4173" s="282" t="s">
        <v>5731</v>
      </c>
      <c r="F4173" s="284" t="s">
        <v>5732</v>
      </c>
      <c r="G4173" s="282" t="s">
        <v>5733</v>
      </c>
      <c r="I4173" s="257">
        <v>1100000</v>
      </c>
      <c r="J4173" s="261">
        <v>1</v>
      </c>
      <c r="L4173" s="258">
        <v>110000</v>
      </c>
      <c r="M4173" s="257">
        <v>1210000</v>
      </c>
      <c r="R4173" t="s">
        <v>6053</v>
      </c>
    </row>
    <row r="4174" spans="1:18">
      <c r="A4174" s="263">
        <v>4173</v>
      </c>
      <c r="C4174" s="256">
        <v>46179</v>
      </c>
      <c r="D4174" s="282" t="s">
        <v>2863</v>
      </c>
      <c r="G4174" s="282" t="s">
        <v>2863</v>
      </c>
      <c r="N4174" s="257">
        <v>-4000000</v>
      </c>
    </row>
    <row r="4175" spans="1:18">
      <c r="A4175" s="263">
        <v>4174</v>
      </c>
      <c r="C4175" s="256">
        <v>46179</v>
      </c>
      <c r="D4175" s="282" t="s">
        <v>1569</v>
      </c>
      <c r="G4175" s="282" t="s">
        <v>1569</v>
      </c>
      <c r="N4175" s="257">
        <v>-1595000</v>
      </c>
    </row>
    <row r="4176" spans="1:18">
      <c r="A4176" s="263">
        <v>4175</v>
      </c>
      <c r="B4176" s="58">
        <v>188</v>
      </c>
      <c r="C4176" s="256">
        <v>46175</v>
      </c>
      <c r="D4176" s="282" t="s">
        <v>5711</v>
      </c>
      <c r="G4176" s="282" t="s">
        <v>5712</v>
      </c>
      <c r="I4176" s="257">
        <v>100000</v>
      </c>
      <c r="J4176" s="261">
        <v>1</v>
      </c>
      <c r="L4176" s="258">
        <v>10000</v>
      </c>
      <c r="M4176" s="257">
        <v>110000</v>
      </c>
      <c r="O4176" s="257" t="s">
        <v>5715</v>
      </c>
      <c r="Q4176" s="282" t="s">
        <v>5716</v>
      </c>
      <c r="R4176" t="s">
        <v>6053</v>
      </c>
    </row>
    <row r="4177" spans="1:18">
      <c r="A4177" s="263">
        <v>4176</v>
      </c>
      <c r="B4177" s="58">
        <v>90</v>
      </c>
      <c r="C4177" s="256">
        <v>46181</v>
      </c>
      <c r="D4177" s="282" t="s">
        <v>5768</v>
      </c>
      <c r="G4177" s="282" t="s">
        <v>5769</v>
      </c>
      <c r="H4177" s="261">
        <v>27107593440</v>
      </c>
      <c r="I4177" s="257">
        <v>150000</v>
      </c>
      <c r="J4177" s="261">
        <v>1</v>
      </c>
      <c r="L4177" s="258">
        <v>15000</v>
      </c>
      <c r="M4177" s="257">
        <v>165000</v>
      </c>
      <c r="R4177" t="s">
        <v>6053</v>
      </c>
    </row>
    <row r="4178" spans="1:18">
      <c r="A4178" s="263">
        <v>4177</v>
      </c>
      <c r="B4178" s="58">
        <v>179</v>
      </c>
      <c r="C4178" s="256">
        <v>46181</v>
      </c>
      <c r="D4178" s="282" t="s">
        <v>5768</v>
      </c>
      <c r="G4178" s="282" t="s">
        <v>5770</v>
      </c>
      <c r="H4178" s="261">
        <v>26107633480</v>
      </c>
      <c r="I4178" s="257">
        <v>150000</v>
      </c>
      <c r="J4178" s="261">
        <v>1</v>
      </c>
      <c r="L4178" s="258">
        <v>15000</v>
      </c>
      <c r="M4178" s="257">
        <v>165000</v>
      </c>
      <c r="R4178" t="s">
        <v>6053</v>
      </c>
    </row>
    <row r="4179" spans="1:18">
      <c r="A4179" s="263">
        <v>4178</v>
      </c>
      <c r="B4179" s="58">
        <v>172</v>
      </c>
      <c r="C4179" s="256">
        <v>46181</v>
      </c>
      <c r="D4179" s="282" t="s">
        <v>5736</v>
      </c>
      <c r="F4179" s="284" t="s">
        <v>5737</v>
      </c>
      <c r="G4179" s="282" t="s">
        <v>5738</v>
      </c>
      <c r="H4179" s="261" t="s">
        <v>5739</v>
      </c>
      <c r="I4179" s="257">
        <v>1100000</v>
      </c>
      <c r="J4179" s="261">
        <v>1</v>
      </c>
      <c r="M4179" s="257">
        <v>1100000</v>
      </c>
      <c r="O4179" s="257" t="s">
        <v>5740</v>
      </c>
      <c r="P4179" s="282" t="s">
        <v>5741</v>
      </c>
      <c r="Q4179" s="282" t="s">
        <v>5742</v>
      </c>
      <c r="R4179" s="326" t="s">
        <v>6053</v>
      </c>
    </row>
    <row r="4180" spans="1:18">
      <c r="A4180" s="263">
        <v>4179</v>
      </c>
      <c r="B4180" s="58">
        <v>77</v>
      </c>
      <c r="C4180" s="256">
        <v>46181</v>
      </c>
      <c r="D4180" s="282" t="s">
        <v>1370</v>
      </c>
      <c r="E4180" s="282" t="s">
        <v>3805</v>
      </c>
      <c r="F4180" s="284" t="s">
        <v>4656</v>
      </c>
      <c r="G4180" s="282" t="s">
        <v>1701</v>
      </c>
      <c r="I4180" s="257">
        <v>1100000</v>
      </c>
      <c r="J4180" s="261">
        <v>1</v>
      </c>
      <c r="M4180" s="257">
        <v>1100000</v>
      </c>
      <c r="R4180" t="s">
        <v>6053</v>
      </c>
    </row>
    <row r="4181" spans="1:18">
      <c r="A4181" s="263">
        <v>4180</v>
      </c>
      <c r="B4181" s="58">
        <v>254</v>
      </c>
      <c r="C4181" s="256">
        <v>46181</v>
      </c>
      <c r="D4181" s="282" t="s">
        <v>1277</v>
      </c>
      <c r="E4181" s="282" t="s">
        <v>3805</v>
      </c>
      <c r="G4181" s="282" t="s">
        <v>4036</v>
      </c>
      <c r="H4181" s="261">
        <v>2295000324</v>
      </c>
      <c r="I4181" s="257">
        <v>354545</v>
      </c>
      <c r="J4181" s="261">
        <v>1</v>
      </c>
      <c r="L4181" s="258">
        <v>35455</v>
      </c>
      <c r="M4181" s="257">
        <v>390000</v>
      </c>
      <c r="R4181" t="s">
        <v>6053</v>
      </c>
    </row>
    <row r="4182" spans="1:18">
      <c r="A4182" s="263">
        <v>4181</v>
      </c>
      <c r="B4182" s="58">
        <v>162</v>
      </c>
      <c r="C4182" s="256">
        <v>46181</v>
      </c>
      <c r="D4182" s="282" t="s">
        <v>981</v>
      </c>
      <c r="E4182" s="282" t="s">
        <v>3805</v>
      </c>
      <c r="G4182" s="282" t="s">
        <v>1978</v>
      </c>
      <c r="H4182" s="261" t="s">
        <v>1193</v>
      </c>
      <c r="I4182" s="257">
        <v>1500000</v>
      </c>
      <c r="J4182" s="261">
        <v>1</v>
      </c>
      <c r="L4182" s="258">
        <v>150000</v>
      </c>
      <c r="M4182" s="257">
        <v>1650000</v>
      </c>
      <c r="O4182" s="257" t="s">
        <v>5708</v>
      </c>
      <c r="R4182" t="s">
        <v>6053</v>
      </c>
    </row>
    <row r="4183" spans="1:18">
      <c r="A4183" s="263">
        <v>4182</v>
      </c>
      <c r="B4183" s="58">
        <v>207</v>
      </c>
      <c r="C4183" s="256">
        <v>46181</v>
      </c>
      <c r="D4183" s="282" t="s">
        <v>3708</v>
      </c>
      <c r="E4183" s="282" t="s">
        <v>3805</v>
      </c>
      <c r="F4183" s="284" t="s">
        <v>5703</v>
      </c>
      <c r="G4183" s="282" t="s">
        <v>2356</v>
      </c>
      <c r="H4183" s="261" t="s">
        <v>2681</v>
      </c>
      <c r="I4183" s="257">
        <v>1100000</v>
      </c>
      <c r="J4183" s="261">
        <v>1</v>
      </c>
      <c r="M4183" s="257">
        <v>1100000</v>
      </c>
      <c r="R4183" t="s">
        <v>6053</v>
      </c>
    </row>
    <row r="4184" spans="1:18">
      <c r="A4184" s="263">
        <v>4183</v>
      </c>
      <c r="C4184" s="256">
        <v>46181</v>
      </c>
      <c r="D4184" s="282" t="s">
        <v>981</v>
      </c>
      <c r="G4184" s="282" t="s">
        <v>981</v>
      </c>
      <c r="N4184" s="257">
        <v>-1650000</v>
      </c>
    </row>
    <row r="4185" spans="1:18">
      <c r="A4185" s="263">
        <v>4184</v>
      </c>
      <c r="C4185" s="256">
        <v>46181</v>
      </c>
      <c r="D4185" s="282" t="s">
        <v>1420</v>
      </c>
      <c r="G4185" s="282" t="s">
        <v>1420</v>
      </c>
      <c r="N4185" s="257">
        <v>-2090000</v>
      </c>
    </row>
    <row r="4186" spans="1:18">
      <c r="A4186" s="263">
        <v>4185</v>
      </c>
      <c r="C4186" s="256">
        <v>46181</v>
      </c>
      <c r="D4186" s="282" t="s">
        <v>2637</v>
      </c>
      <c r="G4186" s="282" t="s">
        <v>2637</v>
      </c>
      <c r="N4186" s="257">
        <v>-220000</v>
      </c>
    </row>
    <row r="4187" spans="1:18">
      <c r="A4187" s="263">
        <v>4186</v>
      </c>
      <c r="B4187" s="58">
        <v>174</v>
      </c>
      <c r="C4187" s="256">
        <v>46181</v>
      </c>
      <c r="D4187" s="282" t="s">
        <v>1370</v>
      </c>
      <c r="E4187" s="282" t="s">
        <v>3805</v>
      </c>
      <c r="G4187" s="282" t="s">
        <v>2139</v>
      </c>
      <c r="H4187" s="261" t="s">
        <v>1752</v>
      </c>
      <c r="I4187" s="257">
        <v>40000</v>
      </c>
      <c r="J4187" s="261">
        <v>2</v>
      </c>
      <c r="M4187" s="257">
        <v>80000</v>
      </c>
      <c r="R4187" t="s">
        <v>6053</v>
      </c>
    </row>
    <row r="4188" spans="1:18">
      <c r="A4188" s="263">
        <v>4187</v>
      </c>
      <c r="C4188" s="256">
        <v>46181</v>
      </c>
      <c r="D4188" s="282" t="s">
        <v>3708</v>
      </c>
      <c r="G4188" s="282" t="s">
        <v>3722</v>
      </c>
      <c r="N4188" s="257">
        <v>-1100000</v>
      </c>
    </row>
    <row r="4189" spans="1:18">
      <c r="A4189" s="263">
        <v>4188</v>
      </c>
      <c r="B4189" s="58">
        <v>12</v>
      </c>
      <c r="C4189" s="256">
        <v>46182</v>
      </c>
      <c r="D4189" s="282" t="s">
        <v>1444</v>
      </c>
      <c r="E4189" s="282" t="s">
        <v>3805</v>
      </c>
      <c r="F4189" s="284">
        <v>7205246673</v>
      </c>
      <c r="G4189" s="282" t="s">
        <v>1182</v>
      </c>
      <c r="H4189" s="261" t="s">
        <v>1710</v>
      </c>
      <c r="I4189" s="257">
        <v>1100000</v>
      </c>
      <c r="J4189" s="261">
        <v>1</v>
      </c>
      <c r="M4189" s="257">
        <v>1100000</v>
      </c>
      <c r="R4189" t="s">
        <v>6053</v>
      </c>
    </row>
    <row r="4190" spans="1:18">
      <c r="A4190" s="263">
        <v>4189</v>
      </c>
      <c r="B4190" s="58">
        <v>104</v>
      </c>
      <c r="C4190" s="256">
        <v>46182</v>
      </c>
      <c r="D4190" s="282" t="s">
        <v>1444</v>
      </c>
      <c r="E4190" s="282" t="s">
        <v>3805</v>
      </c>
      <c r="G4190" s="282" t="s">
        <v>1467</v>
      </c>
      <c r="H4190" s="261" t="s">
        <v>2613</v>
      </c>
      <c r="I4190" s="257">
        <v>350000</v>
      </c>
      <c r="J4190" s="261">
        <v>1</v>
      </c>
      <c r="M4190" s="257">
        <v>350000</v>
      </c>
      <c r="R4190" t="s">
        <v>6053</v>
      </c>
    </row>
    <row r="4191" spans="1:18">
      <c r="A4191" s="263">
        <v>4190</v>
      </c>
      <c r="B4191" s="58">
        <v>94</v>
      </c>
      <c r="C4191" s="256">
        <v>46182</v>
      </c>
      <c r="D4191" s="282" t="s">
        <v>1444</v>
      </c>
      <c r="E4191" s="282" t="s">
        <v>3805</v>
      </c>
      <c r="G4191" s="282" t="s">
        <v>2135</v>
      </c>
      <c r="H4191" s="261" t="s">
        <v>1186</v>
      </c>
      <c r="I4191" s="257">
        <v>650000</v>
      </c>
      <c r="J4191" s="261">
        <v>1</v>
      </c>
      <c r="M4191" s="257">
        <v>650000</v>
      </c>
      <c r="R4191" t="s">
        <v>6053</v>
      </c>
    </row>
    <row r="4192" spans="1:18">
      <c r="A4192" s="263">
        <v>4191</v>
      </c>
      <c r="B4192" s="58">
        <v>237</v>
      </c>
      <c r="C4192" s="256">
        <v>46182</v>
      </c>
      <c r="D4192" s="282" t="s">
        <v>5835</v>
      </c>
      <c r="F4192" s="284" t="s">
        <v>5836</v>
      </c>
      <c r="G4192" s="282" t="s">
        <v>5837</v>
      </c>
      <c r="H4192" s="261" t="s">
        <v>5838</v>
      </c>
      <c r="I4192" s="257">
        <v>1600000</v>
      </c>
      <c r="J4192" s="261">
        <v>1</v>
      </c>
      <c r="L4192" s="258">
        <v>160000</v>
      </c>
      <c r="M4192" s="257">
        <v>1760000</v>
      </c>
      <c r="O4192" s="257" t="s">
        <v>5839</v>
      </c>
      <c r="R4192" t="s">
        <v>6053</v>
      </c>
    </row>
    <row r="4193" spans="1:18">
      <c r="A4193" s="263">
        <v>4192</v>
      </c>
      <c r="B4193" s="58">
        <v>11</v>
      </c>
      <c r="C4193" s="256">
        <v>46182</v>
      </c>
      <c r="D4193" s="282" t="s">
        <v>1465</v>
      </c>
      <c r="E4193" s="282" t="s">
        <v>3805</v>
      </c>
      <c r="F4193" s="284">
        <v>7204812388</v>
      </c>
      <c r="G4193" s="282" t="s">
        <v>1182</v>
      </c>
      <c r="H4193" s="261" t="s">
        <v>1710</v>
      </c>
      <c r="I4193" s="257">
        <v>1200000</v>
      </c>
      <c r="J4193" s="261">
        <v>1</v>
      </c>
      <c r="M4193" s="257">
        <v>1200000</v>
      </c>
      <c r="O4193" s="257" t="s">
        <v>5720</v>
      </c>
      <c r="P4193" s="282" t="s">
        <v>5722</v>
      </c>
      <c r="R4193" t="s">
        <v>6053</v>
      </c>
    </row>
    <row r="4194" spans="1:18">
      <c r="A4194" s="263">
        <v>4193</v>
      </c>
      <c r="B4194" s="58">
        <v>104</v>
      </c>
      <c r="C4194" s="256">
        <v>46182</v>
      </c>
      <c r="D4194" s="282" t="s">
        <v>1465</v>
      </c>
      <c r="E4194" s="282" t="s">
        <v>3805</v>
      </c>
      <c r="G4194" s="282" t="s">
        <v>1467</v>
      </c>
      <c r="H4194" s="261" t="s">
        <v>2613</v>
      </c>
      <c r="I4194" s="257">
        <v>350000</v>
      </c>
      <c r="J4194" s="261">
        <v>1</v>
      </c>
      <c r="M4194" s="257">
        <v>350000</v>
      </c>
      <c r="O4194" s="257" t="s">
        <v>5720</v>
      </c>
      <c r="P4194" s="282" t="s">
        <v>5722</v>
      </c>
      <c r="R4194" t="s">
        <v>6053</v>
      </c>
    </row>
    <row r="4195" spans="1:18">
      <c r="A4195" s="263">
        <v>4194</v>
      </c>
      <c r="B4195" s="58">
        <v>255</v>
      </c>
      <c r="C4195" s="256">
        <v>46182</v>
      </c>
      <c r="D4195" s="282" t="s">
        <v>981</v>
      </c>
      <c r="E4195" s="282" t="s">
        <v>3805</v>
      </c>
      <c r="G4195" s="282" t="s">
        <v>4281</v>
      </c>
      <c r="H4195" s="261" t="s">
        <v>4516</v>
      </c>
      <c r="I4195" s="257">
        <v>2100000</v>
      </c>
      <c r="J4195" s="261">
        <v>1</v>
      </c>
      <c r="L4195" s="258">
        <v>210000</v>
      </c>
      <c r="M4195" s="257">
        <v>2310000</v>
      </c>
      <c r="O4195" s="257" t="s">
        <v>5723</v>
      </c>
      <c r="P4195" s="282" t="s">
        <v>5724</v>
      </c>
      <c r="R4195" t="s">
        <v>6053</v>
      </c>
    </row>
    <row r="4196" spans="1:18">
      <c r="A4196" s="263">
        <v>4195</v>
      </c>
      <c r="B4196" s="58">
        <v>256</v>
      </c>
      <c r="C4196" s="256">
        <v>46182</v>
      </c>
      <c r="D4196" s="282" t="s">
        <v>2403</v>
      </c>
      <c r="E4196" s="282" t="s">
        <v>3805</v>
      </c>
      <c r="G4196" s="282" t="s">
        <v>5726</v>
      </c>
      <c r="I4196" s="257">
        <v>220000</v>
      </c>
      <c r="J4196" s="261">
        <v>1</v>
      </c>
      <c r="L4196" s="258">
        <v>22000</v>
      </c>
      <c r="M4196" s="257">
        <v>242000</v>
      </c>
      <c r="R4196" t="s">
        <v>6053</v>
      </c>
    </row>
    <row r="4197" spans="1:18">
      <c r="A4197" s="263">
        <v>4196</v>
      </c>
      <c r="B4197" s="58">
        <v>11</v>
      </c>
      <c r="C4197" s="256">
        <v>46182</v>
      </c>
      <c r="D4197" s="282" t="s">
        <v>1849</v>
      </c>
      <c r="E4197" s="282" t="s">
        <v>3805</v>
      </c>
      <c r="F4197" s="284">
        <v>7204812388</v>
      </c>
      <c r="G4197" s="282" t="s">
        <v>1182</v>
      </c>
      <c r="H4197" s="261" t="s">
        <v>1710</v>
      </c>
      <c r="I4197" s="257">
        <v>1200000</v>
      </c>
      <c r="J4197" s="261">
        <v>1</v>
      </c>
      <c r="M4197" s="257">
        <v>1200000</v>
      </c>
      <c r="O4197" s="257" t="s">
        <v>5729</v>
      </c>
      <c r="R4197" t="s">
        <v>6053</v>
      </c>
    </row>
    <row r="4198" spans="1:18">
      <c r="A4198" s="263">
        <v>4197</v>
      </c>
      <c r="C4198" s="256">
        <v>46182</v>
      </c>
      <c r="D4198" s="282" t="s">
        <v>981</v>
      </c>
      <c r="G4198" s="282" t="s">
        <v>981</v>
      </c>
      <c r="N4198" s="257">
        <v>-2310000</v>
      </c>
    </row>
    <row r="4199" spans="1:18">
      <c r="A4199" s="263">
        <v>4198</v>
      </c>
      <c r="C4199" s="256">
        <v>46182</v>
      </c>
      <c r="D4199" s="282" t="s">
        <v>1277</v>
      </c>
      <c r="G4199" s="282" t="s">
        <v>1277</v>
      </c>
      <c r="N4199" s="257">
        <v>-390000</v>
      </c>
    </row>
    <row r="4200" spans="1:18">
      <c r="A4200" s="263">
        <v>4199</v>
      </c>
      <c r="C4200" s="256">
        <v>46182</v>
      </c>
      <c r="D4200" s="282" t="s">
        <v>1931</v>
      </c>
      <c r="G4200" s="282" t="s">
        <v>1931</v>
      </c>
      <c r="N4200" s="257">
        <v>-1650000</v>
      </c>
    </row>
    <row r="4201" spans="1:18">
      <c r="A4201" s="263">
        <v>4200</v>
      </c>
      <c r="C4201" s="256">
        <v>46182</v>
      </c>
      <c r="D4201" s="282" t="s">
        <v>2403</v>
      </c>
      <c r="G4201" s="282" t="s">
        <v>2403</v>
      </c>
      <c r="N4201" s="257">
        <v>-242000</v>
      </c>
    </row>
    <row r="4202" spans="1:18">
      <c r="A4202" s="263">
        <v>4201</v>
      </c>
      <c r="C4202" s="256">
        <v>46182</v>
      </c>
      <c r="D4202" s="282" t="s">
        <v>3870</v>
      </c>
      <c r="G4202" s="282" t="s">
        <v>3870</v>
      </c>
      <c r="N4202" s="257">
        <v>-1210000</v>
      </c>
    </row>
    <row r="4203" spans="1:18">
      <c r="A4203" s="263">
        <v>4202</v>
      </c>
      <c r="C4203" s="256">
        <v>46182</v>
      </c>
      <c r="D4203" s="282" t="s">
        <v>1444</v>
      </c>
      <c r="G4203" s="282" t="s">
        <v>1444</v>
      </c>
      <c r="N4203" s="257">
        <v>-3000000</v>
      </c>
    </row>
    <row r="4204" spans="1:18">
      <c r="A4204" s="263">
        <v>4203</v>
      </c>
      <c r="C4204" s="256">
        <v>46182</v>
      </c>
      <c r="D4204" s="282" t="s">
        <v>5734</v>
      </c>
      <c r="G4204" s="282" t="s">
        <v>5735</v>
      </c>
      <c r="N4204" s="257">
        <v>-200000</v>
      </c>
    </row>
    <row r="4205" spans="1:18">
      <c r="A4205" s="263">
        <v>4204</v>
      </c>
      <c r="C4205" s="256">
        <v>46183</v>
      </c>
      <c r="D4205" s="282" t="s">
        <v>1038</v>
      </c>
      <c r="G4205" s="282" t="s">
        <v>1038</v>
      </c>
      <c r="N4205" s="257">
        <v>-2900000</v>
      </c>
    </row>
    <row r="4206" spans="1:18">
      <c r="A4206" s="263">
        <v>4205</v>
      </c>
      <c r="C4206" s="256">
        <v>46183</v>
      </c>
      <c r="D4206" s="282" t="s">
        <v>1010</v>
      </c>
      <c r="G4206" s="282" t="s">
        <v>5666</v>
      </c>
      <c r="N4206" s="257">
        <v>-1100000</v>
      </c>
    </row>
    <row r="4207" spans="1:18">
      <c r="A4207" s="263">
        <v>4206</v>
      </c>
      <c r="B4207" s="58">
        <v>78</v>
      </c>
      <c r="C4207" s="256">
        <v>46183</v>
      </c>
      <c r="D4207" s="282" t="s">
        <v>1802</v>
      </c>
      <c r="E4207" s="282" t="s">
        <v>3805</v>
      </c>
      <c r="F4207" s="284" t="s">
        <v>4874</v>
      </c>
      <c r="G4207" s="282" t="s">
        <v>2356</v>
      </c>
      <c r="H4207" s="261" t="s">
        <v>2681</v>
      </c>
      <c r="I4207" s="257">
        <v>1100000</v>
      </c>
      <c r="J4207" s="261">
        <v>1</v>
      </c>
      <c r="M4207" s="257">
        <v>1100000</v>
      </c>
      <c r="O4207" s="257" t="s">
        <v>5745</v>
      </c>
      <c r="Q4207" s="282" t="s">
        <v>5746</v>
      </c>
      <c r="R4207" t="s">
        <v>6053</v>
      </c>
    </row>
    <row r="4208" spans="1:18">
      <c r="A4208" s="263">
        <v>4207</v>
      </c>
      <c r="B4208" s="58">
        <v>14</v>
      </c>
      <c r="C4208" s="256">
        <v>46183</v>
      </c>
      <c r="D4208" s="282" t="s">
        <v>2836</v>
      </c>
      <c r="E4208" s="282" t="s">
        <v>3805</v>
      </c>
      <c r="F4208" s="284">
        <v>7205196869</v>
      </c>
      <c r="G4208" s="282" t="s">
        <v>1182</v>
      </c>
      <c r="H4208" s="261" t="s">
        <v>1710</v>
      </c>
      <c r="I4208" s="257">
        <v>1200000</v>
      </c>
      <c r="J4208" s="261">
        <v>1</v>
      </c>
      <c r="M4208" s="257">
        <v>1200000</v>
      </c>
      <c r="O4208" s="257" t="s">
        <v>5748</v>
      </c>
      <c r="R4208" t="s">
        <v>6053</v>
      </c>
    </row>
    <row r="4209" spans="1:18">
      <c r="A4209" s="263">
        <v>4208</v>
      </c>
      <c r="B4209" s="58">
        <v>257</v>
      </c>
      <c r="C4209" s="256">
        <v>46183</v>
      </c>
      <c r="D4209" s="282" t="s">
        <v>1551</v>
      </c>
      <c r="E4209" s="282" t="s">
        <v>3805</v>
      </c>
      <c r="G4209" s="282" t="s">
        <v>1856</v>
      </c>
      <c r="H4209" s="261" t="s">
        <v>1855</v>
      </c>
      <c r="I4209" s="257">
        <v>20000</v>
      </c>
      <c r="J4209" s="261">
        <v>1</v>
      </c>
      <c r="L4209" s="258">
        <v>2000</v>
      </c>
      <c r="M4209" s="257">
        <v>22000</v>
      </c>
    </row>
    <row r="4210" spans="1:18">
      <c r="A4210" s="263">
        <v>4209</v>
      </c>
      <c r="B4210" s="58">
        <v>11</v>
      </c>
      <c r="C4210" s="256">
        <v>46183</v>
      </c>
      <c r="D4210" s="282" t="s">
        <v>5759</v>
      </c>
      <c r="F4210" s="284" t="s">
        <v>4192</v>
      </c>
      <c r="G4210" s="282" t="s">
        <v>5760</v>
      </c>
      <c r="H4210" s="261" t="s">
        <v>5761</v>
      </c>
      <c r="I4210" s="257">
        <v>1200000</v>
      </c>
      <c r="J4210" s="261">
        <v>1</v>
      </c>
      <c r="L4210" s="258">
        <v>120000</v>
      </c>
      <c r="M4210" s="257">
        <v>1320000</v>
      </c>
      <c r="R4210" t="s">
        <v>6053</v>
      </c>
    </row>
    <row r="4211" spans="1:18">
      <c r="A4211" s="263">
        <v>4210</v>
      </c>
      <c r="B4211" s="58">
        <v>109</v>
      </c>
      <c r="C4211" s="256">
        <v>46183</v>
      </c>
      <c r="D4211" s="282" t="s">
        <v>2262</v>
      </c>
      <c r="E4211" s="282" t="s">
        <v>3805</v>
      </c>
      <c r="G4211" s="282" t="s">
        <v>5753</v>
      </c>
      <c r="I4211" s="257">
        <v>100000</v>
      </c>
      <c r="J4211" s="261">
        <v>1</v>
      </c>
      <c r="L4211" s="258">
        <v>10000</v>
      </c>
      <c r="M4211" s="257">
        <v>110000</v>
      </c>
      <c r="R4211" t="s">
        <v>6053</v>
      </c>
    </row>
    <row r="4212" spans="1:18">
      <c r="A4212" s="263">
        <v>4211</v>
      </c>
      <c r="B4212" s="58">
        <v>12</v>
      </c>
      <c r="C4212" s="256">
        <v>46183</v>
      </c>
      <c r="D4212" s="282" t="s">
        <v>1465</v>
      </c>
      <c r="E4212" s="282" t="s">
        <v>3805</v>
      </c>
      <c r="F4212" s="284">
        <v>7205246673</v>
      </c>
      <c r="G4212" s="282" t="s">
        <v>1182</v>
      </c>
      <c r="H4212" s="261" t="s">
        <v>1710</v>
      </c>
      <c r="I4212" s="257">
        <v>1200000</v>
      </c>
      <c r="J4212" s="261">
        <v>1</v>
      </c>
      <c r="M4212" s="257">
        <v>1200000</v>
      </c>
      <c r="O4212" s="257" t="s">
        <v>5755</v>
      </c>
      <c r="P4212" s="282" t="s">
        <v>4495</v>
      </c>
      <c r="R4212" t="s">
        <v>6053</v>
      </c>
    </row>
    <row r="4213" spans="1:18">
      <c r="A4213" s="263">
        <v>4212</v>
      </c>
      <c r="B4213" s="58">
        <v>104</v>
      </c>
      <c r="C4213" s="256">
        <v>46183</v>
      </c>
      <c r="D4213" s="282" t="s">
        <v>1465</v>
      </c>
      <c r="E4213" s="282" t="s">
        <v>3805</v>
      </c>
      <c r="G4213" s="282" t="s">
        <v>1467</v>
      </c>
      <c r="H4213" s="261" t="s">
        <v>2613</v>
      </c>
      <c r="I4213" s="257">
        <v>350000</v>
      </c>
      <c r="J4213" s="261">
        <v>1</v>
      </c>
      <c r="M4213" s="257">
        <v>350000</v>
      </c>
      <c r="N4213" s="257" t="s">
        <v>5755</v>
      </c>
      <c r="O4213" s="257" t="s">
        <v>4495</v>
      </c>
      <c r="R4213" t="s">
        <v>6053</v>
      </c>
    </row>
    <row r="4214" spans="1:18">
      <c r="A4214" s="263">
        <v>4213</v>
      </c>
      <c r="B4214" s="58">
        <v>157</v>
      </c>
      <c r="C4214" s="256">
        <v>46183</v>
      </c>
      <c r="D4214" s="282" t="s">
        <v>3320</v>
      </c>
      <c r="E4214" s="282" t="s">
        <v>3805</v>
      </c>
      <c r="G4214" s="282" t="s">
        <v>1988</v>
      </c>
      <c r="H4214" s="261" t="s">
        <v>4522</v>
      </c>
      <c r="I4214" s="257">
        <v>1100000</v>
      </c>
      <c r="J4214" s="261">
        <v>1</v>
      </c>
      <c r="M4214" s="257">
        <v>1100000</v>
      </c>
      <c r="R4214" t="s">
        <v>6053</v>
      </c>
    </row>
    <row r="4215" spans="1:18">
      <c r="A4215" s="263">
        <v>4214</v>
      </c>
      <c r="B4215" s="58">
        <v>94</v>
      </c>
      <c r="C4215" s="256">
        <v>46183</v>
      </c>
      <c r="D4215" s="282" t="s">
        <v>1045</v>
      </c>
      <c r="E4215" s="282" t="s">
        <v>3805</v>
      </c>
      <c r="G4215" s="282" t="s">
        <v>2135</v>
      </c>
      <c r="H4215" s="261" t="s">
        <v>1186</v>
      </c>
      <c r="I4215" s="257">
        <v>650000</v>
      </c>
      <c r="J4215" s="261">
        <v>1</v>
      </c>
      <c r="M4215" s="257">
        <v>650000</v>
      </c>
      <c r="R4215" t="s">
        <v>6053</v>
      </c>
    </row>
    <row r="4216" spans="1:18">
      <c r="A4216" s="263">
        <v>4215</v>
      </c>
      <c r="C4216" s="256">
        <v>46183</v>
      </c>
      <c r="D4216" s="282" t="s">
        <v>3320</v>
      </c>
      <c r="G4216" s="282" t="s">
        <v>3320</v>
      </c>
      <c r="N4216" s="257">
        <v>-1100000</v>
      </c>
    </row>
    <row r="4217" spans="1:18">
      <c r="A4217" s="263">
        <v>4216</v>
      </c>
      <c r="C4217" s="256">
        <v>46183</v>
      </c>
      <c r="D4217" s="282" t="s">
        <v>2262</v>
      </c>
      <c r="G4217" s="282" t="s">
        <v>2262</v>
      </c>
      <c r="N4217" s="257">
        <v>-225000</v>
      </c>
    </row>
    <row r="4218" spans="1:18">
      <c r="A4218" s="263">
        <v>4217</v>
      </c>
      <c r="C4218" s="256">
        <v>46184</v>
      </c>
      <c r="D4218" s="282" t="s">
        <v>3109</v>
      </c>
      <c r="G4218" s="282" t="s">
        <v>3109</v>
      </c>
      <c r="N4218" s="257">
        <v>-1320000</v>
      </c>
    </row>
    <row r="4219" spans="1:18">
      <c r="A4219" s="263">
        <v>4218</v>
      </c>
      <c r="C4219" s="256">
        <v>46184</v>
      </c>
      <c r="D4219" s="282" t="s">
        <v>1802</v>
      </c>
      <c r="G4219" s="282" t="s">
        <v>1802</v>
      </c>
      <c r="N4219" s="257">
        <v>-1100000</v>
      </c>
    </row>
    <row r="4220" spans="1:18">
      <c r="A4220" s="263">
        <v>4219</v>
      </c>
      <c r="B4220" s="58">
        <v>94</v>
      </c>
      <c r="C4220" s="256">
        <v>46184</v>
      </c>
      <c r="D4220" s="282" t="s">
        <v>1045</v>
      </c>
      <c r="E4220" s="282" t="s">
        <v>3805</v>
      </c>
      <c r="G4220" s="282" t="s">
        <v>2135</v>
      </c>
      <c r="H4220" s="261" t="s">
        <v>1186</v>
      </c>
      <c r="I4220" s="257">
        <v>650000</v>
      </c>
      <c r="J4220" s="261">
        <v>1</v>
      </c>
      <c r="M4220" s="257">
        <v>650000</v>
      </c>
      <c r="R4220" t="s">
        <v>6053</v>
      </c>
    </row>
    <row r="4221" spans="1:18">
      <c r="A4221" s="263">
        <v>4220</v>
      </c>
      <c r="B4221" s="58">
        <v>145</v>
      </c>
      <c r="C4221" s="256">
        <v>46184</v>
      </c>
      <c r="D4221" s="282" t="s">
        <v>2557</v>
      </c>
      <c r="E4221" s="282" t="s">
        <v>3805</v>
      </c>
      <c r="F4221" s="284">
        <v>193</v>
      </c>
      <c r="G4221" s="282" t="s">
        <v>1814</v>
      </c>
      <c r="H4221" s="261" t="s">
        <v>4062</v>
      </c>
      <c r="I4221" s="257">
        <v>1100000</v>
      </c>
      <c r="J4221" s="261">
        <v>1</v>
      </c>
      <c r="L4221" s="258">
        <v>110000</v>
      </c>
      <c r="M4221" s="257">
        <v>1210000</v>
      </c>
      <c r="R4221" t="s">
        <v>6053</v>
      </c>
    </row>
    <row r="4222" spans="1:18">
      <c r="A4222" s="263">
        <v>4221</v>
      </c>
      <c r="B4222" s="58">
        <v>77</v>
      </c>
      <c r="C4222" s="256">
        <v>46184</v>
      </c>
      <c r="D4222" s="282" t="s">
        <v>5831</v>
      </c>
      <c r="F4222" s="284" t="s">
        <v>5832</v>
      </c>
      <c r="G4222" s="282" t="s">
        <v>5833</v>
      </c>
      <c r="I4222" s="257">
        <v>1100000</v>
      </c>
      <c r="J4222" s="261">
        <v>1</v>
      </c>
      <c r="L4222" s="258">
        <v>110000</v>
      </c>
      <c r="M4222" s="257">
        <v>1210000</v>
      </c>
      <c r="O4222" s="257" t="s">
        <v>5765</v>
      </c>
      <c r="R4222" t="s">
        <v>6053</v>
      </c>
    </row>
    <row r="4223" spans="1:18">
      <c r="A4223" s="263">
        <v>4222</v>
      </c>
      <c r="B4223" s="58">
        <v>12</v>
      </c>
      <c r="C4223" s="256">
        <v>46184</v>
      </c>
      <c r="D4223" s="282" t="s">
        <v>1370</v>
      </c>
      <c r="E4223" s="282" t="s">
        <v>3805</v>
      </c>
      <c r="F4223" s="284">
        <v>7205246673</v>
      </c>
      <c r="G4223" s="282" t="s">
        <v>1182</v>
      </c>
      <c r="H4223" s="261" t="s">
        <v>1710</v>
      </c>
      <c r="I4223" s="257">
        <v>1200000</v>
      </c>
      <c r="J4223" s="261">
        <v>1</v>
      </c>
      <c r="M4223" s="257">
        <v>1200000</v>
      </c>
      <c r="O4223" s="257" t="s">
        <v>5766</v>
      </c>
      <c r="R4223" t="s">
        <v>6053</v>
      </c>
    </row>
    <row r="4224" spans="1:18">
      <c r="A4224" s="263">
        <v>4223</v>
      </c>
      <c r="C4224" s="256">
        <v>46185</v>
      </c>
      <c r="D4224" s="282" t="s">
        <v>1567</v>
      </c>
      <c r="G4224" s="282" t="s">
        <v>1567</v>
      </c>
      <c r="N4224" s="257">
        <v>-690000</v>
      </c>
    </row>
    <row r="4225" spans="1:18">
      <c r="A4225" s="263">
        <v>4224</v>
      </c>
      <c r="C4225" s="256">
        <v>46185</v>
      </c>
      <c r="D4225" s="282" t="s">
        <v>1465</v>
      </c>
      <c r="G4225" s="282" t="s">
        <v>1465</v>
      </c>
      <c r="N4225" s="257">
        <v>-3100000</v>
      </c>
    </row>
    <row r="4226" spans="1:18">
      <c r="A4226" s="263">
        <v>4225</v>
      </c>
      <c r="C4226" s="256">
        <v>46185</v>
      </c>
      <c r="D4226" s="282" t="s">
        <v>1045</v>
      </c>
      <c r="G4226" s="282" t="s">
        <v>1045</v>
      </c>
      <c r="N4226" s="257">
        <v>-1300000</v>
      </c>
    </row>
    <row r="4227" spans="1:18">
      <c r="A4227" s="263">
        <v>4226</v>
      </c>
      <c r="C4227" s="256">
        <v>46185</v>
      </c>
      <c r="D4227" s="282" t="s">
        <v>1438</v>
      </c>
      <c r="G4227" s="282" t="s">
        <v>1438</v>
      </c>
      <c r="N4227" s="257">
        <v>-3820000</v>
      </c>
    </row>
    <row r="4228" spans="1:18">
      <c r="A4228" s="263">
        <v>4227</v>
      </c>
      <c r="C4228" s="256">
        <v>46185</v>
      </c>
      <c r="D4228" s="282" t="s">
        <v>1408</v>
      </c>
      <c r="G4228" s="282" t="s">
        <v>1408</v>
      </c>
      <c r="N4228" s="257">
        <v>-330000</v>
      </c>
    </row>
    <row r="4229" spans="1:18">
      <c r="A4229" s="263">
        <v>4228</v>
      </c>
      <c r="B4229" s="58">
        <v>82</v>
      </c>
      <c r="C4229" s="256">
        <v>46185</v>
      </c>
      <c r="D4229" s="282" t="s">
        <v>1413</v>
      </c>
      <c r="E4229" s="282" t="s">
        <v>3805</v>
      </c>
      <c r="G4229" s="282" t="s">
        <v>1184</v>
      </c>
      <c r="H4229" s="261" t="s">
        <v>1185</v>
      </c>
      <c r="I4229" s="257">
        <v>650000</v>
      </c>
      <c r="J4229" s="261">
        <v>1</v>
      </c>
      <c r="M4229" s="257">
        <v>650000</v>
      </c>
      <c r="O4229" s="257" t="s">
        <v>5771</v>
      </c>
      <c r="Q4229" s="282" t="s">
        <v>5772</v>
      </c>
      <c r="R4229" t="s">
        <v>6053</v>
      </c>
    </row>
    <row r="4230" spans="1:18">
      <c r="A4230" s="263">
        <v>4229</v>
      </c>
      <c r="B4230" s="58">
        <v>110</v>
      </c>
      <c r="C4230" s="256">
        <v>46185</v>
      </c>
      <c r="D4230" s="282" t="s">
        <v>981</v>
      </c>
      <c r="E4230" s="282" t="s">
        <v>3805</v>
      </c>
      <c r="F4230" s="284" t="s">
        <v>5774</v>
      </c>
      <c r="G4230" s="282" t="s">
        <v>2150</v>
      </c>
      <c r="H4230" s="261" t="s">
        <v>1907</v>
      </c>
      <c r="I4230" s="257">
        <v>2000000</v>
      </c>
      <c r="J4230" s="261">
        <v>1</v>
      </c>
      <c r="L4230" s="258">
        <v>200000</v>
      </c>
      <c r="M4230" s="257">
        <v>2200000</v>
      </c>
      <c r="O4230" s="257" t="s">
        <v>5775</v>
      </c>
      <c r="Q4230" s="282" t="s">
        <v>5776</v>
      </c>
      <c r="R4230" t="s">
        <v>6053</v>
      </c>
    </row>
    <row r="4231" spans="1:18">
      <c r="A4231" s="263">
        <v>4230</v>
      </c>
      <c r="B4231" s="58">
        <v>65</v>
      </c>
      <c r="C4231" s="256">
        <v>46185</v>
      </c>
      <c r="D4231" s="282" t="s">
        <v>981</v>
      </c>
      <c r="E4231" s="282" t="s">
        <v>3805</v>
      </c>
      <c r="F4231" s="284" t="s">
        <v>1760</v>
      </c>
      <c r="G4231" s="282" t="s">
        <v>2129</v>
      </c>
      <c r="H4231" s="261" t="s">
        <v>1760</v>
      </c>
      <c r="I4231" s="257">
        <v>100000</v>
      </c>
      <c r="J4231" s="261">
        <v>1</v>
      </c>
      <c r="L4231" s="258">
        <v>10000</v>
      </c>
      <c r="M4231" s="257">
        <v>110000</v>
      </c>
      <c r="O4231" s="257" t="s">
        <v>5775</v>
      </c>
      <c r="P4231" s="257"/>
      <c r="Q4231" s="282" t="s">
        <v>4263</v>
      </c>
      <c r="R4231" t="s">
        <v>6053</v>
      </c>
    </row>
    <row r="4232" spans="1:18">
      <c r="A4232" s="263">
        <v>4231</v>
      </c>
      <c r="B4232" s="58">
        <v>188</v>
      </c>
      <c r="C4232" s="256">
        <v>46185</v>
      </c>
      <c r="D4232" s="282" t="s">
        <v>1007</v>
      </c>
      <c r="E4232" s="282" t="s">
        <v>3805</v>
      </c>
      <c r="G4232" s="282" t="s">
        <v>2766</v>
      </c>
      <c r="I4232" s="257">
        <v>100000</v>
      </c>
      <c r="J4232" s="261">
        <v>1</v>
      </c>
      <c r="M4232" s="257">
        <v>100000</v>
      </c>
      <c r="O4232" s="257" t="s">
        <v>5778</v>
      </c>
      <c r="Q4232" s="282" t="s">
        <v>5780</v>
      </c>
      <c r="R4232" t="s">
        <v>6053</v>
      </c>
    </row>
    <row r="4233" spans="1:18">
      <c r="A4233" s="263">
        <v>4232</v>
      </c>
      <c r="C4233" s="256">
        <v>46185</v>
      </c>
      <c r="D4233" s="282" t="s">
        <v>2557</v>
      </c>
      <c r="G4233" s="282" t="s">
        <v>2557</v>
      </c>
      <c r="N4233" s="257">
        <v>-2805000</v>
      </c>
    </row>
    <row r="4234" spans="1:18">
      <c r="A4234" s="263">
        <v>4233</v>
      </c>
      <c r="B4234" s="58">
        <v>75</v>
      </c>
      <c r="C4234" s="256">
        <v>46185</v>
      </c>
      <c r="D4234" s="282" t="s">
        <v>1557</v>
      </c>
      <c r="E4234" s="282" t="s">
        <v>3805</v>
      </c>
      <c r="F4234" s="284" t="s">
        <v>4522</v>
      </c>
      <c r="G4234" s="282" t="s">
        <v>1814</v>
      </c>
      <c r="H4234" s="261" t="s">
        <v>4062</v>
      </c>
      <c r="I4234" s="257">
        <v>1100000</v>
      </c>
      <c r="J4234" s="261">
        <v>1</v>
      </c>
      <c r="L4234" s="258">
        <v>110000</v>
      </c>
      <c r="M4234" s="257">
        <v>1210000</v>
      </c>
      <c r="R4234" t="s">
        <v>6053</v>
      </c>
    </row>
    <row r="4235" spans="1:18">
      <c r="A4235" s="263">
        <v>4234</v>
      </c>
      <c r="C4235" s="256">
        <v>46185</v>
      </c>
      <c r="D4235" s="282" t="s">
        <v>1413</v>
      </c>
      <c r="G4235" s="282" t="s">
        <v>1413</v>
      </c>
      <c r="N4235" s="257">
        <v>-650000</v>
      </c>
    </row>
    <row r="4236" spans="1:18">
      <c r="A4236" s="263">
        <v>4235</v>
      </c>
      <c r="C4236" s="256">
        <v>46185</v>
      </c>
      <c r="D4236" s="282" t="s">
        <v>981</v>
      </c>
      <c r="G4236" s="282" t="s">
        <v>981</v>
      </c>
      <c r="N4236" s="257">
        <v>-2310000</v>
      </c>
    </row>
    <row r="4237" spans="1:18">
      <c r="A4237" s="263">
        <v>4236</v>
      </c>
      <c r="B4237" s="58">
        <v>81</v>
      </c>
      <c r="C4237" s="256">
        <v>46186</v>
      </c>
      <c r="D4237" s="282" t="s">
        <v>3191</v>
      </c>
      <c r="E4237" s="282" t="s">
        <v>3805</v>
      </c>
      <c r="F4237" s="284" t="s">
        <v>5788</v>
      </c>
      <c r="G4237" s="282" t="s">
        <v>2706</v>
      </c>
      <c r="H4237" s="261" t="s">
        <v>1190</v>
      </c>
      <c r="I4237" s="257">
        <v>1600000</v>
      </c>
      <c r="J4237" s="261">
        <v>1</v>
      </c>
      <c r="M4237" s="257">
        <v>1600000</v>
      </c>
      <c r="O4237" s="257" t="s">
        <v>5789</v>
      </c>
      <c r="P4237" s="282" t="s">
        <v>5790</v>
      </c>
      <c r="Q4237" s="282" t="s">
        <v>5791</v>
      </c>
      <c r="R4237" s="326" t="s">
        <v>6053</v>
      </c>
    </row>
    <row r="4238" spans="1:18">
      <c r="A4238" s="263">
        <v>4237</v>
      </c>
      <c r="B4238" s="58">
        <v>93</v>
      </c>
      <c r="C4238" s="256">
        <v>46186</v>
      </c>
      <c r="D4238" s="282" t="s">
        <v>3191</v>
      </c>
      <c r="E4238" s="282" t="s">
        <v>3805</v>
      </c>
      <c r="G4238" s="282" t="s">
        <v>1490</v>
      </c>
      <c r="I4238" s="257">
        <v>30000</v>
      </c>
      <c r="J4238" s="261">
        <v>1</v>
      </c>
      <c r="M4238" s="257">
        <v>30000</v>
      </c>
      <c r="N4238" s="257" t="s">
        <v>5789</v>
      </c>
      <c r="O4238" s="257" t="s">
        <v>5790</v>
      </c>
      <c r="R4238" t="s">
        <v>6053</v>
      </c>
    </row>
    <row r="4239" spans="1:18">
      <c r="A4239" s="263">
        <v>4238</v>
      </c>
      <c r="B4239" s="58">
        <v>12</v>
      </c>
      <c r="C4239" s="256">
        <v>46186</v>
      </c>
      <c r="D4239" s="282" t="s">
        <v>1154</v>
      </c>
      <c r="E4239" s="282" t="s">
        <v>3805</v>
      </c>
      <c r="F4239" s="284">
        <v>7205246673</v>
      </c>
      <c r="G4239" s="282" t="s">
        <v>1182</v>
      </c>
      <c r="H4239" s="261" t="s">
        <v>1710</v>
      </c>
      <c r="I4239" s="257">
        <v>1200000</v>
      </c>
      <c r="J4239" s="261">
        <v>1</v>
      </c>
      <c r="L4239" s="258">
        <v>120000</v>
      </c>
      <c r="M4239" s="257">
        <v>1320000</v>
      </c>
      <c r="O4239" s="257" t="s">
        <v>5793</v>
      </c>
      <c r="P4239" s="282" t="s">
        <v>5493</v>
      </c>
      <c r="R4239" t="s">
        <v>6053</v>
      </c>
    </row>
    <row r="4240" spans="1:18">
      <c r="A4240" s="263">
        <v>4239</v>
      </c>
      <c r="C4240" s="256">
        <v>46188</v>
      </c>
      <c r="D4240" s="282" t="s">
        <v>2799</v>
      </c>
      <c r="G4240" s="282" t="s">
        <v>3955</v>
      </c>
      <c r="N4240" s="257">
        <v>-1200000</v>
      </c>
    </row>
    <row r="4241" spans="1:18">
      <c r="A4241" s="263">
        <v>4240</v>
      </c>
      <c r="B4241" s="58">
        <v>95</v>
      </c>
      <c r="C4241" s="256">
        <v>46188</v>
      </c>
      <c r="D4241" s="282" t="s">
        <v>1204</v>
      </c>
      <c r="E4241" s="282" t="s">
        <v>3805</v>
      </c>
      <c r="F4241" s="284" t="s">
        <v>5795</v>
      </c>
      <c r="G4241" s="282" t="s">
        <v>2128</v>
      </c>
      <c r="H4241" s="261" t="s">
        <v>1180</v>
      </c>
      <c r="I4241" s="257">
        <v>1500000</v>
      </c>
      <c r="J4241" s="261">
        <v>1</v>
      </c>
      <c r="L4241" s="258">
        <v>150000</v>
      </c>
      <c r="M4241" s="257">
        <v>1650000</v>
      </c>
      <c r="O4241" s="257" t="s">
        <v>5796</v>
      </c>
      <c r="R4241" t="s">
        <v>6053</v>
      </c>
    </row>
    <row r="4242" spans="1:18">
      <c r="A4242" s="263">
        <v>4241</v>
      </c>
      <c r="B4242" s="58">
        <v>65</v>
      </c>
      <c r="C4242" s="256">
        <v>46188</v>
      </c>
      <c r="D4242" s="282" t="s">
        <v>1204</v>
      </c>
      <c r="E4242" s="282" t="s">
        <v>3805</v>
      </c>
      <c r="F4242" s="284" t="s">
        <v>1760</v>
      </c>
      <c r="G4242" s="282" t="s">
        <v>2129</v>
      </c>
      <c r="H4242" s="261" t="s">
        <v>1760</v>
      </c>
      <c r="I4242" s="257">
        <v>100000</v>
      </c>
      <c r="J4242" s="261">
        <v>1</v>
      </c>
      <c r="L4242" s="258">
        <v>10000</v>
      </c>
      <c r="M4242" s="257">
        <v>110000</v>
      </c>
      <c r="N4242" s="257" t="s">
        <v>5796</v>
      </c>
      <c r="P4242" s="282" t="s">
        <v>4263</v>
      </c>
      <c r="R4242" t="s">
        <v>6053</v>
      </c>
    </row>
    <row r="4243" spans="1:18">
      <c r="A4243" s="263">
        <v>4242</v>
      </c>
      <c r="B4243" s="58">
        <v>77</v>
      </c>
      <c r="C4243" s="256">
        <v>46188</v>
      </c>
      <c r="D4243" s="282" t="s">
        <v>1370</v>
      </c>
      <c r="E4243" s="282" t="s">
        <v>3805</v>
      </c>
      <c r="F4243" s="284" t="s">
        <v>4656</v>
      </c>
      <c r="G4243" s="282" t="s">
        <v>1701</v>
      </c>
      <c r="I4243" s="257">
        <v>1100000</v>
      </c>
      <c r="J4243" s="261">
        <v>1</v>
      </c>
      <c r="M4243" s="257">
        <v>1100000</v>
      </c>
      <c r="R4243" t="s">
        <v>6053</v>
      </c>
    </row>
    <row r="4244" spans="1:18">
      <c r="A4244" s="263">
        <v>4243</v>
      </c>
      <c r="B4244" s="58">
        <v>200</v>
      </c>
      <c r="C4244" s="256">
        <v>46188</v>
      </c>
      <c r="D4244" s="282" t="s">
        <v>1747</v>
      </c>
      <c r="E4244" s="282" t="s">
        <v>3805</v>
      </c>
      <c r="G4244" s="282" t="s">
        <v>5103</v>
      </c>
      <c r="H4244" s="261" t="s">
        <v>5800</v>
      </c>
      <c r="I4244" s="257">
        <v>2100000</v>
      </c>
      <c r="J4244" s="261">
        <v>1</v>
      </c>
      <c r="M4244" s="257">
        <v>2100000</v>
      </c>
      <c r="P4244" s="282" t="s">
        <v>5798</v>
      </c>
      <c r="R4244" t="s">
        <v>6053</v>
      </c>
    </row>
    <row r="4245" spans="1:18">
      <c r="A4245" s="263">
        <v>4244</v>
      </c>
      <c r="B4245" s="58">
        <v>93</v>
      </c>
      <c r="C4245" s="256">
        <v>46188</v>
      </c>
      <c r="D4245" s="282" t="s">
        <v>1747</v>
      </c>
      <c r="E4245" s="282" t="s">
        <v>3805</v>
      </c>
      <c r="G4245" s="282" t="s">
        <v>1490</v>
      </c>
      <c r="I4245" s="257">
        <v>30000</v>
      </c>
      <c r="J4245" s="261">
        <v>1</v>
      </c>
      <c r="M4245" s="257">
        <v>30000</v>
      </c>
      <c r="O4245" s="257" t="s">
        <v>5798</v>
      </c>
      <c r="R4245" t="s">
        <v>6053</v>
      </c>
    </row>
    <row r="4246" spans="1:18">
      <c r="A4246" s="263">
        <v>4245</v>
      </c>
      <c r="B4246" s="58">
        <v>10</v>
      </c>
      <c r="C4246" s="256">
        <v>46188</v>
      </c>
      <c r="D4246" s="282" t="s">
        <v>1465</v>
      </c>
      <c r="E4246" s="282" t="s">
        <v>3805</v>
      </c>
      <c r="F4246" s="284">
        <v>7205468004</v>
      </c>
      <c r="G4246" s="282" t="s">
        <v>1182</v>
      </c>
      <c r="H4246" s="261" t="s">
        <v>1710</v>
      </c>
      <c r="I4246" s="257">
        <v>1200000</v>
      </c>
      <c r="J4246" s="261">
        <v>1</v>
      </c>
      <c r="L4246" s="258">
        <v>120000</v>
      </c>
      <c r="M4246" s="257">
        <v>1320000</v>
      </c>
      <c r="O4246" s="257" t="s">
        <v>5802</v>
      </c>
      <c r="R4246" t="s">
        <v>6053</v>
      </c>
    </row>
    <row r="4247" spans="1:18">
      <c r="A4247" s="263">
        <v>4246</v>
      </c>
      <c r="B4247" s="58">
        <v>104</v>
      </c>
      <c r="C4247" s="256">
        <v>46188</v>
      </c>
      <c r="D4247" s="282" t="s">
        <v>1465</v>
      </c>
      <c r="E4247" s="282" t="s">
        <v>3805</v>
      </c>
      <c r="G4247" s="282" t="s">
        <v>1467</v>
      </c>
      <c r="H4247" s="261" t="s">
        <v>2613</v>
      </c>
      <c r="I4247" s="257">
        <v>350000</v>
      </c>
      <c r="J4247" s="261">
        <v>1</v>
      </c>
      <c r="L4247" s="258">
        <v>35000</v>
      </c>
      <c r="M4247" s="257">
        <v>385000</v>
      </c>
      <c r="N4247" s="257" t="s">
        <v>5802</v>
      </c>
      <c r="R4247" t="s">
        <v>6053</v>
      </c>
    </row>
    <row r="4248" spans="1:18">
      <c r="A4248" s="263">
        <v>4247</v>
      </c>
      <c r="B4248" s="58">
        <v>105</v>
      </c>
      <c r="C4248" s="256">
        <v>46188</v>
      </c>
      <c r="D4248" s="282" t="s">
        <v>2863</v>
      </c>
      <c r="E4248" s="282" t="s">
        <v>3805</v>
      </c>
      <c r="G4248" s="282" t="s">
        <v>2234</v>
      </c>
      <c r="H4248" s="261" t="s">
        <v>5804</v>
      </c>
      <c r="I4248" s="257">
        <v>1600000</v>
      </c>
      <c r="J4248" s="261">
        <v>1</v>
      </c>
      <c r="M4248" s="257">
        <v>1600000</v>
      </c>
      <c r="O4248" s="257" t="s">
        <v>5805</v>
      </c>
      <c r="R4248" t="s">
        <v>6053</v>
      </c>
    </row>
    <row r="4249" spans="1:18">
      <c r="A4249" s="263">
        <v>4248</v>
      </c>
      <c r="B4249" s="58">
        <v>59</v>
      </c>
      <c r="C4249" s="256">
        <v>46188</v>
      </c>
      <c r="D4249" s="282" t="s">
        <v>1370</v>
      </c>
      <c r="E4249" s="282" t="s">
        <v>3805</v>
      </c>
      <c r="F4249" s="284">
        <v>1087298441</v>
      </c>
      <c r="G4249" s="282" t="s">
        <v>2351</v>
      </c>
      <c r="H4249" s="261">
        <v>1087298441</v>
      </c>
      <c r="I4249" s="257">
        <v>35000</v>
      </c>
      <c r="J4249" s="261">
        <v>1</v>
      </c>
      <c r="M4249" s="257">
        <v>35000</v>
      </c>
      <c r="Q4249" s="282" t="s">
        <v>1656</v>
      </c>
      <c r="R4249" t="s">
        <v>6053</v>
      </c>
    </row>
    <row r="4250" spans="1:18">
      <c r="A4250" s="263">
        <v>4249</v>
      </c>
      <c r="C4250" s="256">
        <v>46188</v>
      </c>
      <c r="D4250" s="282" t="s">
        <v>1204</v>
      </c>
      <c r="G4250" s="282" t="s">
        <v>1204</v>
      </c>
      <c r="N4250" s="257">
        <v>-1760000</v>
      </c>
    </row>
    <row r="4251" spans="1:18">
      <c r="A4251" s="263">
        <v>4250</v>
      </c>
      <c r="B4251" s="58">
        <v>251</v>
      </c>
      <c r="C4251" s="256">
        <v>46189</v>
      </c>
      <c r="D4251" s="282" t="s">
        <v>3872</v>
      </c>
      <c r="E4251" s="282" t="s">
        <v>3805</v>
      </c>
      <c r="G4251" s="282" t="s">
        <v>1184</v>
      </c>
      <c r="H4251" s="261" t="s">
        <v>1943</v>
      </c>
      <c r="I4251" s="257">
        <v>2700000</v>
      </c>
      <c r="J4251" s="261">
        <v>1</v>
      </c>
      <c r="L4251" s="258">
        <v>270000</v>
      </c>
      <c r="M4251" s="257">
        <v>2970000</v>
      </c>
      <c r="R4251" t="s">
        <v>6053</v>
      </c>
    </row>
    <row r="4252" spans="1:18">
      <c r="A4252" s="263">
        <v>4251</v>
      </c>
      <c r="B4252" s="58">
        <v>13</v>
      </c>
      <c r="C4252" s="256">
        <v>46189</v>
      </c>
      <c r="D4252" s="282" t="s">
        <v>1551</v>
      </c>
      <c r="E4252" s="282" t="s">
        <v>3805</v>
      </c>
      <c r="F4252" s="284">
        <v>7205502786</v>
      </c>
      <c r="G4252" s="282" t="s">
        <v>1182</v>
      </c>
      <c r="H4252" s="261" t="s">
        <v>1710</v>
      </c>
      <c r="I4252" s="257">
        <v>1200000</v>
      </c>
      <c r="J4252" s="261">
        <v>1</v>
      </c>
      <c r="L4252" s="258">
        <v>120000</v>
      </c>
      <c r="M4252" s="257">
        <v>1320000</v>
      </c>
      <c r="O4252" s="257" t="s">
        <v>5809</v>
      </c>
    </row>
    <row r="4253" spans="1:18">
      <c r="A4253" s="263">
        <v>4252</v>
      </c>
      <c r="B4253" s="58">
        <v>104</v>
      </c>
      <c r="C4253" s="256">
        <v>46189</v>
      </c>
      <c r="D4253" s="282" t="s">
        <v>1551</v>
      </c>
      <c r="E4253" s="282" t="s">
        <v>3805</v>
      </c>
      <c r="G4253" s="282" t="s">
        <v>1467</v>
      </c>
      <c r="H4253" s="261" t="s">
        <v>2613</v>
      </c>
      <c r="I4253" s="257">
        <v>350000</v>
      </c>
      <c r="J4253" s="261">
        <v>1</v>
      </c>
      <c r="L4253" s="258">
        <v>35000</v>
      </c>
      <c r="M4253" s="257">
        <v>385000</v>
      </c>
      <c r="N4253" s="257" t="s">
        <v>5809</v>
      </c>
    </row>
    <row r="4254" spans="1:18">
      <c r="A4254" s="263">
        <v>4253</v>
      </c>
      <c r="B4254" s="58">
        <v>82</v>
      </c>
      <c r="C4254" s="256">
        <v>46189</v>
      </c>
      <c r="D4254" s="282" t="s">
        <v>5971</v>
      </c>
      <c r="G4254" s="282" t="s">
        <v>5972</v>
      </c>
      <c r="H4254" s="261" t="s">
        <v>5973</v>
      </c>
      <c r="I4254" s="257">
        <v>1300000</v>
      </c>
      <c r="J4254" s="261">
        <v>1</v>
      </c>
      <c r="L4254" s="258">
        <v>130000</v>
      </c>
      <c r="M4254" s="257">
        <v>1430000</v>
      </c>
      <c r="O4254" s="257" t="s">
        <v>5974</v>
      </c>
      <c r="Q4254" s="282" t="s">
        <v>5975</v>
      </c>
      <c r="R4254" t="s">
        <v>6053</v>
      </c>
    </row>
    <row r="4255" spans="1:18">
      <c r="A4255" s="263">
        <v>4254</v>
      </c>
      <c r="B4255" s="58">
        <v>188</v>
      </c>
      <c r="C4255" s="256">
        <v>46189</v>
      </c>
      <c r="D4255" s="282" t="s">
        <v>5835</v>
      </c>
      <c r="G4255" s="282" t="s">
        <v>5840</v>
      </c>
      <c r="I4255" s="257">
        <v>150000</v>
      </c>
      <c r="J4255" s="261">
        <v>1</v>
      </c>
      <c r="L4255" s="258">
        <v>15000</v>
      </c>
      <c r="M4255" s="257">
        <v>165000</v>
      </c>
      <c r="O4255" s="257" t="s">
        <v>5841</v>
      </c>
      <c r="R4255" t="s">
        <v>6053</v>
      </c>
    </row>
    <row r="4256" spans="1:18">
      <c r="A4256" s="263">
        <v>4255</v>
      </c>
      <c r="B4256" s="58">
        <v>82</v>
      </c>
      <c r="C4256" s="256">
        <v>46189</v>
      </c>
      <c r="D4256" s="282" t="s">
        <v>1038</v>
      </c>
      <c r="E4256" s="282" t="s">
        <v>6013</v>
      </c>
      <c r="F4256" s="284" t="s">
        <v>5813</v>
      </c>
      <c r="G4256" s="282" t="s">
        <v>1184</v>
      </c>
      <c r="H4256" s="261" t="s">
        <v>1185</v>
      </c>
      <c r="J4256" s="261">
        <v>1</v>
      </c>
      <c r="O4256" s="257" t="s">
        <v>5814</v>
      </c>
      <c r="Q4256" s="282" t="s">
        <v>5815</v>
      </c>
    </row>
    <row r="4257" spans="1:18">
      <c r="A4257" s="263">
        <v>4256</v>
      </c>
      <c r="B4257" s="58">
        <v>79</v>
      </c>
      <c r="C4257" s="256">
        <v>46189</v>
      </c>
      <c r="D4257" s="282" t="s">
        <v>1928</v>
      </c>
      <c r="E4257" s="282" t="s">
        <v>3805</v>
      </c>
      <c r="G4257" s="282" t="s">
        <v>2145</v>
      </c>
      <c r="H4257" s="261" t="s">
        <v>1177</v>
      </c>
      <c r="I4257" s="257">
        <v>1000000</v>
      </c>
      <c r="J4257" s="261">
        <v>2</v>
      </c>
      <c r="L4257" s="258">
        <v>200000</v>
      </c>
      <c r="M4257" s="257">
        <v>2200000</v>
      </c>
      <c r="R4257" t="s">
        <v>6053</v>
      </c>
    </row>
    <row r="4258" spans="1:18">
      <c r="A4258" s="263">
        <v>4257</v>
      </c>
      <c r="B4258" s="58">
        <v>94</v>
      </c>
      <c r="C4258" s="256">
        <v>46189</v>
      </c>
      <c r="D4258" s="282" t="s">
        <v>1747</v>
      </c>
      <c r="E4258" s="282" t="s">
        <v>3805</v>
      </c>
      <c r="G4258" s="282" t="s">
        <v>2135</v>
      </c>
      <c r="H4258" s="261" t="s">
        <v>1186</v>
      </c>
      <c r="I4258" s="257">
        <v>650000</v>
      </c>
      <c r="J4258" s="261">
        <v>1</v>
      </c>
      <c r="M4258" s="257">
        <v>650000</v>
      </c>
      <c r="R4258" t="s">
        <v>6053</v>
      </c>
    </row>
    <row r="4259" spans="1:18">
      <c r="A4259" s="263">
        <v>4258</v>
      </c>
      <c r="B4259" s="58">
        <v>175</v>
      </c>
      <c r="C4259" s="256">
        <v>46189</v>
      </c>
      <c r="D4259" s="282" t="s">
        <v>1747</v>
      </c>
      <c r="E4259" s="282" t="s">
        <v>3805</v>
      </c>
      <c r="G4259" s="282" t="s">
        <v>2140</v>
      </c>
      <c r="H4259" s="261" t="s">
        <v>1778</v>
      </c>
      <c r="I4259" s="257">
        <v>20000</v>
      </c>
      <c r="J4259" s="261">
        <v>1</v>
      </c>
      <c r="M4259" s="257">
        <v>20000</v>
      </c>
      <c r="P4259" s="282" t="s">
        <v>4901</v>
      </c>
      <c r="R4259" t="s">
        <v>6053</v>
      </c>
    </row>
    <row r="4260" spans="1:18">
      <c r="A4260" s="263">
        <v>4259</v>
      </c>
      <c r="C4260" s="256">
        <v>46189</v>
      </c>
      <c r="D4260" s="282" t="s">
        <v>3872</v>
      </c>
      <c r="G4260" s="282" t="s">
        <v>3872</v>
      </c>
      <c r="N4260" s="257">
        <v>-2970000</v>
      </c>
    </row>
    <row r="4261" spans="1:18">
      <c r="A4261" s="263">
        <v>4260</v>
      </c>
      <c r="C4261" s="256">
        <v>46189</v>
      </c>
      <c r="D4261" s="282" t="s">
        <v>1557</v>
      </c>
      <c r="G4261" s="282" t="s">
        <v>1557</v>
      </c>
      <c r="N4261" s="257">
        <v>-1210000</v>
      </c>
    </row>
    <row r="4262" spans="1:18">
      <c r="A4262" s="263">
        <v>4261</v>
      </c>
      <c r="C4262" s="256">
        <v>46189</v>
      </c>
      <c r="D4262" s="282" t="s">
        <v>2863</v>
      </c>
      <c r="G4262" s="282" t="s">
        <v>2863</v>
      </c>
      <c r="N4262" s="257">
        <v>-1600000</v>
      </c>
    </row>
    <row r="4263" spans="1:18">
      <c r="A4263" s="263">
        <v>4262</v>
      </c>
      <c r="B4263" s="58">
        <v>13</v>
      </c>
      <c r="C4263" s="256">
        <v>46189</v>
      </c>
      <c r="D4263" s="282" t="s">
        <v>1444</v>
      </c>
      <c r="E4263" s="282" t="s">
        <v>3805</v>
      </c>
      <c r="F4263" s="284">
        <v>7205502786</v>
      </c>
      <c r="G4263" s="282" t="s">
        <v>1182</v>
      </c>
      <c r="H4263" s="261" t="s">
        <v>1710</v>
      </c>
      <c r="I4263" s="257">
        <v>1100000</v>
      </c>
      <c r="J4263" s="261">
        <v>1</v>
      </c>
      <c r="M4263" s="257">
        <v>1100000</v>
      </c>
      <c r="R4263" t="s">
        <v>6053</v>
      </c>
    </row>
    <row r="4264" spans="1:18">
      <c r="A4264" s="263">
        <v>4263</v>
      </c>
      <c r="B4264" s="58">
        <v>30</v>
      </c>
      <c r="C4264" s="256">
        <v>46189</v>
      </c>
      <c r="D4264" s="282" t="s">
        <v>3857</v>
      </c>
      <c r="E4264" s="282" t="s">
        <v>3805</v>
      </c>
      <c r="G4264" s="282" t="s">
        <v>5823</v>
      </c>
      <c r="I4264" s="257">
        <v>800000</v>
      </c>
      <c r="J4264" s="261">
        <v>1</v>
      </c>
      <c r="M4264" s="257">
        <v>800000</v>
      </c>
      <c r="R4264" t="s">
        <v>6053</v>
      </c>
    </row>
    <row r="4265" spans="1:18">
      <c r="A4265" s="263">
        <v>4264</v>
      </c>
      <c r="C4265" s="256">
        <v>46189</v>
      </c>
      <c r="D4265" s="282" t="s">
        <v>3857</v>
      </c>
      <c r="G4265" s="282" t="s">
        <v>3857</v>
      </c>
      <c r="N4265" s="257">
        <v>-800000</v>
      </c>
    </row>
    <row r="4266" spans="1:18">
      <c r="A4266" s="263">
        <v>4265</v>
      </c>
      <c r="B4266" s="58">
        <v>13</v>
      </c>
      <c r="C4266" s="256">
        <v>46188</v>
      </c>
      <c r="D4266" s="282" t="s">
        <v>1512</v>
      </c>
      <c r="E4266" s="282" t="s">
        <v>3805</v>
      </c>
      <c r="F4266" s="284">
        <v>7205502786</v>
      </c>
      <c r="G4266" s="282" t="s">
        <v>1182</v>
      </c>
      <c r="H4266" s="261" t="s">
        <v>1710</v>
      </c>
      <c r="I4266" s="257">
        <v>1200000</v>
      </c>
      <c r="J4266" s="261">
        <v>1</v>
      </c>
      <c r="L4266" s="257">
        <v>120000</v>
      </c>
      <c r="M4266" s="257">
        <v>1320000</v>
      </c>
      <c r="R4266" t="s">
        <v>6053</v>
      </c>
    </row>
    <row r="4267" spans="1:18">
      <c r="A4267" s="263">
        <v>4266</v>
      </c>
      <c r="B4267" s="58">
        <v>32</v>
      </c>
      <c r="C4267" s="256">
        <v>46189</v>
      </c>
      <c r="D4267" s="282" t="s">
        <v>1440</v>
      </c>
      <c r="E4267" s="282" t="s">
        <v>3805</v>
      </c>
      <c r="G4267" s="282" t="s">
        <v>5827</v>
      </c>
      <c r="I4267" s="257">
        <v>150000</v>
      </c>
      <c r="J4267" s="261">
        <v>1</v>
      </c>
      <c r="M4267" s="257">
        <v>150000</v>
      </c>
    </row>
    <row r="4268" spans="1:18">
      <c r="A4268" s="263">
        <v>4267</v>
      </c>
      <c r="C4268" s="256">
        <v>46190</v>
      </c>
      <c r="D4268" s="282" t="s">
        <v>3870</v>
      </c>
      <c r="G4268" s="282" t="s">
        <v>3870</v>
      </c>
      <c r="N4268" s="257">
        <v>-1210000</v>
      </c>
    </row>
    <row r="4269" spans="1:18">
      <c r="A4269" s="263">
        <v>4268</v>
      </c>
      <c r="C4269" s="256">
        <v>46190</v>
      </c>
      <c r="D4269" s="282" t="s">
        <v>3191</v>
      </c>
      <c r="G4269" s="282" t="s">
        <v>3191</v>
      </c>
      <c r="N4269" s="257">
        <v>-1630000</v>
      </c>
    </row>
    <row r="4270" spans="1:18">
      <c r="A4270" s="263">
        <v>4269</v>
      </c>
      <c r="C4270" s="256">
        <v>46190</v>
      </c>
      <c r="D4270" s="282" t="s">
        <v>1154</v>
      </c>
      <c r="G4270" s="282" t="s">
        <v>5834</v>
      </c>
      <c r="N4270" s="257">
        <v>-1320000</v>
      </c>
    </row>
    <row r="4271" spans="1:18">
      <c r="A4271" s="263">
        <v>4270</v>
      </c>
      <c r="C4271" s="256">
        <v>46190</v>
      </c>
      <c r="D4271" s="282" t="s">
        <v>1928</v>
      </c>
      <c r="G4271" s="282" t="s">
        <v>3931</v>
      </c>
      <c r="N4271" s="257">
        <v>-2200000</v>
      </c>
    </row>
    <row r="4272" spans="1:18">
      <c r="A4272" s="263">
        <v>4271</v>
      </c>
      <c r="C4272" s="256">
        <v>46190</v>
      </c>
      <c r="D4272" s="282" t="s">
        <v>2637</v>
      </c>
      <c r="G4272" s="282" t="s">
        <v>2637</v>
      </c>
      <c r="N4272" s="257">
        <v>-1925000</v>
      </c>
    </row>
    <row r="4273" spans="1:18">
      <c r="A4273" s="263">
        <v>4272</v>
      </c>
      <c r="B4273" s="58">
        <v>12</v>
      </c>
      <c r="C4273" s="256">
        <v>46190</v>
      </c>
      <c r="D4273" s="282" t="s">
        <v>1010</v>
      </c>
      <c r="E4273" s="282" t="s">
        <v>3805</v>
      </c>
      <c r="F4273" s="284">
        <v>7205246673</v>
      </c>
      <c r="G4273" s="282" t="s">
        <v>1182</v>
      </c>
      <c r="H4273" s="261" t="s">
        <v>1710</v>
      </c>
      <c r="I4273" s="257">
        <v>1200000</v>
      </c>
      <c r="J4273" s="261">
        <v>1</v>
      </c>
      <c r="M4273" s="257">
        <v>1200000</v>
      </c>
      <c r="O4273" s="257" t="s">
        <v>5843</v>
      </c>
      <c r="R4273" t="s">
        <v>6053</v>
      </c>
    </row>
    <row r="4274" spans="1:18">
      <c r="A4274" s="263">
        <v>4273</v>
      </c>
      <c r="B4274" s="58">
        <v>104</v>
      </c>
      <c r="C4274" s="256">
        <v>46190</v>
      </c>
      <c r="D4274" s="282" t="s">
        <v>1010</v>
      </c>
      <c r="E4274" s="282" t="s">
        <v>3805</v>
      </c>
      <c r="G4274" s="282" t="s">
        <v>1467</v>
      </c>
      <c r="H4274" s="261" t="s">
        <v>2613</v>
      </c>
      <c r="I4274" s="257">
        <v>350000</v>
      </c>
      <c r="J4274" s="261">
        <v>1</v>
      </c>
      <c r="M4274" s="257">
        <v>350000</v>
      </c>
      <c r="O4274" s="257" t="s">
        <v>5843</v>
      </c>
      <c r="R4274" t="s">
        <v>6053</v>
      </c>
    </row>
    <row r="4275" spans="1:18">
      <c r="A4275" s="263">
        <v>4274</v>
      </c>
      <c r="B4275" s="58">
        <v>12</v>
      </c>
      <c r="C4275" s="256">
        <v>46190</v>
      </c>
      <c r="D4275" s="282" t="s">
        <v>4683</v>
      </c>
      <c r="E4275" s="282" t="s">
        <v>3805</v>
      </c>
      <c r="F4275" s="284">
        <v>7205246673</v>
      </c>
      <c r="G4275" s="282" t="s">
        <v>1182</v>
      </c>
      <c r="H4275" s="261" t="s">
        <v>1710</v>
      </c>
      <c r="I4275" s="257">
        <v>1200000</v>
      </c>
      <c r="J4275" s="261">
        <v>1</v>
      </c>
      <c r="L4275" s="258">
        <v>120000</v>
      </c>
      <c r="M4275" s="257">
        <v>1320000</v>
      </c>
      <c r="O4275" s="257" t="s">
        <v>5844</v>
      </c>
      <c r="R4275" t="s">
        <v>6053</v>
      </c>
    </row>
    <row r="4276" spans="1:18">
      <c r="A4276" s="263">
        <v>4275</v>
      </c>
      <c r="B4276" s="58">
        <v>258</v>
      </c>
      <c r="C4276" s="256">
        <v>46190</v>
      </c>
      <c r="D4276" s="282" t="s">
        <v>1456</v>
      </c>
      <c r="E4276" s="282" t="s">
        <v>3805</v>
      </c>
      <c r="G4276" s="282" t="s">
        <v>5846</v>
      </c>
      <c r="H4276" s="261" t="s">
        <v>5847</v>
      </c>
      <c r="J4276" s="261">
        <v>1</v>
      </c>
    </row>
    <row r="4277" spans="1:18">
      <c r="A4277" s="263">
        <v>4276</v>
      </c>
      <c r="B4277" s="58">
        <v>185</v>
      </c>
      <c r="C4277" s="256">
        <v>46190</v>
      </c>
      <c r="D4277" s="282" t="s">
        <v>3855</v>
      </c>
      <c r="E4277" s="282" t="s">
        <v>3805</v>
      </c>
      <c r="F4277" s="284" t="s">
        <v>5849</v>
      </c>
      <c r="G4277" s="282" t="s">
        <v>2128</v>
      </c>
      <c r="H4277" s="261" t="s">
        <v>1180</v>
      </c>
      <c r="I4277" s="257">
        <v>1500000</v>
      </c>
      <c r="J4277" s="261">
        <v>1</v>
      </c>
      <c r="M4277" s="257">
        <v>1500000</v>
      </c>
      <c r="R4277" t="s">
        <v>6053</v>
      </c>
    </row>
    <row r="4278" spans="1:18">
      <c r="A4278" s="263">
        <v>4277</v>
      </c>
      <c r="B4278" s="58">
        <v>65</v>
      </c>
      <c r="C4278" s="256">
        <v>46190</v>
      </c>
      <c r="D4278" s="282" t="s">
        <v>3855</v>
      </c>
      <c r="E4278" s="282" t="s">
        <v>3805</v>
      </c>
      <c r="F4278" s="284" t="s">
        <v>1760</v>
      </c>
      <c r="G4278" s="282" t="s">
        <v>2129</v>
      </c>
      <c r="H4278" s="261" t="s">
        <v>1760</v>
      </c>
      <c r="I4278" s="257">
        <v>100000</v>
      </c>
      <c r="J4278" s="261">
        <v>1</v>
      </c>
      <c r="M4278" s="257">
        <v>100000</v>
      </c>
      <c r="P4278" s="282" t="s">
        <v>4263</v>
      </c>
      <c r="R4278" t="s">
        <v>6053</v>
      </c>
    </row>
    <row r="4279" spans="1:18">
      <c r="A4279" s="263">
        <v>4278</v>
      </c>
      <c r="B4279" s="58">
        <v>209</v>
      </c>
      <c r="C4279" s="256">
        <v>46190</v>
      </c>
      <c r="D4279" s="282" t="s">
        <v>1370</v>
      </c>
      <c r="E4279" s="282" t="s">
        <v>3805</v>
      </c>
      <c r="F4279" s="284" t="s">
        <v>5145</v>
      </c>
      <c r="G4279" s="282" t="s">
        <v>3144</v>
      </c>
      <c r="H4279" s="261" t="s">
        <v>3433</v>
      </c>
      <c r="I4279" s="257">
        <v>1000000</v>
      </c>
      <c r="J4279" s="261">
        <v>1</v>
      </c>
      <c r="M4279" s="257">
        <v>1000000</v>
      </c>
      <c r="R4279" t="s">
        <v>6053</v>
      </c>
    </row>
    <row r="4280" spans="1:18">
      <c r="A4280" s="263">
        <v>4279</v>
      </c>
      <c r="B4280" s="58">
        <v>94</v>
      </c>
      <c r="C4280" s="256">
        <v>46190</v>
      </c>
      <c r="D4280" s="282" t="s">
        <v>1370</v>
      </c>
      <c r="E4280" s="282" t="s">
        <v>3805</v>
      </c>
      <c r="G4280" s="282" t="s">
        <v>2135</v>
      </c>
      <c r="H4280" s="261" t="s">
        <v>1186</v>
      </c>
      <c r="I4280" s="257">
        <v>630000</v>
      </c>
      <c r="J4280" s="261">
        <v>1</v>
      </c>
      <c r="M4280" s="257">
        <v>630000</v>
      </c>
      <c r="R4280" t="s">
        <v>6053</v>
      </c>
    </row>
    <row r="4281" spans="1:18">
      <c r="A4281" s="263">
        <v>4280</v>
      </c>
      <c r="B4281" s="58">
        <v>150</v>
      </c>
      <c r="C4281" s="256">
        <v>46190</v>
      </c>
      <c r="D4281" s="282" t="s">
        <v>1370</v>
      </c>
      <c r="E4281" s="282" t="s">
        <v>3805</v>
      </c>
      <c r="G4281" s="282" t="s">
        <v>3082</v>
      </c>
      <c r="H4281" s="261">
        <v>1087327175</v>
      </c>
      <c r="I4281" s="257">
        <v>80000</v>
      </c>
      <c r="J4281" s="261">
        <v>1</v>
      </c>
      <c r="M4281" s="257">
        <v>80000</v>
      </c>
      <c r="P4281" s="282" t="s">
        <v>4785</v>
      </c>
      <c r="R4281" t="s">
        <v>6053</v>
      </c>
    </row>
    <row r="4282" spans="1:18">
      <c r="A4282" s="263">
        <v>4281</v>
      </c>
      <c r="B4282" s="58">
        <v>167</v>
      </c>
      <c r="C4282" s="256">
        <v>46190</v>
      </c>
      <c r="D4282" s="282" t="s">
        <v>1370</v>
      </c>
      <c r="E4282" s="282" t="s">
        <v>3805</v>
      </c>
      <c r="G4282" s="282" t="s">
        <v>1980</v>
      </c>
      <c r="I4282" s="257">
        <v>80000</v>
      </c>
      <c r="J4282" s="261">
        <v>1</v>
      </c>
      <c r="M4282" s="257">
        <v>80000</v>
      </c>
      <c r="R4282" t="s">
        <v>6053</v>
      </c>
    </row>
    <row r="4283" spans="1:18">
      <c r="A4283" s="263">
        <v>4282</v>
      </c>
      <c r="B4283" s="58">
        <v>259</v>
      </c>
      <c r="C4283" s="256">
        <v>46190</v>
      </c>
      <c r="D4283" s="282" t="s">
        <v>1349</v>
      </c>
      <c r="E4283" s="282" t="s">
        <v>3805</v>
      </c>
      <c r="G4283" s="282" t="s">
        <v>2261</v>
      </c>
      <c r="I4283" s="257">
        <v>1300000</v>
      </c>
      <c r="J4283" s="261">
        <v>1</v>
      </c>
      <c r="M4283" s="257">
        <v>1300000</v>
      </c>
      <c r="R4283" t="s">
        <v>6053</v>
      </c>
    </row>
    <row r="4284" spans="1:18">
      <c r="A4284" s="58">
        <v>4283</v>
      </c>
      <c r="B4284" s="58">
        <v>13</v>
      </c>
      <c r="C4284" s="256">
        <v>46191</v>
      </c>
      <c r="D4284" s="282" t="s">
        <v>1567</v>
      </c>
      <c r="E4284" s="282" t="s">
        <v>3805</v>
      </c>
      <c r="F4284" s="284">
        <v>7205502786</v>
      </c>
      <c r="G4284" s="282" t="s">
        <v>1182</v>
      </c>
      <c r="H4284" s="261" t="s">
        <v>1710</v>
      </c>
      <c r="I4284" s="257">
        <v>1200000</v>
      </c>
      <c r="J4284" s="261">
        <v>1</v>
      </c>
      <c r="M4284" s="257">
        <v>1200000</v>
      </c>
      <c r="O4284" s="257" t="s">
        <v>5854</v>
      </c>
      <c r="R4284" t="s">
        <v>6053</v>
      </c>
    </row>
    <row r="4285" spans="1:18">
      <c r="A4285" s="58">
        <v>4284</v>
      </c>
      <c r="B4285" s="58">
        <v>146</v>
      </c>
      <c r="C4285" s="256">
        <v>46191</v>
      </c>
      <c r="D4285" s="282" t="s">
        <v>2493</v>
      </c>
      <c r="E4285" s="282" t="s">
        <v>3805</v>
      </c>
      <c r="G4285" s="282" t="s">
        <v>1506</v>
      </c>
      <c r="I4285" s="257">
        <v>450000</v>
      </c>
      <c r="J4285" s="261">
        <v>1</v>
      </c>
      <c r="M4285" s="257">
        <v>450000</v>
      </c>
      <c r="R4285" t="s">
        <v>6053</v>
      </c>
    </row>
    <row r="4286" spans="1:18">
      <c r="A4286" s="58">
        <v>4285</v>
      </c>
      <c r="B4286" s="58">
        <v>213</v>
      </c>
      <c r="C4286" s="256">
        <v>46191</v>
      </c>
      <c r="D4286" s="282" t="s">
        <v>3777</v>
      </c>
      <c r="E4286" s="282" t="s">
        <v>3805</v>
      </c>
      <c r="G4286" s="282" t="s">
        <v>2323</v>
      </c>
      <c r="H4286" s="261" t="s">
        <v>2355</v>
      </c>
      <c r="I4286" s="257">
        <v>750000</v>
      </c>
      <c r="J4286" s="261">
        <v>1</v>
      </c>
      <c r="L4286" s="258">
        <v>75000</v>
      </c>
      <c r="M4286" s="257">
        <v>825000</v>
      </c>
      <c r="O4286" s="257" t="s">
        <v>5858</v>
      </c>
      <c r="R4286" t="s">
        <v>6053</v>
      </c>
    </row>
    <row r="4287" spans="1:18">
      <c r="A4287" s="58">
        <v>4286</v>
      </c>
      <c r="B4287" s="58">
        <v>198</v>
      </c>
      <c r="C4287" s="256">
        <v>46191</v>
      </c>
      <c r="D4287" s="282" t="s">
        <v>1515</v>
      </c>
      <c r="E4287" s="282" t="s">
        <v>3805</v>
      </c>
      <c r="F4287" s="284" t="s">
        <v>5860</v>
      </c>
      <c r="G4287" s="282" t="s">
        <v>2128</v>
      </c>
      <c r="H4287" s="261" t="s">
        <v>1180</v>
      </c>
      <c r="I4287" s="257">
        <v>1500000</v>
      </c>
      <c r="J4287" s="261">
        <v>1</v>
      </c>
      <c r="M4287" s="257">
        <v>1500000</v>
      </c>
      <c r="O4287" s="257" t="s">
        <v>5861</v>
      </c>
      <c r="R4287" t="s">
        <v>6053</v>
      </c>
    </row>
    <row r="4288" spans="1:18">
      <c r="A4288" s="58">
        <v>4287</v>
      </c>
      <c r="B4288" s="58">
        <v>65</v>
      </c>
      <c r="C4288" s="256">
        <v>46191</v>
      </c>
      <c r="D4288" s="282" t="s">
        <v>1515</v>
      </c>
      <c r="E4288" s="282" t="s">
        <v>3805</v>
      </c>
      <c r="F4288" s="284" t="s">
        <v>1760</v>
      </c>
      <c r="G4288" s="282" t="s">
        <v>2129</v>
      </c>
      <c r="H4288" s="261" t="s">
        <v>1760</v>
      </c>
      <c r="I4288" s="257">
        <v>100000</v>
      </c>
      <c r="J4288" s="261">
        <v>1</v>
      </c>
      <c r="M4288" s="257">
        <v>100000</v>
      </c>
      <c r="O4288" s="257" t="s">
        <v>5861</v>
      </c>
      <c r="P4288" s="257"/>
      <c r="Q4288" s="282" t="s">
        <v>4263</v>
      </c>
      <c r="R4288" s="282" t="s">
        <v>6053</v>
      </c>
    </row>
    <row r="4289" spans="1:18">
      <c r="A4289" s="58">
        <v>4288</v>
      </c>
      <c r="B4289" s="58">
        <v>260</v>
      </c>
      <c r="C4289" s="256">
        <v>46191</v>
      </c>
      <c r="D4289" s="282" t="s">
        <v>1769</v>
      </c>
      <c r="E4289" s="282" t="s">
        <v>3805</v>
      </c>
      <c r="G4289" s="282" t="s">
        <v>2763</v>
      </c>
      <c r="H4289" s="261">
        <v>1087298388</v>
      </c>
      <c r="I4289" s="257">
        <v>650000</v>
      </c>
      <c r="J4289" s="261">
        <v>1</v>
      </c>
      <c r="L4289" s="258">
        <v>65000</v>
      </c>
      <c r="M4289" s="257">
        <v>715000</v>
      </c>
      <c r="Q4289" s="282" t="s">
        <v>5863</v>
      </c>
      <c r="R4289" t="s">
        <v>6053</v>
      </c>
    </row>
    <row r="4290" spans="1:18">
      <c r="A4290" s="58">
        <v>4289</v>
      </c>
      <c r="C4290" s="256">
        <v>46191</v>
      </c>
      <c r="D4290" s="282" t="s">
        <v>3777</v>
      </c>
      <c r="G4290" s="282" t="s">
        <v>3777</v>
      </c>
      <c r="N4290" s="257">
        <v>-825000</v>
      </c>
    </row>
    <row r="4291" spans="1:18">
      <c r="A4291" s="58">
        <v>4290</v>
      </c>
      <c r="C4291" s="256">
        <v>46191</v>
      </c>
      <c r="D4291" s="282" t="s">
        <v>4683</v>
      </c>
      <c r="G4291" s="282" t="s">
        <v>4683</v>
      </c>
      <c r="N4291" s="257">
        <v>-1320000</v>
      </c>
    </row>
    <row r="4292" spans="1:18">
      <c r="A4292" s="58">
        <v>4291</v>
      </c>
      <c r="C4292" s="256">
        <v>46191</v>
      </c>
      <c r="D4292" s="282" t="s">
        <v>5865</v>
      </c>
      <c r="G4292" s="282" t="s">
        <v>4589</v>
      </c>
      <c r="N4292" s="257">
        <v>-4000000</v>
      </c>
    </row>
    <row r="4293" spans="1:18">
      <c r="A4293" s="58">
        <v>4292</v>
      </c>
      <c r="C4293" s="256">
        <v>46191</v>
      </c>
      <c r="D4293" s="282" t="s">
        <v>1515</v>
      </c>
      <c r="G4293" s="282" t="s">
        <v>1515</v>
      </c>
      <c r="N4293" s="257">
        <v>-1600000</v>
      </c>
    </row>
    <row r="4294" spans="1:18">
      <c r="A4294" s="58">
        <v>4293</v>
      </c>
      <c r="C4294" s="256">
        <v>46191</v>
      </c>
      <c r="D4294" s="282" t="s">
        <v>1344</v>
      </c>
      <c r="G4294" s="282" t="s">
        <v>1344</v>
      </c>
      <c r="N4294" s="257">
        <v>-1100000</v>
      </c>
    </row>
    <row r="4295" spans="1:18">
      <c r="A4295" s="58">
        <v>4294</v>
      </c>
      <c r="C4295" s="256">
        <v>46191</v>
      </c>
      <c r="D4295" s="282" t="s">
        <v>3855</v>
      </c>
      <c r="G4295" s="282" t="s">
        <v>3855</v>
      </c>
      <c r="N4295" s="257">
        <v>-1600000</v>
      </c>
    </row>
    <row r="4296" spans="1:18">
      <c r="A4296" s="58">
        <v>4295</v>
      </c>
      <c r="C4296" s="256">
        <v>46192</v>
      </c>
      <c r="D4296" s="282" t="s">
        <v>1415</v>
      </c>
      <c r="G4296" s="282" t="s">
        <v>5867</v>
      </c>
      <c r="N4296" s="257">
        <v>-600000</v>
      </c>
    </row>
    <row r="4297" spans="1:18">
      <c r="A4297" s="58">
        <v>4296</v>
      </c>
      <c r="B4297" s="58">
        <v>129</v>
      </c>
      <c r="C4297" s="256">
        <v>46192</v>
      </c>
      <c r="D4297" s="282" t="s">
        <v>1415</v>
      </c>
      <c r="E4297" s="282" t="s">
        <v>3805</v>
      </c>
      <c r="G4297" s="282" t="s">
        <v>5868</v>
      </c>
      <c r="I4297" s="257">
        <v>100000</v>
      </c>
      <c r="J4297" s="261">
        <v>1</v>
      </c>
      <c r="M4297" s="257">
        <v>100000</v>
      </c>
      <c r="R4297" t="s">
        <v>6053</v>
      </c>
    </row>
    <row r="4298" spans="1:18">
      <c r="A4298" s="58">
        <v>4297</v>
      </c>
      <c r="C4298" s="256">
        <v>46192</v>
      </c>
      <c r="D4298" s="282" t="s">
        <v>1415</v>
      </c>
      <c r="G4298" s="282" t="s">
        <v>3951</v>
      </c>
      <c r="N4298" s="257">
        <v>-5880000</v>
      </c>
    </row>
    <row r="4299" spans="1:18">
      <c r="A4299" s="58">
        <v>4298</v>
      </c>
      <c r="B4299" s="58">
        <v>27</v>
      </c>
      <c r="C4299" s="256">
        <v>46192</v>
      </c>
      <c r="D4299" s="282" t="s">
        <v>5872</v>
      </c>
      <c r="E4299" s="282" t="s">
        <v>3805</v>
      </c>
      <c r="F4299" s="284">
        <v>7205583861</v>
      </c>
      <c r="G4299" s="282" t="s">
        <v>1182</v>
      </c>
      <c r="H4299" s="261" t="s">
        <v>1332</v>
      </c>
      <c r="I4299" s="257">
        <v>1200000</v>
      </c>
      <c r="J4299" s="261">
        <v>1</v>
      </c>
      <c r="M4299" s="257">
        <v>1200000</v>
      </c>
      <c r="O4299" s="257" t="s">
        <v>5874</v>
      </c>
      <c r="Q4299" s="282" t="s">
        <v>4216</v>
      </c>
      <c r="R4299" t="s">
        <v>6053</v>
      </c>
    </row>
    <row r="4300" spans="1:18">
      <c r="A4300" s="58">
        <v>4299</v>
      </c>
      <c r="C4300" s="256">
        <v>46192</v>
      </c>
      <c r="D4300" s="282" t="s">
        <v>5872</v>
      </c>
      <c r="G4300" s="282" t="s">
        <v>5872</v>
      </c>
      <c r="N4300" s="257">
        <v>-1200000</v>
      </c>
    </row>
    <row r="4301" spans="1:18">
      <c r="A4301" s="58">
        <v>4300</v>
      </c>
      <c r="C4301" s="256">
        <v>46192</v>
      </c>
      <c r="D4301" s="282" t="s">
        <v>1349</v>
      </c>
      <c r="G4301" s="282" t="s">
        <v>1349</v>
      </c>
      <c r="N4301" s="257">
        <v>-1300000</v>
      </c>
    </row>
    <row r="4302" spans="1:18">
      <c r="A4302" s="58">
        <v>4301</v>
      </c>
      <c r="B4302" s="58">
        <v>77</v>
      </c>
      <c r="C4302" s="256">
        <v>46193</v>
      </c>
      <c r="D4302" s="282" t="s">
        <v>1705</v>
      </c>
      <c r="E4302" s="282" t="s">
        <v>3805</v>
      </c>
      <c r="F4302" s="284" t="s">
        <v>4656</v>
      </c>
      <c r="G4302" s="282" t="s">
        <v>1701</v>
      </c>
      <c r="I4302" s="257">
        <v>650000</v>
      </c>
      <c r="J4302" s="261">
        <v>1</v>
      </c>
      <c r="L4302" s="258">
        <v>65000</v>
      </c>
      <c r="M4302" s="257">
        <v>715000</v>
      </c>
    </row>
    <row r="4303" spans="1:18">
      <c r="A4303" s="58">
        <v>4302</v>
      </c>
      <c r="B4303" s="58">
        <v>93</v>
      </c>
      <c r="C4303" s="256">
        <v>46193</v>
      </c>
      <c r="D4303" s="282" t="s">
        <v>1705</v>
      </c>
      <c r="E4303" s="282" t="s">
        <v>3805</v>
      </c>
      <c r="G4303" s="282" t="s">
        <v>1490</v>
      </c>
      <c r="I4303" s="257">
        <v>30000</v>
      </c>
      <c r="J4303" s="261">
        <v>1</v>
      </c>
      <c r="L4303" s="258">
        <v>3000</v>
      </c>
      <c r="M4303" s="257">
        <v>33000</v>
      </c>
    </row>
    <row r="4304" spans="1:18">
      <c r="A4304" s="58">
        <v>4303</v>
      </c>
      <c r="B4304" s="58">
        <v>162</v>
      </c>
      <c r="C4304" s="256">
        <v>46193</v>
      </c>
      <c r="D4304" s="282" t="s">
        <v>5678</v>
      </c>
      <c r="E4304" s="282" t="s">
        <v>3805</v>
      </c>
      <c r="F4304" s="284">
        <v>7011304040708</v>
      </c>
      <c r="G4304" s="282" t="s">
        <v>1978</v>
      </c>
      <c r="H4304" s="261" t="s">
        <v>1193</v>
      </c>
      <c r="I4304" s="257">
        <v>1500000</v>
      </c>
      <c r="J4304" s="261">
        <v>1</v>
      </c>
      <c r="M4304" s="257">
        <v>1500000</v>
      </c>
      <c r="R4304" t="s">
        <v>6053</v>
      </c>
    </row>
    <row r="4305" spans="1:18">
      <c r="A4305" s="58">
        <v>4304</v>
      </c>
      <c r="B4305" s="58">
        <v>162</v>
      </c>
      <c r="C4305" s="256">
        <v>46193</v>
      </c>
      <c r="D4305" s="282" t="s">
        <v>5678</v>
      </c>
      <c r="E4305" s="282" t="s">
        <v>3805</v>
      </c>
      <c r="F4305" s="284">
        <v>7011304040708</v>
      </c>
      <c r="G4305" s="282" t="s">
        <v>1978</v>
      </c>
      <c r="H4305" s="261" t="s">
        <v>1193</v>
      </c>
      <c r="I4305" s="257">
        <v>1500000</v>
      </c>
      <c r="J4305" s="261">
        <v>1</v>
      </c>
      <c r="M4305" s="257">
        <v>1500000</v>
      </c>
      <c r="R4305" t="s">
        <v>6053</v>
      </c>
    </row>
    <row r="4306" spans="1:18">
      <c r="A4306" s="58">
        <v>4305</v>
      </c>
      <c r="B4306" s="58">
        <v>130</v>
      </c>
      <c r="C4306" s="256">
        <v>46193</v>
      </c>
      <c r="D4306" s="282" t="s">
        <v>1512</v>
      </c>
      <c r="E4306" s="282" t="s">
        <v>3805</v>
      </c>
      <c r="G4306" s="282" t="s">
        <v>1980</v>
      </c>
      <c r="I4306" s="257">
        <v>80000</v>
      </c>
      <c r="J4306" s="261">
        <v>3</v>
      </c>
      <c r="L4306" s="257">
        <v>24000</v>
      </c>
      <c r="M4306" s="257">
        <v>264000</v>
      </c>
      <c r="R4306" t="s">
        <v>6053</v>
      </c>
    </row>
    <row r="4307" spans="1:18">
      <c r="A4307" s="58">
        <v>4306</v>
      </c>
      <c r="C4307" s="256">
        <v>46195</v>
      </c>
      <c r="D4307" s="282" t="s">
        <v>1456</v>
      </c>
      <c r="G4307" s="282" t="s">
        <v>1456</v>
      </c>
      <c r="N4307" s="257">
        <v>-900000</v>
      </c>
    </row>
    <row r="4308" spans="1:18">
      <c r="A4308" s="58">
        <v>4307</v>
      </c>
      <c r="B4308" s="58">
        <v>12</v>
      </c>
      <c r="C4308" s="256">
        <v>46195</v>
      </c>
      <c r="D4308" s="282" t="s">
        <v>1849</v>
      </c>
      <c r="E4308" s="282" t="s">
        <v>3805</v>
      </c>
      <c r="F4308" s="284">
        <v>7205246673</v>
      </c>
      <c r="G4308" s="282" t="s">
        <v>1182</v>
      </c>
      <c r="H4308" s="261" t="s">
        <v>1710</v>
      </c>
      <c r="I4308" s="257">
        <v>1200000</v>
      </c>
      <c r="J4308" s="261">
        <v>1</v>
      </c>
      <c r="M4308" s="257">
        <v>1200000</v>
      </c>
      <c r="O4308" s="257" t="s">
        <v>5892</v>
      </c>
      <c r="R4308" t="s">
        <v>6053</v>
      </c>
    </row>
    <row r="4309" spans="1:18">
      <c r="A4309" s="58">
        <v>4308</v>
      </c>
      <c r="B4309" s="58">
        <v>198</v>
      </c>
      <c r="C4309" s="256">
        <v>46195</v>
      </c>
      <c r="D4309" s="282" t="s">
        <v>2675</v>
      </c>
      <c r="E4309" s="282" t="s">
        <v>3805</v>
      </c>
      <c r="F4309" s="284" t="s">
        <v>5893</v>
      </c>
      <c r="G4309" s="282" t="s">
        <v>2128</v>
      </c>
      <c r="H4309" s="261" t="s">
        <v>1180</v>
      </c>
      <c r="I4309" s="257">
        <v>1500000</v>
      </c>
      <c r="J4309" s="261">
        <v>1</v>
      </c>
      <c r="M4309" s="257">
        <v>1500000</v>
      </c>
      <c r="O4309" s="257" t="s">
        <v>5894</v>
      </c>
      <c r="R4309" t="s">
        <v>6053</v>
      </c>
    </row>
    <row r="4310" spans="1:18">
      <c r="A4310" s="58">
        <v>4309</v>
      </c>
      <c r="B4310" s="58">
        <v>65</v>
      </c>
      <c r="C4310" s="256">
        <v>46195</v>
      </c>
      <c r="D4310" s="282" t="s">
        <v>2675</v>
      </c>
      <c r="E4310" s="282" t="s">
        <v>3805</v>
      </c>
      <c r="F4310" s="284" t="s">
        <v>1760</v>
      </c>
      <c r="G4310" s="282" t="s">
        <v>2129</v>
      </c>
      <c r="H4310" s="261" t="s">
        <v>1760</v>
      </c>
      <c r="I4310" s="257">
        <v>100000</v>
      </c>
      <c r="J4310" s="261">
        <v>1</v>
      </c>
      <c r="M4310" s="257">
        <v>100000</v>
      </c>
      <c r="O4310" s="257" t="s">
        <v>5894</v>
      </c>
      <c r="P4310" s="257"/>
      <c r="Q4310" s="282" t="s">
        <v>4263</v>
      </c>
      <c r="R4310" t="s">
        <v>6053</v>
      </c>
    </row>
    <row r="4311" spans="1:18">
      <c r="A4311" s="58">
        <v>4310</v>
      </c>
      <c r="B4311" s="58">
        <v>185</v>
      </c>
      <c r="C4311" s="256">
        <v>46195</v>
      </c>
      <c r="D4311" s="282" t="s">
        <v>5289</v>
      </c>
      <c r="E4311" s="282" t="s">
        <v>3805</v>
      </c>
      <c r="F4311" s="284" t="s">
        <v>5616</v>
      </c>
      <c r="G4311" s="282" t="s">
        <v>2128</v>
      </c>
      <c r="H4311" s="261" t="s">
        <v>1180</v>
      </c>
      <c r="I4311" s="257">
        <v>1500000</v>
      </c>
      <c r="J4311" s="261">
        <v>1</v>
      </c>
      <c r="M4311" s="257">
        <v>1500000</v>
      </c>
      <c r="O4311" s="257" t="s">
        <v>5897</v>
      </c>
      <c r="R4311" t="s">
        <v>6065</v>
      </c>
    </row>
    <row r="4312" spans="1:18">
      <c r="A4312" s="58">
        <v>4311</v>
      </c>
      <c r="B4312" s="58">
        <v>65</v>
      </c>
      <c r="C4312" s="256">
        <v>46195</v>
      </c>
      <c r="D4312" s="282" t="s">
        <v>5289</v>
      </c>
      <c r="E4312" s="282" t="s">
        <v>3805</v>
      </c>
      <c r="F4312" s="284" t="s">
        <v>1760</v>
      </c>
      <c r="G4312" s="282" t="s">
        <v>2129</v>
      </c>
      <c r="H4312" s="261" t="s">
        <v>1760</v>
      </c>
      <c r="I4312" s="257">
        <v>100000</v>
      </c>
      <c r="J4312" s="261">
        <v>1</v>
      </c>
      <c r="M4312" s="257">
        <v>100000</v>
      </c>
      <c r="O4312" s="257" t="s">
        <v>5897</v>
      </c>
      <c r="P4312" s="257"/>
      <c r="Q4312" s="282" t="s">
        <v>4263</v>
      </c>
      <c r="R4312" t="s">
        <v>6065</v>
      </c>
    </row>
    <row r="4313" spans="1:18">
      <c r="A4313" s="58">
        <v>4312</v>
      </c>
      <c r="B4313" s="58">
        <v>261</v>
      </c>
      <c r="C4313" s="256">
        <v>46195</v>
      </c>
      <c r="D4313" s="282" t="s">
        <v>1680</v>
      </c>
      <c r="E4313" s="282" t="s">
        <v>3805</v>
      </c>
      <c r="G4313" s="282" t="s">
        <v>2841</v>
      </c>
      <c r="H4313" s="261">
        <v>24046895</v>
      </c>
      <c r="I4313" s="257">
        <v>150000</v>
      </c>
      <c r="J4313" s="261">
        <v>1</v>
      </c>
      <c r="M4313" s="257">
        <v>150000</v>
      </c>
      <c r="R4313" t="s">
        <v>6065</v>
      </c>
    </row>
    <row r="4314" spans="1:18">
      <c r="A4314" s="58">
        <v>4313</v>
      </c>
      <c r="C4314" s="256">
        <v>46195</v>
      </c>
      <c r="D4314" s="282" t="s">
        <v>1680</v>
      </c>
      <c r="G4314" s="282" t="s">
        <v>5900</v>
      </c>
      <c r="N4314" s="257">
        <v>-500000</v>
      </c>
    </row>
    <row r="4315" spans="1:18">
      <c r="A4315" s="58">
        <v>4314</v>
      </c>
      <c r="B4315" s="58">
        <v>262</v>
      </c>
      <c r="C4315" s="256">
        <v>46195</v>
      </c>
      <c r="D4315" s="282" t="s">
        <v>1680</v>
      </c>
      <c r="E4315" s="282" t="s">
        <v>3805</v>
      </c>
      <c r="G4315" s="282" t="s">
        <v>5902</v>
      </c>
      <c r="H4315" s="261">
        <v>6058008117</v>
      </c>
      <c r="I4315" s="257">
        <v>3000000</v>
      </c>
      <c r="J4315" s="261">
        <v>1</v>
      </c>
      <c r="M4315" s="257">
        <v>3000000</v>
      </c>
      <c r="R4315" t="s">
        <v>6065</v>
      </c>
    </row>
    <row r="4316" spans="1:18">
      <c r="A4316" s="58">
        <v>4315</v>
      </c>
      <c r="B4316" s="58">
        <v>213</v>
      </c>
      <c r="C4316" s="256">
        <v>46195</v>
      </c>
      <c r="D4316" s="282" t="s">
        <v>5890</v>
      </c>
      <c r="E4316" s="282" t="s">
        <v>3805</v>
      </c>
      <c r="G4316" s="282" t="s">
        <v>2323</v>
      </c>
      <c r="H4316" s="261" t="s">
        <v>2355</v>
      </c>
      <c r="I4316" s="257">
        <v>750000</v>
      </c>
      <c r="J4316" s="261">
        <v>1</v>
      </c>
      <c r="M4316" s="257">
        <v>750000</v>
      </c>
      <c r="R4316" t="s">
        <v>6053</v>
      </c>
    </row>
    <row r="4317" spans="1:18">
      <c r="A4317" s="58">
        <v>4316</v>
      </c>
      <c r="B4317" s="58">
        <v>227</v>
      </c>
      <c r="C4317" s="256">
        <v>46195</v>
      </c>
      <c r="D4317" s="282" t="s">
        <v>1038</v>
      </c>
      <c r="E4317" s="282" t="s">
        <v>3805</v>
      </c>
      <c r="F4317" s="284" t="s">
        <v>5905</v>
      </c>
      <c r="G4317" s="282" t="s">
        <v>2134</v>
      </c>
      <c r="H4317" s="261" t="s">
        <v>1179</v>
      </c>
      <c r="I4317" s="257">
        <v>1000000</v>
      </c>
      <c r="J4317" s="261">
        <v>1</v>
      </c>
      <c r="M4317" s="257">
        <v>1000000</v>
      </c>
      <c r="R4317" t="s">
        <v>6053</v>
      </c>
    </row>
    <row r="4318" spans="1:18">
      <c r="A4318" s="58">
        <v>4317</v>
      </c>
      <c r="C4318" s="256">
        <v>46195</v>
      </c>
      <c r="D4318" s="282" t="s">
        <v>5890</v>
      </c>
      <c r="G4318" s="282" t="s">
        <v>5890</v>
      </c>
      <c r="N4318" s="257">
        <v>-750000</v>
      </c>
    </row>
    <row r="4319" spans="1:18">
      <c r="A4319" s="58">
        <v>4318</v>
      </c>
      <c r="C4319" s="256">
        <v>46195</v>
      </c>
      <c r="D4319" s="282" t="s">
        <v>2493</v>
      </c>
      <c r="G4319" s="282" t="s">
        <v>2493</v>
      </c>
      <c r="N4319" s="257">
        <v>-450000</v>
      </c>
    </row>
    <row r="4320" spans="1:18">
      <c r="A4320" s="58">
        <v>4319</v>
      </c>
      <c r="C4320" s="256">
        <v>46195</v>
      </c>
      <c r="D4320" s="282" t="s">
        <v>1007</v>
      </c>
      <c r="G4320" s="282" t="s">
        <v>1007</v>
      </c>
      <c r="N4320" s="257">
        <v>-5430000</v>
      </c>
    </row>
    <row r="4321" spans="1:18">
      <c r="A4321" s="58">
        <v>4320</v>
      </c>
      <c r="C4321" s="256">
        <v>46195</v>
      </c>
      <c r="D4321" s="282" t="s">
        <v>5289</v>
      </c>
      <c r="G4321" s="282" t="s">
        <v>5289</v>
      </c>
      <c r="N4321" s="257">
        <v>-1600000</v>
      </c>
    </row>
    <row r="4322" spans="1:18">
      <c r="A4322" s="58">
        <v>4323</v>
      </c>
      <c r="B4322" s="58">
        <v>82</v>
      </c>
      <c r="C4322" s="256">
        <v>46196</v>
      </c>
      <c r="D4322" s="282" t="s">
        <v>1465</v>
      </c>
      <c r="E4322" s="282" t="s">
        <v>3805</v>
      </c>
      <c r="G4322" s="282" t="s">
        <v>1184</v>
      </c>
      <c r="H4322" s="261" t="s">
        <v>1185</v>
      </c>
      <c r="I4322" s="257">
        <v>1300000</v>
      </c>
      <c r="J4322" s="261">
        <v>1</v>
      </c>
      <c r="L4322" s="258">
        <v>130000</v>
      </c>
      <c r="M4322" s="257">
        <v>1430000</v>
      </c>
      <c r="O4322" s="257" t="s">
        <v>5911</v>
      </c>
      <c r="Q4322" s="282" t="s">
        <v>5912</v>
      </c>
      <c r="R4322" t="s">
        <v>6065</v>
      </c>
    </row>
    <row r="4323" spans="1:18">
      <c r="A4323" s="58">
        <v>4324</v>
      </c>
      <c r="B4323" s="58">
        <v>77</v>
      </c>
      <c r="C4323" s="256">
        <v>46196</v>
      </c>
      <c r="D4323" s="282" t="s">
        <v>981</v>
      </c>
      <c r="E4323" s="282" t="s">
        <v>3805</v>
      </c>
      <c r="F4323" s="284" t="s">
        <v>4656</v>
      </c>
      <c r="G4323" s="282" t="s">
        <v>1701</v>
      </c>
      <c r="I4323" s="257">
        <v>650000</v>
      </c>
      <c r="J4323" s="261">
        <v>1</v>
      </c>
      <c r="L4323" s="258">
        <v>65000</v>
      </c>
      <c r="M4323" s="257">
        <v>715000</v>
      </c>
      <c r="O4323" s="257" t="s">
        <v>5914</v>
      </c>
      <c r="R4323" t="s">
        <v>6065</v>
      </c>
    </row>
    <row r="4324" spans="1:18">
      <c r="A4324" s="58">
        <v>4325</v>
      </c>
      <c r="B4324" s="58">
        <v>130</v>
      </c>
      <c r="C4324" s="256">
        <v>46196</v>
      </c>
      <c r="D4324" s="282" t="s">
        <v>1551</v>
      </c>
      <c r="E4324" s="282" t="s">
        <v>3805</v>
      </c>
      <c r="G4324" s="282" t="s">
        <v>1980</v>
      </c>
      <c r="I4324" s="257">
        <v>80000</v>
      </c>
      <c r="J4324" s="261">
        <v>1</v>
      </c>
      <c r="L4324" s="258">
        <v>8000</v>
      </c>
      <c r="M4324" s="257">
        <v>88000</v>
      </c>
    </row>
    <row r="4325" spans="1:18">
      <c r="A4325" s="58">
        <v>4326</v>
      </c>
      <c r="B4325" s="58">
        <v>59</v>
      </c>
      <c r="C4325" s="256">
        <v>46196</v>
      </c>
      <c r="D4325" s="282" t="s">
        <v>1551</v>
      </c>
      <c r="E4325" s="282" t="s">
        <v>3805</v>
      </c>
      <c r="F4325" s="284">
        <v>1087298441</v>
      </c>
      <c r="G4325" s="282" t="s">
        <v>2351</v>
      </c>
      <c r="H4325" s="261">
        <v>1087298441</v>
      </c>
      <c r="I4325" s="257">
        <v>40000</v>
      </c>
      <c r="J4325" s="261">
        <v>1</v>
      </c>
      <c r="L4325" s="258">
        <v>4000</v>
      </c>
      <c r="M4325" s="257">
        <v>44000</v>
      </c>
      <c r="P4325" s="282" t="s">
        <v>1656</v>
      </c>
    </row>
    <row r="4326" spans="1:18">
      <c r="A4326" s="58">
        <v>4327</v>
      </c>
      <c r="B4326" s="58">
        <v>62</v>
      </c>
      <c r="C4326" s="256">
        <v>46196</v>
      </c>
      <c r="D4326" s="282" t="s">
        <v>1551</v>
      </c>
      <c r="E4326" s="282" t="s">
        <v>3805</v>
      </c>
      <c r="F4326" s="284" t="s">
        <v>1828</v>
      </c>
      <c r="G4326" s="282" t="s">
        <v>1829</v>
      </c>
      <c r="H4326" s="261" t="s">
        <v>1828</v>
      </c>
      <c r="I4326" s="257">
        <v>15000</v>
      </c>
      <c r="J4326" s="261">
        <v>1</v>
      </c>
      <c r="L4326" s="258">
        <v>1500</v>
      </c>
      <c r="M4326" s="257">
        <v>16500</v>
      </c>
      <c r="P4326" s="282" t="s">
        <v>1830</v>
      </c>
    </row>
    <row r="4327" spans="1:18">
      <c r="A4327" s="58">
        <v>4328</v>
      </c>
      <c r="B4327" s="58">
        <v>12</v>
      </c>
      <c r="C4327" s="256">
        <v>46196</v>
      </c>
      <c r="D4327" s="282" t="s">
        <v>2799</v>
      </c>
      <c r="E4327" s="282" t="s">
        <v>3805</v>
      </c>
      <c r="F4327" s="284">
        <v>7205246673</v>
      </c>
      <c r="G4327" s="282" t="s">
        <v>1182</v>
      </c>
      <c r="H4327" s="261" t="s">
        <v>1710</v>
      </c>
      <c r="I4327" s="257">
        <v>1200000</v>
      </c>
      <c r="J4327" s="261">
        <v>1</v>
      </c>
      <c r="M4327" s="257">
        <v>1200000</v>
      </c>
      <c r="O4327" s="257" t="s">
        <v>5917</v>
      </c>
      <c r="R4327" t="s">
        <v>6065</v>
      </c>
    </row>
    <row r="4328" spans="1:18">
      <c r="A4328" s="58">
        <v>4329</v>
      </c>
      <c r="B4328" s="58">
        <v>217</v>
      </c>
      <c r="C4328" s="256">
        <v>46196</v>
      </c>
      <c r="D4328" s="282" t="s">
        <v>5919</v>
      </c>
      <c r="E4328" s="282" t="s">
        <v>3805</v>
      </c>
      <c r="F4328" s="284" t="s">
        <v>5860</v>
      </c>
      <c r="G4328" s="282" t="s">
        <v>2128</v>
      </c>
      <c r="H4328" s="261" t="s">
        <v>1180</v>
      </c>
      <c r="I4328" s="257">
        <v>1500000</v>
      </c>
      <c r="J4328" s="261">
        <v>1</v>
      </c>
      <c r="L4328" s="258">
        <v>150000</v>
      </c>
      <c r="M4328" s="257">
        <v>1650000</v>
      </c>
      <c r="O4328" s="257" t="s">
        <v>5920</v>
      </c>
      <c r="R4328" t="s">
        <v>6065</v>
      </c>
    </row>
    <row r="4329" spans="1:18">
      <c r="A4329" s="58">
        <v>4330</v>
      </c>
      <c r="B4329" s="58">
        <v>65</v>
      </c>
      <c r="C4329" s="256">
        <v>46196</v>
      </c>
      <c r="D4329" s="282" t="s">
        <v>5919</v>
      </c>
      <c r="E4329" s="282" t="s">
        <v>3805</v>
      </c>
      <c r="F4329" s="284" t="s">
        <v>1760</v>
      </c>
      <c r="G4329" s="282" t="s">
        <v>2129</v>
      </c>
      <c r="H4329" s="261" t="s">
        <v>1760</v>
      </c>
      <c r="I4329" s="257">
        <v>100000</v>
      </c>
      <c r="J4329" s="261">
        <v>1</v>
      </c>
      <c r="L4329" s="258">
        <v>10000</v>
      </c>
      <c r="M4329" s="257">
        <v>110000</v>
      </c>
      <c r="O4329" s="257" t="s">
        <v>5920</v>
      </c>
      <c r="P4329" s="257"/>
      <c r="Q4329" s="282" t="s">
        <v>4263</v>
      </c>
      <c r="R4329" s="282" t="s">
        <v>6065</v>
      </c>
    </row>
    <row r="4330" spans="1:18">
      <c r="A4330" s="58">
        <v>4331</v>
      </c>
      <c r="B4330" s="58">
        <v>141</v>
      </c>
      <c r="C4330" s="256">
        <v>46196</v>
      </c>
      <c r="D4330" s="282" t="s">
        <v>1010</v>
      </c>
      <c r="E4330" s="282" t="s">
        <v>3805</v>
      </c>
      <c r="G4330" s="282" t="s">
        <v>1974</v>
      </c>
      <c r="H4330" s="261" t="s">
        <v>1973</v>
      </c>
      <c r="I4330" s="257">
        <v>550000</v>
      </c>
      <c r="J4330" s="261">
        <v>1</v>
      </c>
      <c r="M4330" s="257">
        <v>550000</v>
      </c>
      <c r="R4330" t="s">
        <v>6065</v>
      </c>
    </row>
    <row r="4331" spans="1:18">
      <c r="A4331" s="58">
        <v>4332</v>
      </c>
      <c r="B4331" s="58">
        <v>263</v>
      </c>
      <c r="C4331" s="256">
        <v>46196</v>
      </c>
      <c r="D4331" s="282" t="s">
        <v>1010</v>
      </c>
      <c r="E4331" s="282" t="s">
        <v>5942</v>
      </c>
      <c r="G4331" s="282" t="s">
        <v>1717</v>
      </c>
      <c r="H4331" s="261">
        <v>501220641</v>
      </c>
      <c r="J4331" s="261">
        <v>1</v>
      </c>
    </row>
    <row r="4332" spans="1:18">
      <c r="A4332" s="58">
        <v>4333</v>
      </c>
      <c r="B4332" s="58">
        <v>264</v>
      </c>
      <c r="C4332" s="256">
        <v>46196</v>
      </c>
      <c r="D4332" s="282" t="s">
        <v>1010</v>
      </c>
      <c r="E4332" s="282" t="s">
        <v>3805</v>
      </c>
      <c r="G4332" s="282" t="s">
        <v>2729</v>
      </c>
      <c r="H4332" s="261">
        <v>1094302066</v>
      </c>
      <c r="I4332" s="257">
        <v>300000</v>
      </c>
      <c r="J4332" s="261">
        <v>1</v>
      </c>
      <c r="M4332" s="257">
        <v>300000</v>
      </c>
      <c r="P4332" s="282" t="s">
        <v>5153</v>
      </c>
      <c r="R4332" t="s">
        <v>6065</v>
      </c>
    </row>
    <row r="4333" spans="1:18">
      <c r="A4333" s="58">
        <v>4334</v>
      </c>
      <c r="B4333" s="58">
        <v>53</v>
      </c>
      <c r="C4333" s="256">
        <v>46196</v>
      </c>
      <c r="D4333" s="282" t="s">
        <v>1010</v>
      </c>
      <c r="E4333" s="282" t="s">
        <v>3805</v>
      </c>
      <c r="F4333" s="284" t="s">
        <v>2517</v>
      </c>
      <c r="G4333" s="282" t="s">
        <v>2061</v>
      </c>
      <c r="H4333" s="261" t="s">
        <v>2517</v>
      </c>
      <c r="I4333" s="257">
        <v>65000</v>
      </c>
      <c r="J4333" s="261">
        <v>1</v>
      </c>
      <c r="M4333" s="257">
        <v>65000</v>
      </c>
      <c r="R4333" t="s">
        <v>6065</v>
      </c>
    </row>
    <row r="4334" spans="1:18">
      <c r="A4334" s="58">
        <v>4335</v>
      </c>
      <c r="B4334" s="58">
        <v>266</v>
      </c>
      <c r="C4334" s="256">
        <v>46196</v>
      </c>
      <c r="D4334" s="282" t="s">
        <v>1010</v>
      </c>
      <c r="E4334" s="282" t="s">
        <v>3805</v>
      </c>
      <c r="G4334" s="282" t="s">
        <v>3530</v>
      </c>
      <c r="H4334" s="261" t="s">
        <v>3529</v>
      </c>
      <c r="I4334" s="257">
        <v>30000</v>
      </c>
      <c r="J4334" s="261">
        <v>1</v>
      </c>
      <c r="M4334" s="257">
        <v>30000</v>
      </c>
      <c r="R4334" t="s">
        <v>6065</v>
      </c>
    </row>
    <row r="4335" spans="1:18">
      <c r="A4335" s="58">
        <v>4336</v>
      </c>
      <c r="C4335" s="256">
        <v>46196</v>
      </c>
      <c r="D4335" s="282" t="s">
        <v>5919</v>
      </c>
      <c r="G4335" s="282" t="s">
        <v>5919</v>
      </c>
      <c r="N4335" s="257">
        <v>-1760000</v>
      </c>
    </row>
    <row r="4336" spans="1:18">
      <c r="A4336" s="58">
        <v>4337</v>
      </c>
      <c r="B4336" s="58">
        <v>13</v>
      </c>
      <c r="C4336" s="256">
        <v>46197</v>
      </c>
      <c r="D4336" s="282" t="s">
        <v>1465</v>
      </c>
      <c r="E4336" s="282" t="s">
        <v>3805</v>
      </c>
      <c r="F4336" s="284">
        <v>7205502786</v>
      </c>
      <c r="G4336" s="282" t="s">
        <v>1182</v>
      </c>
      <c r="H4336" s="261" t="s">
        <v>1710</v>
      </c>
      <c r="I4336" s="257">
        <v>1200000</v>
      </c>
      <c r="J4336" s="261">
        <v>1</v>
      </c>
      <c r="L4336" s="258">
        <v>120000</v>
      </c>
      <c r="M4336" s="257">
        <v>1320000</v>
      </c>
      <c r="O4336" s="257" t="s">
        <v>5925</v>
      </c>
      <c r="R4336" t="s">
        <v>6065</v>
      </c>
    </row>
    <row r="4337" spans="1:18">
      <c r="A4337" s="58">
        <v>4338</v>
      </c>
      <c r="B4337" s="58">
        <v>104</v>
      </c>
      <c r="C4337" s="256">
        <v>46197</v>
      </c>
      <c r="D4337" s="282" t="s">
        <v>1465</v>
      </c>
      <c r="E4337" s="282" t="s">
        <v>3805</v>
      </c>
      <c r="G4337" s="282" t="s">
        <v>1467</v>
      </c>
      <c r="H4337" s="261" t="s">
        <v>2613</v>
      </c>
      <c r="I4337" s="257">
        <v>350000</v>
      </c>
      <c r="J4337" s="261">
        <v>1</v>
      </c>
      <c r="L4337" s="258">
        <v>35000</v>
      </c>
      <c r="M4337" s="257">
        <v>385000</v>
      </c>
      <c r="N4337" s="257" t="s">
        <v>5925</v>
      </c>
      <c r="R4337" t="s">
        <v>6065</v>
      </c>
    </row>
    <row r="4338" spans="1:18">
      <c r="A4338" s="58">
        <v>4339</v>
      </c>
      <c r="B4338" s="58">
        <v>159</v>
      </c>
      <c r="C4338" s="256">
        <v>46197</v>
      </c>
      <c r="D4338" s="282" t="s">
        <v>1551</v>
      </c>
      <c r="E4338" s="282" t="s">
        <v>3805</v>
      </c>
      <c r="G4338" s="282" t="s">
        <v>4817</v>
      </c>
      <c r="H4338" s="261" t="s">
        <v>4818</v>
      </c>
      <c r="I4338" s="257">
        <v>180000</v>
      </c>
      <c r="J4338" s="261">
        <v>1</v>
      </c>
      <c r="L4338" s="258">
        <v>18000</v>
      </c>
      <c r="M4338" s="257">
        <v>198000</v>
      </c>
      <c r="O4338" s="257" t="s">
        <v>5925</v>
      </c>
    </row>
    <row r="4339" spans="1:18">
      <c r="A4339" s="58">
        <v>4340</v>
      </c>
      <c r="B4339" s="58">
        <v>267</v>
      </c>
      <c r="C4339" s="256">
        <v>46197</v>
      </c>
      <c r="D4339" s="282" t="s">
        <v>981</v>
      </c>
      <c r="E4339" s="282" t="s">
        <v>3805</v>
      </c>
      <c r="G4339" s="282" t="s">
        <v>1817</v>
      </c>
      <c r="H4339" s="261" t="s">
        <v>5930</v>
      </c>
      <c r="I4339" s="257">
        <v>1300000</v>
      </c>
      <c r="J4339" s="261">
        <v>1</v>
      </c>
      <c r="L4339" s="258">
        <v>130000</v>
      </c>
      <c r="M4339" s="257">
        <v>1430000</v>
      </c>
      <c r="O4339" s="257" t="s">
        <v>5931</v>
      </c>
      <c r="R4339" t="s">
        <v>6065</v>
      </c>
    </row>
    <row r="4340" spans="1:18">
      <c r="A4340" s="58">
        <v>4341</v>
      </c>
      <c r="B4340" s="58">
        <v>146</v>
      </c>
      <c r="C4340" s="256">
        <v>46197</v>
      </c>
      <c r="D4340" s="282" t="s">
        <v>1370</v>
      </c>
      <c r="E4340" s="282" t="s">
        <v>3805</v>
      </c>
      <c r="G4340" s="282" t="s">
        <v>1506</v>
      </c>
      <c r="I4340" s="257">
        <v>450000</v>
      </c>
      <c r="J4340" s="261">
        <v>1</v>
      </c>
      <c r="M4340" s="257">
        <v>450000</v>
      </c>
      <c r="R4340" t="s">
        <v>6065</v>
      </c>
    </row>
    <row r="4341" spans="1:18">
      <c r="A4341" s="58">
        <v>4342</v>
      </c>
      <c r="B4341" s="58">
        <v>191</v>
      </c>
      <c r="C4341" s="256">
        <v>46197</v>
      </c>
      <c r="D4341" s="282" t="s">
        <v>1370</v>
      </c>
      <c r="E4341" s="282" t="s">
        <v>3805</v>
      </c>
      <c r="G4341" s="282" t="s">
        <v>1520</v>
      </c>
      <c r="H4341" s="261">
        <v>24152333903</v>
      </c>
      <c r="I4341" s="257">
        <v>50000</v>
      </c>
      <c r="J4341" s="261">
        <v>1</v>
      </c>
      <c r="M4341" s="257">
        <v>50000</v>
      </c>
      <c r="P4341" s="282" t="s">
        <v>1774</v>
      </c>
      <c r="R4341" t="s">
        <v>6065</v>
      </c>
    </row>
    <row r="4342" spans="1:18">
      <c r="A4342" s="58">
        <v>4343</v>
      </c>
      <c r="B4342" s="58">
        <v>250</v>
      </c>
      <c r="C4342" s="256">
        <v>46197</v>
      </c>
      <c r="D4342" s="282" t="s">
        <v>1370</v>
      </c>
      <c r="E4342" s="282" t="s">
        <v>3805</v>
      </c>
      <c r="G4342" s="282" t="s">
        <v>3893</v>
      </c>
      <c r="H4342" s="261">
        <v>1068327224</v>
      </c>
      <c r="I4342" s="257">
        <v>80000</v>
      </c>
      <c r="J4342" s="261">
        <v>1</v>
      </c>
      <c r="M4342" s="257">
        <v>80000</v>
      </c>
      <c r="R4342" t="s">
        <v>6065</v>
      </c>
    </row>
    <row r="4343" spans="1:18" ht="19.5" customHeight="1">
      <c r="A4343" s="58">
        <v>4344</v>
      </c>
      <c r="B4343" s="58">
        <v>268</v>
      </c>
      <c r="C4343" s="256">
        <v>46197</v>
      </c>
      <c r="D4343" s="282" t="s">
        <v>1370</v>
      </c>
      <c r="E4343" s="282" t="s">
        <v>3805</v>
      </c>
      <c r="G4343" s="282" t="s">
        <v>5923</v>
      </c>
      <c r="I4343" s="257">
        <v>40000</v>
      </c>
      <c r="J4343" s="261">
        <v>1</v>
      </c>
      <c r="M4343" s="257">
        <v>40000</v>
      </c>
      <c r="P4343" s="293" t="s">
        <v>5924</v>
      </c>
      <c r="R4343" t="s">
        <v>6065</v>
      </c>
    </row>
    <row r="4344" spans="1:18">
      <c r="A4344" s="58">
        <v>4345</v>
      </c>
      <c r="B4344" s="58">
        <v>122</v>
      </c>
      <c r="C4344" s="256">
        <v>46197</v>
      </c>
      <c r="D4344" s="282" t="s">
        <v>1370</v>
      </c>
      <c r="E4344" s="282" t="s">
        <v>3805</v>
      </c>
      <c r="G4344" s="282" t="s">
        <v>2040</v>
      </c>
      <c r="H4344" s="261">
        <v>1068298046</v>
      </c>
      <c r="I4344" s="257">
        <v>500000</v>
      </c>
      <c r="J4344" s="261">
        <v>1</v>
      </c>
      <c r="M4344" s="257">
        <v>500000</v>
      </c>
      <c r="P4344" s="282" t="s">
        <v>4670</v>
      </c>
      <c r="R4344" t="s">
        <v>6065</v>
      </c>
    </row>
    <row r="4345" spans="1:18">
      <c r="A4345" s="58">
        <v>4346</v>
      </c>
      <c r="B4345" s="58">
        <v>101</v>
      </c>
      <c r="C4345" s="256">
        <v>46197</v>
      </c>
      <c r="D4345" s="282" t="s">
        <v>1769</v>
      </c>
      <c r="E4345" s="282" t="s">
        <v>6013</v>
      </c>
      <c r="G4345" s="282" t="s">
        <v>1994</v>
      </c>
      <c r="H4345" s="261" t="s">
        <v>3509</v>
      </c>
      <c r="J4345" s="261">
        <v>1</v>
      </c>
    </row>
    <row r="4346" spans="1:18">
      <c r="A4346" s="58">
        <v>4347</v>
      </c>
      <c r="B4346" s="58">
        <v>269</v>
      </c>
      <c r="C4346" s="256">
        <v>46197</v>
      </c>
      <c r="D4346" s="282" t="s">
        <v>5935</v>
      </c>
      <c r="E4346" s="282" t="s">
        <v>3805</v>
      </c>
      <c r="G4346" s="282" t="s">
        <v>5936</v>
      </c>
      <c r="H4346" s="261" t="s">
        <v>5984</v>
      </c>
      <c r="I4346" s="257">
        <v>2000000</v>
      </c>
      <c r="J4346" s="261">
        <v>1</v>
      </c>
      <c r="M4346" s="257">
        <v>2000000</v>
      </c>
      <c r="O4346" s="257" t="s">
        <v>5938</v>
      </c>
      <c r="R4346" t="s">
        <v>6065</v>
      </c>
    </row>
    <row r="4347" spans="1:18">
      <c r="A4347" s="58">
        <v>4348</v>
      </c>
      <c r="C4347" s="256">
        <v>46197</v>
      </c>
      <c r="D4347" s="282" t="s">
        <v>5935</v>
      </c>
      <c r="G4347" s="282" t="s">
        <v>5940</v>
      </c>
      <c r="N4347" s="257">
        <v>-2000000</v>
      </c>
    </row>
    <row r="4348" spans="1:18">
      <c r="A4348" s="58">
        <v>4349</v>
      </c>
      <c r="C4348" s="256">
        <v>46196</v>
      </c>
      <c r="D4348" s="282" t="s">
        <v>981</v>
      </c>
      <c r="G4348" s="282" t="s">
        <v>3947</v>
      </c>
      <c r="N4348" s="257">
        <v>-715000</v>
      </c>
    </row>
    <row r="4349" spans="1:18">
      <c r="A4349" s="58">
        <v>4350</v>
      </c>
      <c r="C4349" s="256">
        <v>46196</v>
      </c>
      <c r="D4349" s="282" t="s">
        <v>1440</v>
      </c>
      <c r="G4349" s="282" t="s">
        <v>1440</v>
      </c>
      <c r="N4349" s="257">
        <v>-150000</v>
      </c>
    </row>
    <row r="4350" spans="1:18">
      <c r="A4350" s="58">
        <v>4351</v>
      </c>
      <c r="C4350" s="256">
        <v>46196</v>
      </c>
      <c r="D4350" s="282" t="s">
        <v>5678</v>
      </c>
      <c r="G4350" s="282" t="s">
        <v>5678</v>
      </c>
      <c r="N4350" s="257">
        <v>-3000000</v>
      </c>
    </row>
    <row r="4351" spans="1:18">
      <c r="A4351" s="58">
        <v>4352</v>
      </c>
      <c r="C4351" s="256">
        <v>46197</v>
      </c>
      <c r="D4351" s="282" t="s">
        <v>981</v>
      </c>
      <c r="G4351" s="282" t="s">
        <v>981</v>
      </c>
      <c r="N4351" s="257">
        <v>-1430000</v>
      </c>
    </row>
    <row r="4352" spans="1:18">
      <c r="A4352" s="58">
        <v>4353</v>
      </c>
      <c r="B4352" s="58">
        <v>13</v>
      </c>
      <c r="C4352" s="256">
        <v>46198</v>
      </c>
      <c r="D4352" s="282" t="s">
        <v>5941</v>
      </c>
      <c r="E4352" s="282" t="s">
        <v>3805</v>
      </c>
      <c r="F4352" s="284">
        <v>7205502786</v>
      </c>
      <c r="G4352" s="282" t="s">
        <v>1182</v>
      </c>
      <c r="H4352" s="261" t="s">
        <v>1710</v>
      </c>
      <c r="I4352" s="257">
        <v>1200000</v>
      </c>
      <c r="J4352" s="261">
        <v>1</v>
      </c>
      <c r="M4352" s="257">
        <v>1200000</v>
      </c>
      <c r="O4352" s="257" t="s">
        <v>5944</v>
      </c>
      <c r="P4352" s="282" t="s">
        <v>5945</v>
      </c>
      <c r="R4352" t="s">
        <v>6065</v>
      </c>
    </row>
    <row r="4353" spans="1:18">
      <c r="A4353" s="58">
        <v>4354</v>
      </c>
      <c r="B4353" s="58">
        <v>13</v>
      </c>
      <c r="C4353" s="256">
        <v>46198</v>
      </c>
      <c r="D4353" s="282" t="s">
        <v>5941</v>
      </c>
      <c r="E4353" s="282" t="s">
        <v>3805</v>
      </c>
      <c r="F4353" s="284">
        <v>7205502786</v>
      </c>
      <c r="G4353" s="282" t="s">
        <v>1182</v>
      </c>
      <c r="H4353" s="261" t="s">
        <v>1710</v>
      </c>
      <c r="I4353" s="257">
        <v>1200000</v>
      </c>
      <c r="J4353" s="261">
        <v>1</v>
      </c>
      <c r="M4353" s="257">
        <v>1200000</v>
      </c>
      <c r="O4353" s="257" t="s">
        <v>5947</v>
      </c>
      <c r="P4353" s="282" t="s">
        <v>4495</v>
      </c>
      <c r="R4353" t="s">
        <v>6065</v>
      </c>
    </row>
    <row r="4354" spans="1:18">
      <c r="A4354" s="58">
        <v>4355</v>
      </c>
      <c r="B4354" s="58">
        <v>93</v>
      </c>
      <c r="C4354" s="256">
        <v>46198</v>
      </c>
      <c r="D4354" s="282" t="s">
        <v>5941</v>
      </c>
      <c r="E4354" s="282" t="s">
        <v>3805</v>
      </c>
      <c r="G4354" s="282" t="s">
        <v>1490</v>
      </c>
      <c r="I4354" s="257">
        <v>20000</v>
      </c>
      <c r="J4354" s="261">
        <v>1</v>
      </c>
      <c r="M4354" s="257">
        <v>20000</v>
      </c>
      <c r="N4354" s="257" t="s">
        <v>5947</v>
      </c>
      <c r="O4354" s="257" t="s">
        <v>4495</v>
      </c>
      <c r="R4354" t="s">
        <v>6065</v>
      </c>
    </row>
    <row r="4355" spans="1:18">
      <c r="A4355" s="58">
        <v>4356</v>
      </c>
      <c r="B4355" s="58">
        <v>77</v>
      </c>
      <c r="C4355" s="256">
        <v>46198</v>
      </c>
      <c r="D4355" s="282" t="s">
        <v>1569</v>
      </c>
      <c r="E4355" s="282" t="s">
        <v>3805</v>
      </c>
      <c r="F4355" s="284" t="s">
        <v>4656</v>
      </c>
      <c r="G4355" s="282" t="s">
        <v>1701</v>
      </c>
      <c r="I4355" s="257">
        <v>1000000</v>
      </c>
      <c r="J4355" s="261">
        <v>1</v>
      </c>
      <c r="M4355" s="257">
        <v>1000000</v>
      </c>
      <c r="R4355" t="s">
        <v>6065</v>
      </c>
    </row>
    <row r="4356" spans="1:18">
      <c r="A4356" s="58">
        <v>4357</v>
      </c>
      <c r="B4356" s="58">
        <v>12</v>
      </c>
      <c r="C4356" s="256">
        <v>46198</v>
      </c>
      <c r="D4356" s="282" t="s">
        <v>4683</v>
      </c>
      <c r="E4356" s="282" t="s">
        <v>3805</v>
      </c>
      <c r="F4356" s="284">
        <v>7205246673</v>
      </c>
      <c r="G4356" s="282" t="s">
        <v>1182</v>
      </c>
      <c r="H4356" s="261" t="s">
        <v>1710</v>
      </c>
      <c r="I4356" s="257">
        <v>1200000</v>
      </c>
      <c r="J4356" s="261">
        <v>1</v>
      </c>
      <c r="L4356" s="258">
        <v>120000</v>
      </c>
      <c r="M4356" s="257">
        <v>1320000</v>
      </c>
      <c r="O4356" s="257" t="s">
        <v>5950</v>
      </c>
      <c r="R4356" t="s">
        <v>6065</v>
      </c>
    </row>
    <row r="4357" spans="1:18">
      <c r="A4357" s="58">
        <v>4358</v>
      </c>
      <c r="B4357" s="58">
        <v>90</v>
      </c>
      <c r="C4357" s="256">
        <v>46198</v>
      </c>
      <c r="D4357" s="282" t="s">
        <v>2096</v>
      </c>
      <c r="E4357" s="282" t="s">
        <v>3805</v>
      </c>
      <c r="G4357" s="282" t="s">
        <v>1675</v>
      </c>
      <c r="H4357" s="261">
        <v>27107593440</v>
      </c>
      <c r="I4357" s="257">
        <v>150000</v>
      </c>
      <c r="J4357" s="261">
        <v>1</v>
      </c>
      <c r="M4357" s="257">
        <v>150000</v>
      </c>
      <c r="R4357" t="s">
        <v>6065</v>
      </c>
    </row>
    <row r="4358" spans="1:18">
      <c r="A4358" s="58">
        <v>4359</v>
      </c>
      <c r="B4358" s="58">
        <v>45</v>
      </c>
      <c r="C4358" s="256">
        <v>46198</v>
      </c>
      <c r="D4358" s="282" t="s">
        <v>1557</v>
      </c>
      <c r="E4358" s="282" t="s">
        <v>3805</v>
      </c>
      <c r="G4358" s="282" t="s">
        <v>5953</v>
      </c>
      <c r="H4358" s="261" t="s">
        <v>4236</v>
      </c>
      <c r="I4358" s="257">
        <v>100000</v>
      </c>
      <c r="J4358" s="261">
        <v>1</v>
      </c>
      <c r="L4358" s="258">
        <v>10000</v>
      </c>
      <c r="M4358" s="257">
        <v>110000</v>
      </c>
      <c r="Q4358" s="282" t="s">
        <v>4241</v>
      </c>
      <c r="R4358" t="s">
        <v>6065</v>
      </c>
    </row>
    <row r="4359" spans="1:18">
      <c r="A4359" s="58">
        <v>4360</v>
      </c>
      <c r="B4359" s="58">
        <v>90</v>
      </c>
      <c r="C4359" s="256">
        <v>46198</v>
      </c>
      <c r="D4359" s="282" t="s">
        <v>3874</v>
      </c>
      <c r="E4359" s="282" t="s">
        <v>3805</v>
      </c>
      <c r="G4359" s="282" t="s">
        <v>1675</v>
      </c>
      <c r="H4359" s="261">
        <v>27107593440</v>
      </c>
      <c r="I4359" s="257">
        <v>150000</v>
      </c>
      <c r="J4359" s="261">
        <v>1</v>
      </c>
      <c r="M4359" s="257">
        <v>150000</v>
      </c>
      <c r="R4359" t="s">
        <v>6065</v>
      </c>
    </row>
    <row r="4360" spans="1:18">
      <c r="A4360" s="58">
        <v>4361</v>
      </c>
      <c r="B4360" s="58">
        <v>94</v>
      </c>
      <c r="C4360" s="256">
        <v>46198</v>
      </c>
      <c r="D4360" s="282" t="s">
        <v>3072</v>
      </c>
      <c r="E4360" s="282" t="s">
        <v>3805</v>
      </c>
      <c r="G4360" s="282" t="s">
        <v>2135</v>
      </c>
      <c r="H4360" s="261" t="s">
        <v>1186</v>
      </c>
      <c r="I4360" s="257">
        <v>630000</v>
      </c>
      <c r="J4360" s="261">
        <v>1</v>
      </c>
      <c r="M4360" s="257">
        <v>630000</v>
      </c>
      <c r="R4360" t="s">
        <v>6065</v>
      </c>
    </row>
    <row r="4361" spans="1:18">
      <c r="A4361" s="58">
        <v>4362</v>
      </c>
      <c r="B4361" s="58">
        <v>96</v>
      </c>
      <c r="C4361" s="256">
        <v>46198</v>
      </c>
      <c r="D4361" s="282" t="s">
        <v>3072</v>
      </c>
      <c r="E4361" s="282" t="s">
        <v>3805</v>
      </c>
      <c r="G4361" s="282" t="s">
        <v>2138</v>
      </c>
      <c r="H4361" s="261">
        <v>50229</v>
      </c>
      <c r="I4361" s="257">
        <v>80000</v>
      </c>
      <c r="J4361" s="261">
        <v>1</v>
      </c>
      <c r="M4361" s="257">
        <v>80000</v>
      </c>
      <c r="R4361" t="s">
        <v>6065</v>
      </c>
    </row>
    <row r="4362" spans="1:18">
      <c r="A4362" s="58">
        <v>4363</v>
      </c>
      <c r="B4362" s="58">
        <v>49</v>
      </c>
      <c r="C4362" s="256">
        <v>46198</v>
      </c>
      <c r="D4362" s="282" t="s">
        <v>3072</v>
      </c>
      <c r="E4362" s="282" t="s">
        <v>3805</v>
      </c>
      <c r="F4362" s="284" t="s">
        <v>1230</v>
      </c>
      <c r="G4362" s="282" t="s">
        <v>2136</v>
      </c>
      <c r="H4362" s="261" t="s">
        <v>1230</v>
      </c>
      <c r="I4362" s="257">
        <v>140000</v>
      </c>
      <c r="J4362" s="261">
        <v>1</v>
      </c>
      <c r="M4362" s="257">
        <v>140000</v>
      </c>
      <c r="R4362" t="s">
        <v>6065</v>
      </c>
    </row>
    <row r="4363" spans="1:18">
      <c r="A4363" s="58">
        <v>4364</v>
      </c>
      <c r="B4363" s="58">
        <v>174</v>
      </c>
      <c r="C4363" s="256">
        <v>46198</v>
      </c>
      <c r="D4363" s="282" t="s">
        <v>3072</v>
      </c>
      <c r="E4363" s="282" t="s">
        <v>3805</v>
      </c>
      <c r="G4363" s="282" t="s">
        <v>2139</v>
      </c>
      <c r="H4363" s="261" t="s">
        <v>1752</v>
      </c>
      <c r="I4363" s="257">
        <v>40000</v>
      </c>
      <c r="J4363" s="261">
        <v>1</v>
      </c>
      <c r="M4363" s="257">
        <v>40000</v>
      </c>
      <c r="R4363" t="s">
        <v>6065</v>
      </c>
    </row>
    <row r="4364" spans="1:18">
      <c r="A4364" s="58">
        <v>4365</v>
      </c>
      <c r="B4364" s="58">
        <v>175</v>
      </c>
      <c r="C4364" s="256">
        <v>46198</v>
      </c>
      <c r="D4364" s="282" t="s">
        <v>3072</v>
      </c>
      <c r="E4364" s="282" t="s">
        <v>3805</v>
      </c>
      <c r="G4364" s="282" t="s">
        <v>2140</v>
      </c>
      <c r="H4364" s="261" t="s">
        <v>1778</v>
      </c>
      <c r="I4364" s="257">
        <v>20000</v>
      </c>
      <c r="J4364" s="261">
        <v>1</v>
      </c>
      <c r="M4364" s="257">
        <v>20000</v>
      </c>
      <c r="P4364" s="282" t="s">
        <v>4901</v>
      </c>
      <c r="R4364" t="s">
        <v>6065</v>
      </c>
    </row>
    <row r="4365" spans="1:18">
      <c r="A4365" s="58">
        <v>4366</v>
      </c>
      <c r="B4365" s="58">
        <v>166</v>
      </c>
      <c r="C4365" s="256">
        <v>46198</v>
      </c>
      <c r="D4365" s="282" t="s">
        <v>3866</v>
      </c>
      <c r="E4365" s="282" t="s">
        <v>3805</v>
      </c>
      <c r="G4365" s="282" t="s">
        <v>2646</v>
      </c>
      <c r="H4365" s="261" t="s">
        <v>2645</v>
      </c>
      <c r="I4365" s="257">
        <v>1700000</v>
      </c>
      <c r="J4365" s="261">
        <v>1</v>
      </c>
      <c r="M4365" s="257">
        <v>1700000</v>
      </c>
      <c r="R4365" t="s">
        <v>6065</v>
      </c>
    </row>
    <row r="4366" spans="1:18">
      <c r="A4366" s="58">
        <v>4367</v>
      </c>
      <c r="C4366" s="256">
        <v>46198</v>
      </c>
      <c r="D4366" s="282" t="s">
        <v>3866</v>
      </c>
      <c r="G4366" s="282" t="s">
        <v>3866</v>
      </c>
      <c r="N4366" s="257">
        <v>-1700000</v>
      </c>
    </row>
    <row r="4367" spans="1:18">
      <c r="A4367" s="58">
        <v>4368</v>
      </c>
      <c r="C4367" s="256">
        <v>46198</v>
      </c>
      <c r="D4367" s="282" t="s">
        <v>2096</v>
      </c>
      <c r="G4367" s="282" t="s">
        <v>2096</v>
      </c>
      <c r="N4367" s="257">
        <v>-150000</v>
      </c>
    </row>
    <row r="4368" spans="1:18">
      <c r="A4368" s="58">
        <v>4369</v>
      </c>
      <c r="C4368" s="256">
        <v>46198</v>
      </c>
      <c r="D4368" s="282" t="s">
        <v>5941</v>
      </c>
      <c r="G4368" s="282" t="s">
        <v>5941</v>
      </c>
      <c r="N4368" s="257">
        <v>-2420000</v>
      </c>
    </row>
    <row r="4369" spans="1:18">
      <c r="A4369" s="58">
        <v>4370</v>
      </c>
      <c r="C4369" s="256">
        <v>46198</v>
      </c>
      <c r="D4369" s="282" t="s">
        <v>2799</v>
      </c>
      <c r="G4369" s="282" t="s">
        <v>2799</v>
      </c>
      <c r="N4369" s="257">
        <v>-1200000</v>
      </c>
    </row>
    <row r="4370" spans="1:18">
      <c r="A4370" s="58">
        <v>4371</v>
      </c>
      <c r="B4370" s="58">
        <v>11</v>
      </c>
      <c r="C4370" s="256">
        <v>46199</v>
      </c>
      <c r="D4370" s="282" t="s">
        <v>3870</v>
      </c>
      <c r="E4370" s="282" t="s">
        <v>3805</v>
      </c>
      <c r="F4370" s="284">
        <v>7204812388</v>
      </c>
      <c r="G4370" s="282" t="s">
        <v>1182</v>
      </c>
      <c r="H4370" s="261" t="s">
        <v>1710</v>
      </c>
      <c r="I4370" s="257">
        <v>1200000</v>
      </c>
      <c r="J4370" s="261">
        <v>1</v>
      </c>
      <c r="L4370" s="258">
        <v>120000</v>
      </c>
      <c r="M4370" s="257">
        <v>1320000</v>
      </c>
      <c r="O4370" s="257" t="s">
        <v>5959</v>
      </c>
      <c r="R4370" t="s">
        <v>6065</v>
      </c>
    </row>
    <row r="4371" spans="1:18">
      <c r="A4371" s="58">
        <v>4372</v>
      </c>
      <c r="B4371" s="58">
        <v>13</v>
      </c>
      <c r="C4371" s="256">
        <v>46199</v>
      </c>
      <c r="D4371" s="282" t="s">
        <v>2675</v>
      </c>
      <c r="E4371" s="282" t="s">
        <v>3805</v>
      </c>
      <c r="F4371" s="284">
        <v>7205502786</v>
      </c>
      <c r="G4371" s="282" t="s">
        <v>1182</v>
      </c>
      <c r="H4371" s="261" t="s">
        <v>1710</v>
      </c>
      <c r="I4371" s="257">
        <v>1200000</v>
      </c>
      <c r="J4371" s="261">
        <v>1</v>
      </c>
      <c r="M4371" s="257">
        <v>1200000</v>
      </c>
      <c r="R4371" t="s">
        <v>6065</v>
      </c>
    </row>
    <row r="4372" spans="1:18">
      <c r="A4372" s="58">
        <v>4373</v>
      </c>
      <c r="B4372" s="58">
        <v>159</v>
      </c>
      <c r="C4372" s="256">
        <v>46199</v>
      </c>
      <c r="D4372" s="282" t="s">
        <v>1010</v>
      </c>
      <c r="E4372" s="282" t="s">
        <v>3805</v>
      </c>
      <c r="G4372" s="282" t="s">
        <v>4817</v>
      </c>
      <c r="H4372" s="261" t="s">
        <v>4818</v>
      </c>
      <c r="I4372" s="257">
        <v>180000</v>
      </c>
      <c r="J4372" s="261">
        <v>1</v>
      </c>
      <c r="M4372" s="257">
        <v>180000</v>
      </c>
      <c r="R4372" t="s">
        <v>6065</v>
      </c>
    </row>
    <row r="4373" spans="1:18">
      <c r="A4373" s="58">
        <v>4374</v>
      </c>
      <c r="B4373" s="58">
        <v>94</v>
      </c>
      <c r="C4373" s="256">
        <v>46199</v>
      </c>
      <c r="D4373" s="282" t="s">
        <v>1569</v>
      </c>
      <c r="E4373" s="282" t="s">
        <v>3805</v>
      </c>
      <c r="G4373" s="282" t="s">
        <v>2135</v>
      </c>
      <c r="H4373" s="261" t="s">
        <v>1186</v>
      </c>
      <c r="I4373" s="257">
        <v>630000</v>
      </c>
      <c r="J4373" s="261">
        <v>1</v>
      </c>
      <c r="M4373" s="257">
        <v>630000</v>
      </c>
      <c r="R4373" t="s">
        <v>6065</v>
      </c>
    </row>
    <row r="4374" spans="1:18">
      <c r="A4374" s="58">
        <v>4375</v>
      </c>
      <c r="B4374" s="58">
        <v>96</v>
      </c>
      <c r="C4374" s="256">
        <v>46199</v>
      </c>
      <c r="D4374" s="282" t="s">
        <v>1569</v>
      </c>
      <c r="E4374" s="282" t="s">
        <v>3805</v>
      </c>
      <c r="G4374" s="282" t="s">
        <v>2138</v>
      </c>
      <c r="H4374" s="261">
        <v>50229</v>
      </c>
      <c r="I4374" s="257">
        <v>80000</v>
      </c>
      <c r="J4374" s="261">
        <v>1</v>
      </c>
      <c r="M4374" s="257">
        <v>80000</v>
      </c>
      <c r="R4374" t="s">
        <v>6065</v>
      </c>
    </row>
    <row r="4375" spans="1:18">
      <c r="A4375" s="58">
        <v>4376</v>
      </c>
      <c r="B4375" s="58">
        <v>49</v>
      </c>
      <c r="C4375" s="256">
        <v>46199</v>
      </c>
      <c r="D4375" s="282" t="s">
        <v>1569</v>
      </c>
      <c r="E4375" s="282" t="s">
        <v>3805</v>
      </c>
      <c r="F4375" s="284" t="s">
        <v>1230</v>
      </c>
      <c r="G4375" s="282" t="s">
        <v>2136</v>
      </c>
      <c r="H4375" s="261" t="s">
        <v>1230</v>
      </c>
      <c r="I4375" s="257">
        <v>140000</v>
      </c>
      <c r="J4375" s="261">
        <v>2</v>
      </c>
      <c r="M4375" s="257">
        <v>280000</v>
      </c>
      <c r="R4375" t="s">
        <v>6065</v>
      </c>
    </row>
    <row r="4376" spans="1:18">
      <c r="A4376" s="58">
        <v>4377</v>
      </c>
      <c r="B4376" s="58">
        <v>174</v>
      </c>
      <c r="C4376" s="256">
        <v>46199</v>
      </c>
      <c r="D4376" s="282" t="s">
        <v>1569</v>
      </c>
      <c r="E4376" s="282" t="s">
        <v>3805</v>
      </c>
      <c r="G4376" s="282" t="s">
        <v>2139</v>
      </c>
      <c r="H4376" s="261" t="s">
        <v>1752</v>
      </c>
      <c r="I4376" s="257">
        <v>40000</v>
      </c>
      <c r="J4376" s="261">
        <v>1</v>
      </c>
      <c r="M4376" s="257">
        <v>40000</v>
      </c>
      <c r="R4376" t="s">
        <v>6065</v>
      </c>
    </row>
    <row r="4377" spans="1:18">
      <c r="A4377" s="58">
        <v>4378</v>
      </c>
      <c r="B4377" s="58">
        <v>271</v>
      </c>
      <c r="C4377" s="256">
        <v>46199</v>
      </c>
      <c r="D4377" s="282" t="s">
        <v>3777</v>
      </c>
      <c r="E4377" s="282" t="s">
        <v>3805</v>
      </c>
      <c r="G4377" s="282" t="s">
        <v>2323</v>
      </c>
      <c r="H4377" s="261" t="s">
        <v>2806</v>
      </c>
      <c r="I4377" s="257">
        <v>1200000</v>
      </c>
      <c r="J4377" s="261">
        <v>1</v>
      </c>
      <c r="L4377" s="258">
        <v>120000</v>
      </c>
      <c r="M4377" s="257">
        <v>1320000</v>
      </c>
      <c r="O4377" s="257" t="s">
        <v>5964</v>
      </c>
      <c r="R4377" t="s">
        <v>6065</v>
      </c>
    </row>
    <row r="4378" spans="1:18">
      <c r="A4378" s="58">
        <v>4379</v>
      </c>
      <c r="B4378" s="58">
        <v>272</v>
      </c>
      <c r="C4378" s="256">
        <v>46199</v>
      </c>
      <c r="D4378" s="282" t="s">
        <v>1465</v>
      </c>
      <c r="E4378" s="282" t="s">
        <v>3805</v>
      </c>
      <c r="G4378" s="282" t="s">
        <v>5966</v>
      </c>
      <c r="I4378" s="257">
        <v>500000</v>
      </c>
      <c r="J4378" s="261">
        <v>1</v>
      </c>
      <c r="M4378" s="257">
        <v>500000</v>
      </c>
      <c r="O4378" s="257" t="s">
        <v>5925</v>
      </c>
      <c r="R4378" t="s">
        <v>6065</v>
      </c>
    </row>
    <row r="4379" spans="1:18">
      <c r="A4379" s="58">
        <v>4380</v>
      </c>
      <c r="B4379" s="58">
        <v>273</v>
      </c>
      <c r="C4379" s="256">
        <v>46199</v>
      </c>
      <c r="D4379" s="282" t="s">
        <v>1525</v>
      </c>
      <c r="E4379" s="282" t="s">
        <v>3805</v>
      </c>
      <c r="G4379" s="282" t="s">
        <v>2086</v>
      </c>
      <c r="H4379" s="261">
        <v>2830502</v>
      </c>
      <c r="I4379" s="257">
        <v>1700000</v>
      </c>
      <c r="J4379" s="261">
        <v>1</v>
      </c>
      <c r="M4379" s="257">
        <v>1700000</v>
      </c>
      <c r="P4379" s="282" t="s">
        <v>5969</v>
      </c>
      <c r="R4379" t="s">
        <v>6065</v>
      </c>
    </row>
    <row r="4380" spans="1:18">
      <c r="A4380" s="58">
        <v>4381</v>
      </c>
      <c r="C4380" s="256">
        <v>46199</v>
      </c>
      <c r="D4380" s="282" t="s">
        <v>1465</v>
      </c>
      <c r="G4380" s="282" t="s">
        <v>4589</v>
      </c>
      <c r="N4380" s="257">
        <v>-4840000</v>
      </c>
    </row>
    <row r="4381" spans="1:18">
      <c r="A4381" s="58">
        <v>4382</v>
      </c>
      <c r="C4381" s="256">
        <v>46199</v>
      </c>
      <c r="D4381" s="282" t="s">
        <v>3777</v>
      </c>
      <c r="G4381" s="282" t="s">
        <v>3777</v>
      </c>
      <c r="N4381" s="257">
        <v>-1320000</v>
      </c>
    </row>
    <row r="4382" spans="1:18">
      <c r="A4382" s="58">
        <v>4383</v>
      </c>
      <c r="C4382" s="256">
        <v>46199</v>
      </c>
      <c r="D4382" s="282" t="s">
        <v>1557</v>
      </c>
      <c r="G4382" s="282" t="s">
        <v>1557</v>
      </c>
      <c r="N4382" s="257">
        <v>-110000</v>
      </c>
    </row>
    <row r="4383" spans="1:18">
      <c r="A4383" s="58">
        <v>4384</v>
      </c>
      <c r="C4383" s="256">
        <v>46199</v>
      </c>
      <c r="D4383" s="282" t="s">
        <v>2093</v>
      </c>
      <c r="G4383" s="282" t="s">
        <v>3951</v>
      </c>
      <c r="N4383" s="257">
        <v>-1430000</v>
      </c>
    </row>
    <row r="4384" spans="1:18">
      <c r="A4384" s="58">
        <v>4385</v>
      </c>
      <c r="C4384" s="256">
        <v>46199</v>
      </c>
      <c r="D4384" s="282" t="s">
        <v>1569</v>
      </c>
      <c r="G4384" s="282" t="s">
        <v>5976</v>
      </c>
      <c r="N4384" s="257">
        <v>-1000000</v>
      </c>
    </row>
    <row r="4385" spans="1:18">
      <c r="A4385" s="58">
        <v>4386</v>
      </c>
      <c r="C4385" s="256">
        <v>46199</v>
      </c>
      <c r="D4385" s="282" t="s">
        <v>1465</v>
      </c>
      <c r="G4385" s="282" t="s">
        <v>1465</v>
      </c>
      <c r="N4385" s="257">
        <v>-500000</v>
      </c>
    </row>
    <row r="4386" spans="1:18">
      <c r="A4386" s="58">
        <v>4387</v>
      </c>
      <c r="C4386" s="256">
        <v>46199</v>
      </c>
      <c r="D4386" s="282" t="s">
        <v>1849</v>
      </c>
      <c r="G4386" s="282" t="s">
        <v>1849</v>
      </c>
      <c r="N4386" s="257">
        <v>-2400000</v>
      </c>
    </row>
    <row r="4387" spans="1:18">
      <c r="A4387" s="58">
        <v>4388</v>
      </c>
      <c r="B4387" s="58">
        <v>129</v>
      </c>
      <c r="C4387" s="256">
        <v>46200</v>
      </c>
      <c r="D4387" s="282" t="s">
        <v>6001</v>
      </c>
      <c r="G4387" s="282" t="s">
        <v>6002</v>
      </c>
      <c r="H4387" s="261" t="s">
        <v>6003</v>
      </c>
      <c r="I4387" s="257">
        <v>200000</v>
      </c>
      <c r="J4387" s="261">
        <v>1</v>
      </c>
      <c r="L4387" s="258">
        <v>20000</v>
      </c>
      <c r="M4387" s="257">
        <v>220000</v>
      </c>
      <c r="R4387" t="s">
        <v>6065</v>
      </c>
    </row>
    <row r="4388" spans="1:18">
      <c r="A4388" s="58">
        <v>4389</v>
      </c>
      <c r="B4388" s="58">
        <v>274</v>
      </c>
      <c r="C4388" s="256">
        <v>46200</v>
      </c>
      <c r="D4388" s="282" t="s">
        <v>1512</v>
      </c>
      <c r="E4388" s="282" t="s">
        <v>3805</v>
      </c>
      <c r="G4388" s="282" t="s">
        <v>5989</v>
      </c>
      <c r="H4388" s="261" t="s">
        <v>2408</v>
      </c>
      <c r="I4388" s="257">
        <v>600000</v>
      </c>
      <c r="J4388" s="261">
        <v>1</v>
      </c>
      <c r="L4388" s="257">
        <v>60000</v>
      </c>
      <c r="M4388" s="257">
        <v>660000</v>
      </c>
      <c r="R4388" t="s">
        <v>6065</v>
      </c>
    </row>
    <row r="4389" spans="1:18">
      <c r="A4389" s="58">
        <v>4391</v>
      </c>
      <c r="B4389" s="58">
        <v>13</v>
      </c>
      <c r="C4389" s="256">
        <v>46202</v>
      </c>
      <c r="D4389" s="282" t="s">
        <v>1512</v>
      </c>
      <c r="E4389" s="282" t="s">
        <v>3805</v>
      </c>
      <c r="F4389" s="284">
        <v>7205502786</v>
      </c>
      <c r="G4389" s="282" t="s">
        <v>1182</v>
      </c>
      <c r="H4389" s="261" t="s">
        <v>1710</v>
      </c>
      <c r="I4389" s="257">
        <v>1200000</v>
      </c>
      <c r="J4389" s="261">
        <v>1</v>
      </c>
      <c r="L4389" s="257">
        <v>120000</v>
      </c>
      <c r="M4389" s="257">
        <v>1320000</v>
      </c>
      <c r="R4389" t="s">
        <v>6065</v>
      </c>
    </row>
    <row r="4390" spans="1:18">
      <c r="A4390" s="58">
        <v>4392</v>
      </c>
      <c r="B4390" s="58">
        <v>77</v>
      </c>
      <c r="C4390" s="256">
        <v>46202</v>
      </c>
      <c r="D4390" s="282" t="s">
        <v>1420</v>
      </c>
      <c r="E4390" s="282" t="s">
        <v>3805</v>
      </c>
      <c r="F4390" s="284" t="s">
        <v>4656</v>
      </c>
      <c r="G4390" s="282" t="s">
        <v>1701</v>
      </c>
      <c r="I4390" s="257">
        <v>1100000</v>
      </c>
      <c r="J4390" s="261">
        <v>1</v>
      </c>
      <c r="K4390" s="257">
        <v>110000</v>
      </c>
      <c r="M4390" s="257">
        <v>1210000</v>
      </c>
      <c r="R4390" t="s">
        <v>6065</v>
      </c>
    </row>
    <row r="4391" spans="1:18">
      <c r="A4391" s="58">
        <v>4393</v>
      </c>
      <c r="B4391" s="58">
        <v>104</v>
      </c>
      <c r="C4391" s="256">
        <v>46202</v>
      </c>
      <c r="D4391" s="282" t="s">
        <v>1007</v>
      </c>
      <c r="E4391" s="282" t="s">
        <v>3805</v>
      </c>
      <c r="G4391" s="282" t="s">
        <v>1467</v>
      </c>
      <c r="H4391" s="261" t="s">
        <v>2613</v>
      </c>
      <c r="I4391" s="257">
        <v>350000</v>
      </c>
      <c r="J4391" s="261">
        <v>1</v>
      </c>
      <c r="M4391" s="257">
        <v>385000</v>
      </c>
    </row>
    <row r="4392" spans="1:18">
      <c r="A4392" s="58">
        <v>4394</v>
      </c>
      <c r="B4392" s="58">
        <v>90</v>
      </c>
      <c r="C4392" s="256">
        <v>46202</v>
      </c>
      <c r="D4392" s="282" t="s">
        <v>3856</v>
      </c>
      <c r="E4392" s="282" t="s">
        <v>3805</v>
      </c>
      <c r="G4392" s="282" t="s">
        <v>1675</v>
      </c>
      <c r="H4392" s="261">
        <v>27107593440</v>
      </c>
      <c r="I4392" s="257">
        <v>150000</v>
      </c>
      <c r="J4392" s="261">
        <v>2</v>
      </c>
      <c r="M4392" s="257">
        <v>300000</v>
      </c>
      <c r="R4392" t="s">
        <v>6065</v>
      </c>
    </row>
    <row r="4393" spans="1:18">
      <c r="A4393" s="58">
        <v>4395</v>
      </c>
      <c r="C4393" s="256">
        <v>46202</v>
      </c>
      <c r="D4393" s="282" t="s">
        <v>3865</v>
      </c>
      <c r="G4393" s="282" t="s">
        <v>3865</v>
      </c>
      <c r="N4393" s="257">
        <v>-220000</v>
      </c>
    </row>
    <row r="4394" spans="1:18">
      <c r="A4394" s="58">
        <v>4396</v>
      </c>
      <c r="C4394" s="256">
        <v>46202</v>
      </c>
      <c r="D4394" s="282" t="s">
        <v>4683</v>
      </c>
      <c r="G4394" s="282" t="s">
        <v>4683</v>
      </c>
      <c r="N4394" s="257">
        <v>-1320000</v>
      </c>
    </row>
    <row r="4395" spans="1:18">
      <c r="A4395" s="58">
        <v>4397</v>
      </c>
      <c r="C4395" s="256">
        <v>46202</v>
      </c>
      <c r="D4395" s="282" t="s">
        <v>1525</v>
      </c>
      <c r="G4395" s="282" t="s">
        <v>1525</v>
      </c>
      <c r="N4395" s="257">
        <v>-1700000</v>
      </c>
    </row>
    <row r="4396" spans="1:18">
      <c r="A4396" s="58">
        <v>4398</v>
      </c>
      <c r="C4396" s="256">
        <v>46202</v>
      </c>
      <c r="D4396" s="282" t="s">
        <v>1450</v>
      </c>
      <c r="G4396" s="282" t="s">
        <v>1450</v>
      </c>
      <c r="N4396" s="257">
        <v>-850000</v>
      </c>
    </row>
    <row r="4397" spans="1:18">
      <c r="A4397" s="58">
        <v>4399</v>
      </c>
      <c r="C4397" s="256">
        <v>46202</v>
      </c>
      <c r="D4397" s="282" t="s">
        <v>3072</v>
      </c>
      <c r="G4397" s="282" t="s">
        <v>3072</v>
      </c>
      <c r="N4397" s="257">
        <v>-910000</v>
      </c>
    </row>
    <row r="4398" spans="1:18">
      <c r="A4398" s="58">
        <v>4400</v>
      </c>
      <c r="C4398" s="256">
        <v>46202</v>
      </c>
      <c r="D4398" s="282" t="s">
        <v>3874</v>
      </c>
      <c r="G4398" s="282" t="s">
        <v>3874</v>
      </c>
      <c r="N4398" s="257">
        <v>-150000</v>
      </c>
    </row>
    <row r="4399" spans="1:18">
      <c r="A4399" s="58">
        <v>4401</v>
      </c>
      <c r="C4399" s="256">
        <v>46202</v>
      </c>
      <c r="D4399" s="282" t="s">
        <v>1569</v>
      </c>
      <c r="G4399" s="282" t="s">
        <v>1569</v>
      </c>
      <c r="N4399" s="257">
        <v>-1030000</v>
      </c>
    </row>
    <row r="4400" spans="1:18">
      <c r="A4400" s="263">
        <v>4390</v>
      </c>
      <c r="B4400" s="58">
        <v>204</v>
      </c>
      <c r="C4400" s="256">
        <v>46200</v>
      </c>
      <c r="D4400" s="282" t="s">
        <v>5995</v>
      </c>
      <c r="E4400" s="282" t="s">
        <v>3805</v>
      </c>
      <c r="G4400" s="282" t="s">
        <v>5996</v>
      </c>
      <c r="I4400" s="257">
        <v>850000</v>
      </c>
      <c r="J4400" s="261">
        <v>1</v>
      </c>
      <c r="M4400" s="257">
        <v>850000</v>
      </c>
      <c r="R4400" t="s">
        <v>6065</v>
      </c>
    </row>
    <row r="4401" spans="1:18">
      <c r="A4401" s="58">
        <v>4402</v>
      </c>
      <c r="B4401" s="58">
        <v>187</v>
      </c>
      <c r="C4401" s="256">
        <v>46202</v>
      </c>
      <c r="D4401" s="282" t="s">
        <v>1551</v>
      </c>
      <c r="E4401" s="282" t="s">
        <v>3805</v>
      </c>
      <c r="F4401" s="284" t="s">
        <v>6005</v>
      </c>
      <c r="G4401" s="282" t="s">
        <v>2150</v>
      </c>
      <c r="H4401" s="261" t="s">
        <v>1907</v>
      </c>
      <c r="I4401" s="257">
        <v>2000000</v>
      </c>
      <c r="J4401" s="261">
        <v>1</v>
      </c>
      <c r="L4401" s="258">
        <v>200000</v>
      </c>
      <c r="M4401" s="257">
        <v>2200000</v>
      </c>
      <c r="O4401" s="257" t="s">
        <v>6006</v>
      </c>
      <c r="Q4401" s="282" t="s">
        <v>6008</v>
      </c>
    </row>
    <row r="4402" spans="1:18">
      <c r="A4402" s="58">
        <v>4403</v>
      </c>
      <c r="B4402" s="58">
        <v>65</v>
      </c>
      <c r="C4402" s="256">
        <v>46202</v>
      </c>
      <c r="D4402" s="282" t="s">
        <v>1551</v>
      </c>
      <c r="E4402" s="282" t="s">
        <v>3805</v>
      </c>
      <c r="F4402" s="284" t="s">
        <v>1760</v>
      </c>
      <c r="G4402" s="282" t="s">
        <v>2129</v>
      </c>
      <c r="H4402" s="261" t="s">
        <v>1760</v>
      </c>
      <c r="I4402" s="257">
        <v>100000</v>
      </c>
      <c r="J4402" s="261">
        <v>1</v>
      </c>
      <c r="L4402" s="258">
        <v>10000</v>
      </c>
      <c r="M4402" s="257">
        <v>110000</v>
      </c>
      <c r="O4402" s="257" t="s">
        <v>6006</v>
      </c>
      <c r="P4402" s="257"/>
      <c r="Q4402" s="282" t="s">
        <v>4263</v>
      </c>
    </row>
    <row r="4403" spans="1:18">
      <c r="A4403" s="58">
        <v>4404</v>
      </c>
      <c r="B4403" s="58">
        <v>13</v>
      </c>
      <c r="C4403" s="256">
        <v>46202</v>
      </c>
      <c r="D4403" s="282" t="s">
        <v>1370</v>
      </c>
      <c r="E4403" s="282" t="s">
        <v>3805</v>
      </c>
      <c r="F4403" s="284">
        <v>7205502786</v>
      </c>
      <c r="G4403" s="282" t="s">
        <v>1182</v>
      </c>
      <c r="H4403" s="261" t="s">
        <v>1710</v>
      </c>
      <c r="I4403" s="257">
        <v>1200000</v>
      </c>
      <c r="J4403" s="261">
        <v>1</v>
      </c>
      <c r="M4403" s="257">
        <v>1200000</v>
      </c>
      <c r="O4403" s="257" t="s">
        <v>6009</v>
      </c>
      <c r="R4403" t="s">
        <v>6065</v>
      </c>
    </row>
    <row r="4404" spans="1:18">
      <c r="A4404" s="58">
        <v>4405</v>
      </c>
      <c r="C4404" s="256">
        <v>46203</v>
      </c>
      <c r="D4404" s="282" t="s">
        <v>1512</v>
      </c>
      <c r="G4404" s="282" t="s">
        <v>1512</v>
      </c>
      <c r="N4404" s="257">
        <v>-3564000</v>
      </c>
    </row>
    <row r="4405" spans="1:18">
      <c r="A4405" s="58">
        <v>4406</v>
      </c>
      <c r="B4405" s="58">
        <v>132</v>
      </c>
      <c r="C4405" s="256">
        <v>46203</v>
      </c>
      <c r="D4405" s="282" t="s">
        <v>2249</v>
      </c>
      <c r="E4405" s="282" t="s">
        <v>3805</v>
      </c>
      <c r="G4405" s="282" t="s">
        <v>2242</v>
      </c>
      <c r="I4405" s="257">
        <v>650000</v>
      </c>
      <c r="J4405" s="261">
        <v>1</v>
      </c>
      <c r="L4405" s="258">
        <v>65000</v>
      </c>
      <c r="M4405" s="257">
        <v>715000</v>
      </c>
      <c r="R4405" t="s">
        <v>6065</v>
      </c>
    </row>
    <row r="4406" spans="1:18">
      <c r="A4406" s="58">
        <v>4407</v>
      </c>
      <c r="B4406" s="58">
        <v>146</v>
      </c>
      <c r="C4406" s="256">
        <v>46203</v>
      </c>
      <c r="D4406" s="282" t="s">
        <v>2493</v>
      </c>
      <c r="E4406" s="282" t="s">
        <v>3805</v>
      </c>
      <c r="G4406" s="282" t="s">
        <v>1506</v>
      </c>
      <c r="I4406" s="257">
        <v>450000</v>
      </c>
      <c r="J4406" s="261">
        <v>1</v>
      </c>
      <c r="M4406" s="257">
        <v>450000</v>
      </c>
      <c r="R4406" t="s">
        <v>6065</v>
      </c>
    </row>
    <row r="4407" spans="1:18">
      <c r="A4407" s="58">
        <v>4408</v>
      </c>
      <c r="B4407" s="58">
        <v>12</v>
      </c>
      <c r="C4407" s="256">
        <v>46203</v>
      </c>
      <c r="D4407" s="282" t="s">
        <v>2050</v>
      </c>
      <c r="E4407" s="282" t="s">
        <v>3805</v>
      </c>
      <c r="F4407" s="284">
        <v>7205246673</v>
      </c>
      <c r="G4407" s="282" t="s">
        <v>1182</v>
      </c>
      <c r="H4407" s="261" t="s">
        <v>1710</v>
      </c>
      <c r="I4407" s="257">
        <v>1200000</v>
      </c>
      <c r="J4407" s="261">
        <v>1</v>
      </c>
      <c r="L4407" s="258">
        <v>120000</v>
      </c>
      <c r="M4407" s="257">
        <v>1320000</v>
      </c>
      <c r="O4407" s="257" t="s">
        <v>6016</v>
      </c>
      <c r="R4407" t="s">
        <v>6065</v>
      </c>
    </row>
    <row r="4408" spans="1:18">
      <c r="A4408" s="58">
        <v>4409</v>
      </c>
      <c r="B4408" s="58">
        <v>185</v>
      </c>
      <c r="C4408" s="256">
        <v>46203</v>
      </c>
      <c r="D4408" s="282" t="s">
        <v>2236</v>
      </c>
      <c r="E4408" s="282" t="s">
        <v>3805</v>
      </c>
      <c r="F4408" s="284" t="s">
        <v>6018</v>
      </c>
      <c r="G4408" s="282" t="s">
        <v>2128</v>
      </c>
      <c r="H4408" s="261" t="s">
        <v>1180</v>
      </c>
      <c r="I4408" s="257">
        <v>1600000</v>
      </c>
      <c r="J4408" s="261">
        <v>1</v>
      </c>
      <c r="L4408" s="258">
        <v>160000</v>
      </c>
      <c r="M4408" s="257">
        <v>1760000</v>
      </c>
      <c r="O4408" s="257" t="s">
        <v>6019</v>
      </c>
      <c r="P4408" s="282" t="s">
        <v>6020</v>
      </c>
      <c r="R4408" t="s">
        <v>6065</v>
      </c>
    </row>
    <row r="4409" spans="1:18">
      <c r="A4409" s="58">
        <v>4410</v>
      </c>
      <c r="B4409" s="58">
        <v>187</v>
      </c>
      <c r="C4409" s="256">
        <v>46203</v>
      </c>
      <c r="D4409" s="282" t="s">
        <v>1131</v>
      </c>
      <c r="E4409" s="282" t="s">
        <v>3805</v>
      </c>
      <c r="F4409" s="284" t="s">
        <v>6022</v>
      </c>
      <c r="G4409" s="282" t="s">
        <v>2150</v>
      </c>
      <c r="H4409" s="261" t="s">
        <v>1907</v>
      </c>
      <c r="I4409" s="257">
        <v>2000000</v>
      </c>
      <c r="J4409" s="261">
        <v>1</v>
      </c>
      <c r="L4409" s="258">
        <v>200000</v>
      </c>
      <c r="M4409" s="257">
        <v>2200000</v>
      </c>
      <c r="O4409" s="257" t="s">
        <v>6023</v>
      </c>
      <c r="Q4409" s="282" t="s">
        <v>6024</v>
      </c>
    </row>
    <row r="4410" spans="1:18">
      <c r="A4410" s="58">
        <v>4411</v>
      </c>
      <c r="B4410" s="58">
        <v>65</v>
      </c>
      <c r="C4410" s="256">
        <v>46203</v>
      </c>
      <c r="D4410" s="282" t="s">
        <v>1131</v>
      </c>
      <c r="E4410" s="282" t="s">
        <v>3805</v>
      </c>
      <c r="F4410" s="284" t="s">
        <v>1760</v>
      </c>
      <c r="G4410" s="282" t="s">
        <v>2129</v>
      </c>
      <c r="H4410" s="261" t="s">
        <v>1760</v>
      </c>
      <c r="I4410" s="257">
        <v>100000</v>
      </c>
      <c r="J4410" s="261">
        <v>1</v>
      </c>
      <c r="L4410" s="258">
        <v>10000</v>
      </c>
      <c r="M4410" s="257">
        <v>110000</v>
      </c>
      <c r="O4410" s="257" t="s">
        <v>6023</v>
      </c>
      <c r="Q4410" s="282" t="s">
        <v>4263</v>
      </c>
    </row>
    <row r="4411" spans="1:18">
      <c r="A4411" s="58">
        <v>4412</v>
      </c>
      <c r="B4411" s="58">
        <v>94</v>
      </c>
      <c r="C4411" s="256">
        <v>46203</v>
      </c>
      <c r="D4411" s="282" t="s">
        <v>1370</v>
      </c>
      <c r="E4411" s="282" t="s">
        <v>3805</v>
      </c>
      <c r="G4411" s="282" t="s">
        <v>2135</v>
      </c>
      <c r="H4411" s="261" t="s">
        <v>1186</v>
      </c>
      <c r="I4411" s="257">
        <v>630000</v>
      </c>
      <c r="J4411" s="261">
        <v>1</v>
      </c>
      <c r="M4411" s="257">
        <v>630000</v>
      </c>
      <c r="R4411" t="s">
        <v>6065</v>
      </c>
    </row>
    <row r="4412" spans="1:18">
      <c r="A4412" s="58">
        <v>4413</v>
      </c>
      <c r="B4412" s="58">
        <v>49</v>
      </c>
      <c r="C4412" s="256">
        <v>46203</v>
      </c>
      <c r="D4412" s="282" t="s">
        <v>1370</v>
      </c>
      <c r="E4412" s="282" t="s">
        <v>3805</v>
      </c>
      <c r="F4412" s="284" t="s">
        <v>1230</v>
      </c>
      <c r="G4412" s="282" t="s">
        <v>2136</v>
      </c>
      <c r="H4412" s="261" t="s">
        <v>1230</v>
      </c>
      <c r="I4412" s="257">
        <v>140000</v>
      </c>
      <c r="J4412" s="261">
        <v>1</v>
      </c>
      <c r="M4412" s="257">
        <v>140000</v>
      </c>
      <c r="R4412" t="s">
        <v>6065</v>
      </c>
    </row>
    <row r="4413" spans="1:18">
      <c r="A4413" s="58">
        <v>4414</v>
      </c>
      <c r="B4413" s="58">
        <v>13</v>
      </c>
      <c r="C4413" s="256">
        <v>46203</v>
      </c>
      <c r="D4413" s="282" t="s">
        <v>1849</v>
      </c>
      <c r="E4413" s="282" t="s">
        <v>3805</v>
      </c>
      <c r="F4413" s="284">
        <v>7205502786</v>
      </c>
      <c r="G4413" s="282" t="s">
        <v>1182</v>
      </c>
      <c r="H4413" s="261" t="s">
        <v>1710</v>
      </c>
      <c r="I4413" s="257">
        <v>1200000</v>
      </c>
      <c r="J4413" s="261">
        <v>1</v>
      </c>
      <c r="M4413" s="257">
        <v>1200000</v>
      </c>
      <c r="O4413" s="257" t="s">
        <v>6027</v>
      </c>
      <c r="P4413" s="282" t="s">
        <v>6029</v>
      </c>
      <c r="R4413" t="s">
        <v>6065</v>
      </c>
    </row>
    <row r="4414" spans="1:18">
      <c r="A4414" s="58">
        <v>4415</v>
      </c>
      <c r="C4414" s="256">
        <v>46203</v>
      </c>
      <c r="D4414" s="282" t="s">
        <v>2236</v>
      </c>
      <c r="G4414" s="282" t="s">
        <v>2236</v>
      </c>
      <c r="N4414" s="257">
        <v>-1760000</v>
      </c>
    </row>
    <row r="4415" spans="1:18">
      <c r="A4415" s="58">
        <v>4416</v>
      </c>
      <c r="C4415" s="256">
        <v>46203</v>
      </c>
      <c r="D4415" s="282" t="s">
        <v>2249</v>
      </c>
      <c r="G4415" s="282" t="s">
        <v>2249</v>
      </c>
      <c r="N4415" s="257">
        <v>-715000</v>
      </c>
    </row>
    <row r="4416" spans="1:18">
      <c r="A4416" s="58">
        <v>4417</v>
      </c>
      <c r="C4416" s="256">
        <v>46203</v>
      </c>
      <c r="D4416" s="282" t="s">
        <v>2675</v>
      </c>
      <c r="G4416" s="282" t="s">
        <v>2675</v>
      </c>
      <c r="N4416" s="257">
        <v>-2800000</v>
      </c>
    </row>
    <row r="4417" spans="1:15">
      <c r="A4417" s="58">
        <v>4418</v>
      </c>
      <c r="C4417" s="256">
        <v>46203</v>
      </c>
      <c r="D4417" s="282" t="s">
        <v>1567</v>
      </c>
      <c r="G4417" s="282" t="s">
        <v>1567</v>
      </c>
      <c r="N4417" s="257">
        <v>-1200000</v>
      </c>
    </row>
    <row r="4418" spans="1:15">
      <c r="A4418" s="58">
        <v>4419</v>
      </c>
      <c r="C4418" s="256">
        <v>46203</v>
      </c>
      <c r="D4418" s="282" t="s">
        <v>3856</v>
      </c>
      <c r="G4418" s="282" t="s">
        <v>3856</v>
      </c>
      <c r="N4418" s="257">
        <v>-300000</v>
      </c>
    </row>
    <row r="4419" spans="1:15">
      <c r="A4419" s="58">
        <v>4420</v>
      </c>
      <c r="C4419" s="256">
        <v>46203</v>
      </c>
      <c r="D4419" s="282" t="s">
        <v>1038</v>
      </c>
      <c r="G4419" s="282" t="s">
        <v>1038</v>
      </c>
      <c r="N4419" s="257">
        <v>-1000000</v>
      </c>
    </row>
    <row r="4420" spans="1:15">
      <c r="A4420" s="58">
        <v>4421</v>
      </c>
      <c r="C4420" s="256">
        <v>46203</v>
      </c>
      <c r="D4420" s="282" t="s">
        <v>1551</v>
      </c>
      <c r="G4420" s="282" t="s">
        <v>5666</v>
      </c>
      <c r="N4420" s="257">
        <v>-3400000</v>
      </c>
    </row>
    <row r="4421" spans="1:15">
      <c r="A4421" s="58">
        <v>4422</v>
      </c>
      <c r="B4421" s="58">
        <v>77</v>
      </c>
      <c r="C4421" s="256">
        <v>46204</v>
      </c>
      <c r="D4421" s="282" t="s">
        <v>3855</v>
      </c>
      <c r="E4421" s="282" t="s">
        <v>3805</v>
      </c>
      <c r="F4421" s="284" t="s">
        <v>4656</v>
      </c>
      <c r="G4421" s="282" t="s">
        <v>1701</v>
      </c>
      <c r="I4421" s="257">
        <v>1100000</v>
      </c>
      <c r="J4421" s="261">
        <v>1</v>
      </c>
      <c r="M4421" s="257">
        <v>1100000</v>
      </c>
      <c r="O4421" s="257" t="s">
        <v>6031</v>
      </c>
    </row>
    <row r="4422" spans="1:15">
      <c r="A4422" s="58">
        <v>4423</v>
      </c>
      <c r="B4422" s="58">
        <v>146</v>
      </c>
      <c r="C4422" s="256">
        <v>46204</v>
      </c>
      <c r="D4422" s="282" t="s">
        <v>1766</v>
      </c>
      <c r="E4422" s="282" t="s">
        <v>3805</v>
      </c>
      <c r="G4422" s="282" t="s">
        <v>1506</v>
      </c>
      <c r="I4422" s="257">
        <v>450000</v>
      </c>
      <c r="J4422" s="261">
        <v>1</v>
      </c>
      <c r="M4422" s="257">
        <v>450000</v>
      </c>
      <c r="O4422" s="257" t="s">
        <v>6031</v>
      </c>
    </row>
    <row r="4423" spans="1:15">
      <c r="A4423" s="58">
        <v>4424</v>
      </c>
      <c r="B4423" s="58">
        <v>13</v>
      </c>
      <c r="C4423" s="256">
        <v>46204</v>
      </c>
      <c r="D4423" s="282" t="s">
        <v>1004</v>
      </c>
      <c r="E4423" s="282" t="s">
        <v>3805</v>
      </c>
      <c r="F4423" s="284">
        <v>7205502786</v>
      </c>
      <c r="G4423" s="282" t="s">
        <v>1182</v>
      </c>
      <c r="H4423" s="261" t="s">
        <v>1710</v>
      </c>
      <c r="I4423" s="257">
        <v>1200000</v>
      </c>
      <c r="J4423" s="261">
        <v>1</v>
      </c>
      <c r="L4423" s="257">
        <v>1200000</v>
      </c>
      <c r="M4423" s="257">
        <v>1320000</v>
      </c>
    </row>
    <row r="4424" spans="1:15">
      <c r="A4424" s="58">
        <v>4425</v>
      </c>
      <c r="B4424" s="58">
        <v>77</v>
      </c>
      <c r="C4424" s="256">
        <v>46204</v>
      </c>
      <c r="D4424" s="282" t="s">
        <v>2027</v>
      </c>
      <c r="E4424" s="282" t="s">
        <v>3805</v>
      </c>
      <c r="F4424" s="284" t="s">
        <v>4656</v>
      </c>
      <c r="G4424" s="282" t="s">
        <v>1701</v>
      </c>
      <c r="I4424" s="257">
        <v>1100000</v>
      </c>
      <c r="J4424" s="261">
        <v>1</v>
      </c>
      <c r="M4424" s="257">
        <v>1100000</v>
      </c>
    </row>
    <row r="4425" spans="1:15">
      <c r="A4425" s="58">
        <v>4426</v>
      </c>
      <c r="B4425" s="58">
        <v>13</v>
      </c>
      <c r="C4425" s="256">
        <v>46204</v>
      </c>
      <c r="D4425" s="282" t="s">
        <v>1370</v>
      </c>
      <c r="E4425" s="282" t="s">
        <v>3805</v>
      </c>
      <c r="F4425" s="284">
        <v>7205502786</v>
      </c>
      <c r="G4425" s="282" t="s">
        <v>1182</v>
      </c>
      <c r="H4425" s="261" t="s">
        <v>1710</v>
      </c>
      <c r="I4425" s="257">
        <v>1200000</v>
      </c>
      <c r="J4425" s="261">
        <v>1</v>
      </c>
      <c r="M4425" s="257">
        <v>1200000</v>
      </c>
      <c r="O4425" s="257" t="s">
        <v>6036</v>
      </c>
    </row>
    <row r="4426" spans="1:15">
      <c r="A4426" s="58">
        <v>4427</v>
      </c>
      <c r="C4426" s="256">
        <v>46204</v>
      </c>
      <c r="D4426" s="282" t="s">
        <v>1370</v>
      </c>
      <c r="G4426" s="282" t="s">
        <v>1370</v>
      </c>
      <c r="N4426" s="257">
        <v>-11260000</v>
      </c>
    </row>
    <row r="4427" spans="1:15">
      <c r="A4427" s="58">
        <v>4428</v>
      </c>
      <c r="C4427" s="256">
        <v>46204</v>
      </c>
      <c r="D4427" s="282" t="s">
        <v>1420</v>
      </c>
      <c r="G4427" s="282" t="s">
        <v>1420</v>
      </c>
      <c r="N4427" s="257">
        <v>-1210000</v>
      </c>
    </row>
    <row r="4428" spans="1:15">
      <c r="A4428" s="58">
        <v>4429</v>
      </c>
      <c r="C4428" s="256">
        <v>46204</v>
      </c>
      <c r="D4428" s="282" t="s">
        <v>3855</v>
      </c>
      <c r="G4428" s="282" t="s">
        <v>3855</v>
      </c>
      <c r="N4428" s="257">
        <v>-1100000</v>
      </c>
    </row>
    <row r="4429" spans="1:15">
      <c r="A4429" s="58">
        <v>4430</v>
      </c>
      <c r="C4429" s="256">
        <v>46204</v>
      </c>
      <c r="D4429" s="282" t="s">
        <v>2493</v>
      </c>
      <c r="G4429" s="282" t="s">
        <v>2493</v>
      </c>
      <c r="N4429" s="257">
        <v>-450000</v>
      </c>
    </row>
    <row r="4430" spans="1:15">
      <c r="A4430" s="58">
        <v>4431</v>
      </c>
      <c r="C4430" s="256">
        <v>46204</v>
      </c>
      <c r="D4430" s="282" t="s">
        <v>1154</v>
      </c>
      <c r="G4430" s="282" t="s">
        <v>1154</v>
      </c>
      <c r="N4430" s="257">
        <v>-1600001</v>
      </c>
    </row>
    <row r="4431" spans="1:15">
      <c r="A4431" s="58">
        <v>4432</v>
      </c>
      <c r="C4431" s="256">
        <v>46204</v>
      </c>
      <c r="D4431" s="282" t="s">
        <v>3870</v>
      </c>
      <c r="G4431" s="282" t="s">
        <v>3870</v>
      </c>
      <c r="N4431" s="257">
        <v>-1320000</v>
      </c>
    </row>
    <row r="4432" spans="1:15">
      <c r="A4432" s="58">
        <v>4433</v>
      </c>
      <c r="C4432" s="256">
        <v>46205</v>
      </c>
      <c r="D4432" s="282" t="s">
        <v>2050</v>
      </c>
      <c r="G4432" s="282" t="s">
        <v>2050</v>
      </c>
      <c r="N4432" s="257">
        <v>-1320000</v>
      </c>
    </row>
    <row r="4433" spans="1:17">
      <c r="A4433" s="58">
        <v>4434</v>
      </c>
      <c r="B4433" s="58">
        <v>81</v>
      </c>
      <c r="C4433" s="256">
        <v>46205</v>
      </c>
      <c r="D4433" s="282" t="s">
        <v>1420</v>
      </c>
      <c r="E4433" s="282" t="s">
        <v>3805</v>
      </c>
      <c r="F4433" s="284" t="s">
        <v>6039</v>
      </c>
      <c r="G4433" s="282" t="s">
        <v>2706</v>
      </c>
      <c r="H4433" s="261" t="s">
        <v>1190</v>
      </c>
      <c r="I4433" s="257">
        <v>1600000</v>
      </c>
      <c r="J4433" s="261">
        <v>1</v>
      </c>
      <c r="L4433" s="258">
        <v>160000</v>
      </c>
      <c r="M4433" s="257">
        <v>1760000</v>
      </c>
      <c r="O4433" s="257" t="s">
        <v>6040</v>
      </c>
      <c r="P4433" s="282" t="s">
        <v>6041</v>
      </c>
    </row>
    <row r="4434" spans="1:17">
      <c r="A4434" s="58">
        <v>4435</v>
      </c>
      <c r="B4434" s="58">
        <v>194</v>
      </c>
      <c r="C4434" s="256">
        <v>46205</v>
      </c>
      <c r="D4434" s="282" t="s">
        <v>6043</v>
      </c>
      <c r="E4434" s="282" t="s">
        <v>3805</v>
      </c>
      <c r="G4434" s="282" t="s">
        <v>4907</v>
      </c>
      <c r="I4434" s="257">
        <v>650000</v>
      </c>
      <c r="J4434" s="261">
        <v>1</v>
      </c>
      <c r="M4434" s="257">
        <v>650000</v>
      </c>
    </row>
    <row r="4435" spans="1:17">
      <c r="A4435" s="58">
        <v>4436</v>
      </c>
      <c r="B4435" s="58">
        <v>9</v>
      </c>
      <c r="C4435" s="256">
        <v>46205</v>
      </c>
      <c r="D4435" s="282" t="s">
        <v>1415</v>
      </c>
      <c r="E4435" s="282" t="s">
        <v>3805</v>
      </c>
      <c r="F4435" s="284">
        <v>7204804336</v>
      </c>
      <c r="G4435" s="282" t="s">
        <v>1182</v>
      </c>
      <c r="H4435" s="261" t="s">
        <v>1710</v>
      </c>
      <c r="I4435" s="257">
        <v>1200000</v>
      </c>
      <c r="J4435" s="261">
        <v>1</v>
      </c>
      <c r="M4435" s="257">
        <v>1200000</v>
      </c>
      <c r="O4435" s="257" t="s">
        <v>6048</v>
      </c>
      <c r="P4435" s="282" t="s">
        <v>6049</v>
      </c>
    </row>
    <row r="4436" spans="1:17">
      <c r="A4436" s="58">
        <v>4437</v>
      </c>
      <c r="B4436" s="58">
        <v>114</v>
      </c>
      <c r="C4436" s="256">
        <v>46205</v>
      </c>
      <c r="D4436" s="282" t="s">
        <v>6097</v>
      </c>
      <c r="G4436" s="282" t="s">
        <v>6098</v>
      </c>
      <c r="H4436" s="261" t="s">
        <v>6099</v>
      </c>
      <c r="I4436" s="257">
        <v>650000</v>
      </c>
      <c r="J4436" s="261">
        <v>1</v>
      </c>
      <c r="L4436" s="258">
        <v>65000</v>
      </c>
      <c r="M4436" s="257">
        <v>715000</v>
      </c>
      <c r="Q4436" s="282" t="s">
        <v>6100</v>
      </c>
    </row>
    <row r="4437" spans="1:17">
      <c r="A4437" s="58">
        <v>4438</v>
      </c>
      <c r="B4437" s="58">
        <v>94</v>
      </c>
      <c r="C4437" s="256">
        <v>46205</v>
      </c>
      <c r="D4437" s="282" t="s">
        <v>1444</v>
      </c>
      <c r="E4437" s="282" t="s">
        <v>3805</v>
      </c>
      <c r="G4437" s="282" t="s">
        <v>2135</v>
      </c>
      <c r="H4437" s="261" t="s">
        <v>1186</v>
      </c>
      <c r="I4437" s="257">
        <v>630000</v>
      </c>
      <c r="J4437" s="261">
        <v>1</v>
      </c>
      <c r="L4437" s="257">
        <v>63000</v>
      </c>
      <c r="M4437" s="257">
        <v>693000</v>
      </c>
    </row>
    <row r="4438" spans="1:17">
      <c r="A4438" s="58">
        <v>4439</v>
      </c>
      <c r="B4438" s="58">
        <v>49</v>
      </c>
      <c r="C4438" s="256">
        <v>46205</v>
      </c>
      <c r="D4438" s="282" t="s">
        <v>1444</v>
      </c>
      <c r="E4438" s="282" t="s">
        <v>3805</v>
      </c>
      <c r="F4438" s="284" t="s">
        <v>1230</v>
      </c>
      <c r="G4438" s="282" t="s">
        <v>2136</v>
      </c>
      <c r="H4438" s="261" t="s">
        <v>1230</v>
      </c>
      <c r="I4438" s="257">
        <v>140000</v>
      </c>
      <c r="J4438" s="261">
        <v>1</v>
      </c>
      <c r="L4438" s="257">
        <v>14000</v>
      </c>
      <c r="M4438" s="257">
        <v>154000</v>
      </c>
    </row>
    <row r="4439" spans="1:17">
      <c r="A4439" s="58">
        <v>4440</v>
      </c>
      <c r="B4439" s="58">
        <v>174</v>
      </c>
      <c r="C4439" s="256">
        <v>46205</v>
      </c>
      <c r="D4439" s="282" t="s">
        <v>1444</v>
      </c>
      <c r="E4439" s="282" t="s">
        <v>3805</v>
      </c>
      <c r="G4439" s="282" t="s">
        <v>2139</v>
      </c>
      <c r="H4439" s="261" t="s">
        <v>1752</v>
      </c>
      <c r="I4439" s="257">
        <v>40000</v>
      </c>
      <c r="J4439" s="261">
        <v>1</v>
      </c>
      <c r="L4439" s="257">
        <v>4000</v>
      </c>
      <c r="M4439" s="257">
        <v>44000</v>
      </c>
    </row>
    <row r="4440" spans="1:17">
      <c r="A4440" s="58">
        <v>4441</v>
      </c>
      <c r="B4440" s="58">
        <v>175</v>
      </c>
      <c r="C4440" s="256">
        <v>46205</v>
      </c>
      <c r="D4440" s="282" t="s">
        <v>1444</v>
      </c>
      <c r="E4440" s="282" t="s">
        <v>3805</v>
      </c>
      <c r="G4440" s="282" t="s">
        <v>2140</v>
      </c>
      <c r="H4440" s="261" t="s">
        <v>1778</v>
      </c>
      <c r="I4440" s="257">
        <v>20000</v>
      </c>
      <c r="J4440" s="261">
        <v>1</v>
      </c>
      <c r="L4440" s="257">
        <v>2000</v>
      </c>
      <c r="M4440" s="257">
        <v>22000</v>
      </c>
      <c r="P4440" s="282" t="s">
        <v>4901</v>
      </c>
    </row>
    <row r="4441" spans="1:17">
      <c r="A4441" s="58">
        <v>4442</v>
      </c>
      <c r="C4441" s="256">
        <v>46205</v>
      </c>
      <c r="D4441" s="282" t="s">
        <v>6043</v>
      </c>
      <c r="G4441" s="282" t="s">
        <v>6043</v>
      </c>
      <c r="N4441" s="257">
        <v>-650000</v>
      </c>
    </row>
    <row r="4442" spans="1:17">
      <c r="A4442" s="58">
        <v>4443</v>
      </c>
      <c r="B4442" s="58">
        <v>105</v>
      </c>
      <c r="C4442" s="256">
        <v>46206</v>
      </c>
      <c r="D4442" s="282" t="s">
        <v>1423</v>
      </c>
      <c r="E4442" s="282" t="s">
        <v>3805</v>
      </c>
      <c r="G4442" s="282" t="s">
        <v>6054</v>
      </c>
      <c r="H4442" s="261" t="s">
        <v>6055</v>
      </c>
      <c r="I4442" s="257">
        <v>1100000</v>
      </c>
      <c r="J4442" s="261">
        <v>1</v>
      </c>
      <c r="L4442" s="258">
        <v>110000</v>
      </c>
      <c r="M4442" s="257">
        <v>1210000</v>
      </c>
    </row>
    <row r="4443" spans="1:17">
      <c r="A4443" s="58">
        <v>4444</v>
      </c>
      <c r="B4443" s="58">
        <v>93</v>
      </c>
      <c r="C4443" s="256">
        <v>46206</v>
      </c>
      <c r="D4443" s="282" t="s">
        <v>1423</v>
      </c>
      <c r="E4443" s="282" t="s">
        <v>3805</v>
      </c>
      <c r="G4443" s="282" t="s">
        <v>1490</v>
      </c>
      <c r="I4443" s="257">
        <v>60000</v>
      </c>
      <c r="J4443" s="261">
        <v>1</v>
      </c>
      <c r="L4443" s="258">
        <v>6000</v>
      </c>
      <c r="M4443" s="257">
        <v>66000</v>
      </c>
    </row>
    <row r="4444" spans="1:17">
      <c r="A4444" s="58">
        <v>4445</v>
      </c>
      <c r="B4444" s="58">
        <v>167</v>
      </c>
      <c r="C4444" s="256">
        <v>46206</v>
      </c>
      <c r="D4444" s="282" t="s">
        <v>1370</v>
      </c>
      <c r="E4444" s="282" t="s">
        <v>3805</v>
      </c>
      <c r="G4444" s="282" t="s">
        <v>1980</v>
      </c>
      <c r="I4444" s="257">
        <v>80000</v>
      </c>
      <c r="J4444" s="261">
        <v>1</v>
      </c>
      <c r="M4444" s="257">
        <v>80000</v>
      </c>
    </row>
    <row r="4445" spans="1:17">
      <c r="A4445" s="58">
        <v>4446</v>
      </c>
      <c r="B4445" s="58">
        <v>92</v>
      </c>
      <c r="C4445" s="256">
        <v>46206</v>
      </c>
      <c r="D4445" s="282" t="s">
        <v>1074</v>
      </c>
      <c r="E4445" s="282" t="s">
        <v>3805</v>
      </c>
      <c r="G4445" s="282" t="s">
        <v>2144</v>
      </c>
      <c r="H4445" s="261">
        <v>2820403</v>
      </c>
      <c r="I4445" s="257">
        <v>1600000</v>
      </c>
      <c r="J4445" s="261">
        <v>1</v>
      </c>
      <c r="M4445" s="257">
        <v>1600000</v>
      </c>
      <c r="O4445" s="257" t="s">
        <v>6058</v>
      </c>
    </row>
    <row r="4446" spans="1:17">
      <c r="A4446" s="58">
        <v>4447</v>
      </c>
      <c r="B4446" s="58">
        <v>90</v>
      </c>
      <c r="C4446" s="256">
        <v>46206</v>
      </c>
      <c r="D4446" s="282" t="s">
        <v>1525</v>
      </c>
      <c r="E4446" s="282" t="s">
        <v>3805</v>
      </c>
      <c r="G4446" s="282" t="s">
        <v>1675</v>
      </c>
      <c r="H4446" s="261">
        <v>27107593440</v>
      </c>
      <c r="I4446" s="257">
        <v>170000</v>
      </c>
      <c r="J4446" s="261">
        <v>1</v>
      </c>
      <c r="L4446" s="258">
        <v>17000</v>
      </c>
      <c r="M4446" s="257">
        <v>187000</v>
      </c>
    </row>
    <row r="4447" spans="1:17">
      <c r="A4447" s="58">
        <v>4448</v>
      </c>
      <c r="B4447" s="58">
        <v>12</v>
      </c>
      <c r="C4447" s="256">
        <v>46206</v>
      </c>
      <c r="D4447" s="282" t="s">
        <v>999</v>
      </c>
      <c r="E4447" s="282" t="s">
        <v>3805</v>
      </c>
      <c r="F4447" s="284">
        <v>7205246673</v>
      </c>
      <c r="G4447" s="282" t="s">
        <v>1182</v>
      </c>
      <c r="H4447" s="261" t="s">
        <v>1710</v>
      </c>
      <c r="I4447" s="257">
        <v>1200000</v>
      </c>
      <c r="J4447" s="261">
        <v>1</v>
      </c>
      <c r="M4447" s="257">
        <v>1200000</v>
      </c>
      <c r="O4447" s="257" t="s">
        <v>6061</v>
      </c>
    </row>
    <row r="4448" spans="1:17">
      <c r="A4448" s="58">
        <v>4449</v>
      </c>
      <c r="B4448" s="58">
        <v>66</v>
      </c>
      <c r="C4448" s="256">
        <v>46206</v>
      </c>
      <c r="D4448" s="282" t="s">
        <v>999</v>
      </c>
      <c r="E4448" s="282" t="s">
        <v>3805</v>
      </c>
      <c r="F4448" s="284" t="s">
        <v>2683</v>
      </c>
      <c r="G4448" s="282" t="s">
        <v>2770</v>
      </c>
      <c r="H4448" s="261" t="s">
        <v>2683</v>
      </c>
      <c r="I4448" s="257">
        <v>140000</v>
      </c>
      <c r="J4448" s="261">
        <v>1</v>
      </c>
      <c r="M4448" s="257">
        <v>140000</v>
      </c>
      <c r="N4448" s="257" t="s">
        <v>6061</v>
      </c>
    </row>
    <row r="4449" spans="1:17">
      <c r="A4449" s="58">
        <v>4450</v>
      </c>
      <c r="B4449" s="58">
        <v>64</v>
      </c>
      <c r="C4449" s="256">
        <v>46206</v>
      </c>
      <c r="D4449" s="282" t="s">
        <v>1747</v>
      </c>
      <c r="E4449" s="282" t="s">
        <v>3805</v>
      </c>
      <c r="F4449" s="284">
        <v>20260130</v>
      </c>
      <c r="G4449" s="282" t="s">
        <v>3897</v>
      </c>
      <c r="H4449" s="261">
        <v>202155</v>
      </c>
      <c r="I4449" s="257">
        <v>700000</v>
      </c>
      <c r="J4449" s="261">
        <v>1</v>
      </c>
      <c r="M4449" s="257">
        <v>700000</v>
      </c>
    </row>
    <row r="4450" spans="1:17">
      <c r="A4450" s="58">
        <v>4451</v>
      </c>
      <c r="C4450" s="256">
        <v>46206</v>
      </c>
      <c r="D4450" s="282" t="s">
        <v>1074</v>
      </c>
      <c r="G4450" s="282" t="s">
        <v>1074</v>
      </c>
      <c r="N4450" s="257">
        <v>-1600000</v>
      </c>
    </row>
    <row r="4451" spans="1:17">
      <c r="A4451" s="58">
        <v>4452</v>
      </c>
      <c r="C4451" s="256">
        <v>46206</v>
      </c>
      <c r="D4451" s="282" t="s">
        <v>1010</v>
      </c>
      <c r="G4451" s="282" t="s">
        <v>6064</v>
      </c>
      <c r="N4451" s="257">
        <v>-2880000</v>
      </c>
    </row>
    <row r="4452" spans="1:17">
      <c r="A4452" s="58">
        <v>4453</v>
      </c>
      <c r="C4452" s="256">
        <v>46206</v>
      </c>
      <c r="D4452" s="282" t="s">
        <v>1769</v>
      </c>
      <c r="G4452" s="282" t="s">
        <v>1769</v>
      </c>
      <c r="N4452" s="257">
        <v>-715000</v>
      </c>
    </row>
    <row r="4453" spans="1:17">
      <c r="A4453" s="58">
        <v>4454</v>
      </c>
      <c r="C4453" s="256">
        <v>46209</v>
      </c>
      <c r="D4453" s="282" t="s">
        <v>1004</v>
      </c>
      <c r="G4453" s="282" t="s">
        <v>1004</v>
      </c>
      <c r="N4453" s="257">
        <v>-1320000</v>
      </c>
    </row>
    <row r="4454" spans="1:17">
      <c r="A4454" s="58">
        <v>4455</v>
      </c>
      <c r="C4454" s="256">
        <v>46209</v>
      </c>
      <c r="D4454" s="282" t="s">
        <v>1420</v>
      </c>
      <c r="G4454" s="282" t="s">
        <v>1420</v>
      </c>
      <c r="N4454" s="257">
        <v>-1760000</v>
      </c>
    </row>
    <row r="4455" spans="1:17">
      <c r="A4455" s="58">
        <v>4456</v>
      </c>
      <c r="C4455" s="256">
        <v>46209</v>
      </c>
      <c r="D4455" s="282" t="s">
        <v>1747</v>
      </c>
      <c r="G4455" s="282" t="s">
        <v>6064</v>
      </c>
      <c r="N4455" s="257">
        <v>-2000000</v>
      </c>
    </row>
    <row r="4456" spans="1:17">
      <c r="A4456" s="58">
        <v>4457</v>
      </c>
      <c r="B4456" s="58">
        <v>217</v>
      </c>
      <c r="C4456" s="256">
        <v>46209</v>
      </c>
      <c r="D4456" s="282" t="s">
        <v>6126</v>
      </c>
      <c r="F4456" s="284" t="s">
        <v>6127</v>
      </c>
      <c r="G4456" s="282" t="s">
        <v>6128</v>
      </c>
      <c r="H4456" s="261" t="s">
        <v>6129</v>
      </c>
      <c r="I4456" s="257">
        <v>1550000</v>
      </c>
      <c r="J4456" s="261">
        <v>1</v>
      </c>
      <c r="M4456" s="257">
        <v>1550000</v>
      </c>
      <c r="O4456" s="257" t="s">
        <v>6130</v>
      </c>
    </row>
    <row r="4457" spans="1:17">
      <c r="A4457" s="58">
        <v>4458</v>
      </c>
      <c r="B4457" s="58">
        <v>77</v>
      </c>
      <c r="C4457" s="256">
        <v>46209</v>
      </c>
      <c r="D4457" s="282" t="s">
        <v>1515</v>
      </c>
      <c r="E4457" s="282" t="s">
        <v>3805</v>
      </c>
      <c r="F4457" s="284" t="s">
        <v>4656</v>
      </c>
      <c r="G4457" s="282" t="s">
        <v>1701</v>
      </c>
      <c r="I4457" s="257">
        <v>1100000</v>
      </c>
      <c r="J4457" s="261">
        <v>1</v>
      </c>
      <c r="M4457" s="257">
        <v>1100000</v>
      </c>
    </row>
    <row r="4458" spans="1:17">
      <c r="A4458" s="58">
        <v>4459</v>
      </c>
      <c r="B4458" s="58">
        <v>275</v>
      </c>
      <c r="C4458" s="256">
        <v>46209</v>
      </c>
      <c r="D4458" s="282" t="s">
        <v>1975</v>
      </c>
      <c r="E4458" s="282" t="s">
        <v>3805</v>
      </c>
      <c r="G4458" s="282" t="s">
        <v>6068</v>
      </c>
      <c r="I4458" s="257">
        <v>1400000</v>
      </c>
      <c r="J4458" s="261">
        <v>1</v>
      </c>
      <c r="M4458" s="257">
        <v>1400000</v>
      </c>
    </row>
    <row r="4459" spans="1:17">
      <c r="A4459" s="58">
        <v>4460</v>
      </c>
      <c r="B4459" s="58">
        <v>209</v>
      </c>
      <c r="C4459" s="256">
        <v>46210</v>
      </c>
      <c r="D4459" s="282" t="s">
        <v>6076</v>
      </c>
      <c r="E4459" s="282" t="s">
        <v>3805</v>
      </c>
      <c r="F4459" s="284" t="s">
        <v>5145</v>
      </c>
      <c r="G4459" s="282" t="s">
        <v>3144</v>
      </c>
      <c r="H4459" s="261" t="s">
        <v>3433</v>
      </c>
      <c r="I4459" s="257">
        <v>1100000</v>
      </c>
      <c r="J4459" s="261">
        <v>1</v>
      </c>
      <c r="M4459" s="257">
        <v>1100000</v>
      </c>
      <c r="O4459" s="257" t="s">
        <v>6079</v>
      </c>
    </row>
    <row r="4460" spans="1:17">
      <c r="A4460" s="58">
        <v>4461</v>
      </c>
      <c r="B4460" s="58">
        <v>276</v>
      </c>
      <c r="C4460" s="256">
        <v>46210</v>
      </c>
      <c r="D4460" s="282" t="s">
        <v>1512</v>
      </c>
      <c r="E4460" s="282" t="s">
        <v>3805</v>
      </c>
      <c r="G4460" s="282" t="s">
        <v>6081</v>
      </c>
      <c r="I4460" s="257">
        <v>1100000</v>
      </c>
      <c r="J4460" s="261">
        <v>1</v>
      </c>
      <c r="M4460" s="257">
        <v>1100000</v>
      </c>
      <c r="P4460" s="282" t="s">
        <v>6082</v>
      </c>
    </row>
    <row r="4461" spans="1:17">
      <c r="A4461" s="58">
        <v>4462</v>
      </c>
      <c r="B4461" s="58">
        <v>12</v>
      </c>
      <c r="C4461" s="256">
        <v>46210</v>
      </c>
      <c r="D4461" s="282" t="s">
        <v>1849</v>
      </c>
      <c r="E4461" s="282" t="s">
        <v>3805</v>
      </c>
      <c r="F4461" s="284">
        <v>7205246673</v>
      </c>
      <c r="G4461" s="282" t="s">
        <v>1182</v>
      </c>
      <c r="H4461" s="261" t="s">
        <v>1710</v>
      </c>
      <c r="I4461" s="257">
        <v>1200000</v>
      </c>
      <c r="J4461" s="261">
        <v>1</v>
      </c>
      <c r="M4461" s="257">
        <v>1200000</v>
      </c>
    </row>
    <row r="4462" spans="1:17">
      <c r="A4462" s="58">
        <v>4463</v>
      </c>
      <c r="B4462" s="58">
        <v>209</v>
      </c>
      <c r="C4462" s="256">
        <v>46210</v>
      </c>
      <c r="D4462" s="282" t="s">
        <v>1438</v>
      </c>
      <c r="E4462" s="282" t="s">
        <v>3805</v>
      </c>
      <c r="F4462" s="284" t="s">
        <v>5145</v>
      </c>
      <c r="G4462" s="282" t="s">
        <v>3144</v>
      </c>
      <c r="H4462" s="261" t="s">
        <v>3433</v>
      </c>
      <c r="I4462" s="257">
        <v>1000000</v>
      </c>
      <c r="J4462" s="261">
        <v>1</v>
      </c>
      <c r="L4462" s="258">
        <v>100000</v>
      </c>
      <c r="M4462" s="257">
        <v>1100000</v>
      </c>
    </row>
    <row r="4463" spans="1:17">
      <c r="A4463" s="58">
        <v>4464</v>
      </c>
      <c r="B4463" s="58">
        <v>237</v>
      </c>
      <c r="C4463" s="256">
        <v>46210</v>
      </c>
      <c r="D4463" s="282" t="s">
        <v>5289</v>
      </c>
      <c r="E4463" s="282" t="s">
        <v>6150</v>
      </c>
      <c r="F4463" s="284" t="s">
        <v>6086</v>
      </c>
      <c r="G4463" s="282" t="s">
        <v>2128</v>
      </c>
      <c r="H4463" s="261" t="s">
        <v>1180</v>
      </c>
      <c r="J4463" s="261">
        <v>1</v>
      </c>
      <c r="O4463" s="257" t="s">
        <v>6087</v>
      </c>
      <c r="P4463" s="282" t="s">
        <v>6088</v>
      </c>
    </row>
    <row r="4464" spans="1:17">
      <c r="A4464" s="58">
        <v>4465</v>
      </c>
      <c r="B4464" s="58">
        <v>65</v>
      </c>
      <c r="C4464" s="256">
        <v>46210</v>
      </c>
      <c r="D4464" s="282" t="s">
        <v>5289</v>
      </c>
      <c r="E4464" s="282" t="s">
        <v>6150</v>
      </c>
      <c r="F4464" s="284" t="s">
        <v>1760</v>
      </c>
      <c r="G4464" s="282" t="s">
        <v>2129</v>
      </c>
      <c r="H4464" s="261" t="s">
        <v>1760</v>
      </c>
      <c r="J4464" s="261">
        <v>1</v>
      </c>
      <c r="O4464" s="257" t="s">
        <v>6087</v>
      </c>
      <c r="P4464" s="257" t="s">
        <v>6088</v>
      </c>
      <c r="Q4464" s="282" t="s">
        <v>4263</v>
      </c>
    </row>
    <row r="4465" spans="1:15">
      <c r="A4465" s="58">
        <v>4466</v>
      </c>
      <c r="B4465" s="58">
        <v>277</v>
      </c>
      <c r="C4465" s="256">
        <v>46210</v>
      </c>
      <c r="D4465" s="282" t="s">
        <v>6070</v>
      </c>
      <c r="E4465" s="282" t="s">
        <v>3805</v>
      </c>
      <c r="G4465" s="282" t="s">
        <v>6090</v>
      </c>
      <c r="I4465" s="257">
        <v>700000</v>
      </c>
      <c r="J4465" s="261">
        <v>1</v>
      </c>
      <c r="L4465" s="257">
        <v>70000</v>
      </c>
      <c r="M4465" s="257">
        <v>770000</v>
      </c>
      <c r="O4465" s="257" t="s">
        <v>6091</v>
      </c>
    </row>
    <row r="4466" spans="1:15">
      <c r="A4466" s="58">
        <v>4467</v>
      </c>
      <c r="B4466" s="58">
        <v>198</v>
      </c>
      <c r="C4466" s="256">
        <v>46210</v>
      </c>
      <c r="D4466" s="282" t="s">
        <v>1444</v>
      </c>
      <c r="E4466" s="282" t="s">
        <v>3805</v>
      </c>
      <c r="F4466" s="284" t="s">
        <v>6093</v>
      </c>
      <c r="G4466" s="282" t="s">
        <v>2128</v>
      </c>
      <c r="H4466" s="261" t="s">
        <v>1180</v>
      </c>
      <c r="I4466" s="257">
        <v>1600000</v>
      </c>
      <c r="J4466" s="261">
        <v>1</v>
      </c>
      <c r="L4466" s="257">
        <v>160000</v>
      </c>
      <c r="M4466" s="257">
        <v>1760000</v>
      </c>
      <c r="O4466" s="257" t="s">
        <v>6094</v>
      </c>
    </row>
    <row r="4467" spans="1:15">
      <c r="A4467" s="58">
        <v>4468</v>
      </c>
      <c r="C4467" s="256">
        <v>46210</v>
      </c>
      <c r="D4467" s="282" t="s">
        <v>6070</v>
      </c>
      <c r="G4467" s="282" t="s">
        <v>6070</v>
      </c>
      <c r="N4467" s="257">
        <v>-770000</v>
      </c>
    </row>
    <row r="4468" spans="1:15">
      <c r="A4468" s="58">
        <v>4469</v>
      </c>
      <c r="C4468" s="256">
        <v>46210</v>
      </c>
      <c r="D4468" s="282" t="s">
        <v>6076</v>
      </c>
      <c r="G4468" s="282" t="s">
        <v>6076</v>
      </c>
      <c r="N4468" s="257">
        <v>-1100000</v>
      </c>
    </row>
    <row r="4469" spans="1:15">
      <c r="A4469" s="58">
        <v>4470</v>
      </c>
      <c r="C4469" s="256">
        <v>46210</v>
      </c>
      <c r="D4469" s="282" t="s">
        <v>1444</v>
      </c>
      <c r="G4469" s="282" t="s">
        <v>6064</v>
      </c>
      <c r="N4469" s="257">
        <v>-4230000</v>
      </c>
    </row>
    <row r="4470" spans="1:15">
      <c r="A4470" s="58">
        <v>4471</v>
      </c>
      <c r="C4470" s="256">
        <v>46210</v>
      </c>
      <c r="D4470" s="282" t="s">
        <v>1515</v>
      </c>
      <c r="G4470" s="282" t="s">
        <v>1515</v>
      </c>
      <c r="N4470" s="257">
        <v>-1100000</v>
      </c>
    </row>
    <row r="4471" spans="1:15">
      <c r="A4471" s="58">
        <v>4472</v>
      </c>
      <c r="C4471" s="256">
        <v>46210</v>
      </c>
      <c r="D4471" s="282" t="s">
        <v>2027</v>
      </c>
      <c r="G4471" s="282" t="s">
        <v>2027</v>
      </c>
      <c r="N4471" s="257">
        <v>-1100000</v>
      </c>
    </row>
    <row r="4472" spans="1:15">
      <c r="A4472" s="58">
        <v>4473</v>
      </c>
      <c r="B4472" s="58">
        <v>278</v>
      </c>
      <c r="C4472" s="256">
        <v>46211</v>
      </c>
      <c r="D4472" s="282" t="s">
        <v>1975</v>
      </c>
      <c r="E4472" s="282" t="s">
        <v>3805</v>
      </c>
      <c r="G4472" s="282" t="s">
        <v>6101</v>
      </c>
      <c r="I4472" s="257">
        <v>1800000</v>
      </c>
      <c r="J4472" s="261">
        <v>1</v>
      </c>
      <c r="M4472" s="257">
        <v>1800000</v>
      </c>
      <c r="O4472" s="257" t="s">
        <v>6102</v>
      </c>
    </row>
    <row r="4473" spans="1:15">
      <c r="A4473" s="58">
        <v>4474</v>
      </c>
      <c r="B4473" s="58">
        <v>241</v>
      </c>
      <c r="C4473" s="256">
        <v>46211</v>
      </c>
      <c r="D4473" s="282" t="s">
        <v>1680</v>
      </c>
      <c r="E4473" s="282" t="s">
        <v>3805</v>
      </c>
      <c r="G4473" s="282" t="s">
        <v>5103</v>
      </c>
      <c r="H4473" s="261" t="s">
        <v>6104</v>
      </c>
      <c r="I4473" s="257">
        <v>2150000</v>
      </c>
      <c r="J4473" s="261">
        <v>1</v>
      </c>
      <c r="M4473" s="257">
        <v>2150000</v>
      </c>
      <c r="O4473" s="257" t="s">
        <v>6105</v>
      </c>
    </row>
    <row r="4474" spans="1:15">
      <c r="A4474" s="58">
        <v>4475</v>
      </c>
      <c r="B4474" s="58">
        <v>10</v>
      </c>
      <c r="C4474" s="256">
        <v>46211</v>
      </c>
      <c r="D4474" s="282" t="s">
        <v>1465</v>
      </c>
      <c r="E4474" s="282" t="s">
        <v>3805</v>
      </c>
      <c r="F4474" s="284">
        <v>7205468004</v>
      </c>
      <c r="G4474" s="282" t="s">
        <v>1182</v>
      </c>
      <c r="H4474" s="261" t="s">
        <v>1710</v>
      </c>
      <c r="I4474" s="257">
        <v>1200000</v>
      </c>
      <c r="J4474" s="261">
        <v>1</v>
      </c>
      <c r="M4474" s="257">
        <v>1200000</v>
      </c>
      <c r="O4474" s="257" t="s">
        <v>6108</v>
      </c>
    </row>
    <row r="4475" spans="1:15">
      <c r="A4475" s="58">
        <v>4476</v>
      </c>
      <c r="B4475" s="58">
        <v>12</v>
      </c>
      <c r="C4475" s="256">
        <v>46211</v>
      </c>
      <c r="D4475" s="282" t="s">
        <v>1849</v>
      </c>
      <c r="E4475" s="282" t="s">
        <v>3805</v>
      </c>
      <c r="F4475" s="284">
        <v>7205246673</v>
      </c>
      <c r="G4475" s="282" t="s">
        <v>1182</v>
      </c>
      <c r="H4475" s="261" t="s">
        <v>1710</v>
      </c>
      <c r="I4475" s="257">
        <v>1200000</v>
      </c>
      <c r="J4475" s="261">
        <v>1</v>
      </c>
      <c r="M4475" s="257">
        <v>1200000</v>
      </c>
      <c r="O4475" s="257" t="s">
        <v>6110</v>
      </c>
    </row>
    <row r="4476" spans="1:15">
      <c r="A4476" s="58">
        <v>4477</v>
      </c>
      <c r="B4476" s="58">
        <v>96</v>
      </c>
      <c r="C4476" s="256">
        <v>46211</v>
      </c>
      <c r="D4476" s="282" t="s">
        <v>1420</v>
      </c>
      <c r="E4476" s="282" t="s">
        <v>3805</v>
      </c>
      <c r="G4476" s="282" t="s">
        <v>2138</v>
      </c>
      <c r="H4476" s="261">
        <v>50229</v>
      </c>
      <c r="I4476" s="257">
        <v>80000</v>
      </c>
      <c r="J4476" s="261">
        <v>1</v>
      </c>
      <c r="L4476" s="258">
        <v>8000</v>
      </c>
      <c r="M4476" s="257">
        <v>88000</v>
      </c>
    </row>
    <row r="4477" spans="1:15">
      <c r="A4477" s="58">
        <v>4478</v>
      </c>
      <c r="B4477" s="58">
        <v>123</v>
      </c>
      <c r="C4477" s="256">
        <v>46211</v>
      </c>
      <c r="D4477" s="282" t="s">
        <v>1766</v>
      </c>
      <c r="E4477" s="282" t="s">
        <v>3805</v>
      </c>
      <c r="G4477" s="282" t="s">
        <v>1817</v>
      </c>
      <c r="H4477" s="261">
        <v>501218962</v>
      </c>
      <c r="I4477" s="257">
        <v>3500000</v>
      </c>
      <c r="J4477" s="261">
        <v>1</v>
      </c>
      <c r="M4477" s="257">
        <v>3500000</v>
      </c>
    </row>
    <row r="4478" spans="1:15">
      <c r="A4478" s="58">
        <v>4479</v>
      </c>
      <c r="B4478" s="58">
        <v>12</v>
      </c>
      <c r="C4478" s="256">
        <v>46212</v>
      </c>
      <c r="D4478" s="282" t="s">
        <v>1007</v>
      </c>
      <c r="E4478" s="282" t="s">
        <v>3805</v>
      </c>
      <c r="F4478" s="284">
        <v>7205246673</v>
      </c>
      <c r="G4478" s="282" t="s">
        <v>1182</v>
      </c>
      <c r="H4478" s="261" t="s">
        <v>1710</v>
      </c>
      <c r="I4478" s="257">
        <v>1200000</v>
      </c>
      <c r="J4478" s="261">
        <v>1</v>
      </c>
      <c r="M4478" s="257">
        <v>1200000</v>
      </c>
    </row>
    <row r="4479" spans="1:15">
      <c r="A4479" s="58">
        <v>4480</v>
      </c>
      <c r="B4479" s="58">
        <v>102</v>
      </c>
      <c r="C4479" s="256">
        <v>46212</v>
      </c>
      <c r="D4479" s="282" t="s">
        <v>1007</v>
      </c>
      <c r="E4479" s="282" t="s">
        <v>3805</v>
      </c>
      <c r="G4479" s="282" t="s">
        <v>1664</v>
      </c>
      <c r="H4479" s="261" t="s">
        <v>1663</v>
      </c>
      <c r="I4479" s="257">
        <v>50000</v>
      </c>
      <c r="J4479" s="261">
        <v>3</v>
      </c>
      <c r="M4479" s="257">
        <v>150000</v>
      </c>
    </row>
    <row r="4480" spans="1:15">
      <c r="A4480" s="58">
        <v>4481</v>
      </c>
      <c r="B4480" s="58">
        <v>93</v>
      </c>
      <c r="C4480" s="256">
        <v>46212</v>
      </c>
      <c r="D4480" s="282" t="s">
        <v>1007</v>
      </c>
      <c r="E4480" s="282" t="s">
        <v>3805</v>
      </c>
      <c r="G4480" s="282" t="s">
        <v>1490</v>
      </c>
      <c r="I4480" s="257">
        <v>20000</v>
      </c>
      <c r="J4480" s="261">
        <v>1</v>
      </c>
      <c r="M4480" s="257">
        <v>22000</v>
      </c>
    </row>
    <row r="4481" spans="1:17">
      <c r="A4481" s="58">
        <v>4482</v>
      </c>
      <c r="B4481" s="58">
        <v>279</v>
      </c>
      <c r="C4481" s="256">
        <v>46212</v>
      </c>
      <c r="D4481" s="282" t="s">
        <v>1548</v>
      </c>
      <c r="E4481" s="282" t="s">
        <v>3805</v>
      </c>
      <c r="G4481" s="282" t="s">
        <v>2100</v>
      </c>
      <c r="H4481" s="261" t="s">
        <v>4085</v>
      </c>
      <c r="I4481" s="257">
        <v>1600000</v>
      </c>
      <c r="J4481" s="261">
        <v>1</v>
      </c>
      <c r="L4481" s="258">
        <v>160000</v>
      </c>
      <c r="M4481" s="257">
        <v>1760000</v>
      </c>
      <c r="O4481" s="257" t="s">
        <v>6115</v>
      </c>
    </row>
    <row r="4482" spans="1:17">
      <c r="A4482" s="58">
        <v>4483</v>
      </c>
      <c r="B4482" s="58">
        <v>64</v>
      </c>
      <c r="C4482" s="256">
        <v>46212</v>
      </c>
      <c r="D4482" s="282" t="s">
        <v>1747</v>
      </c>
      <c r="E4482" s="282" t="s">
        <v>3805</v>
      </c>
      <c r="F4482" s="284">
        <v>20260130</v>
      </c>
      <c r="G4482" s="282" t="s">
        <v>3897</v>
      </c>
      <c r="H4482" s="261">
        <v>202155</v>
      </c>
      <c r="I4482" s="257">
        <v>700000</v>
      </c>
      <c r="J4482" s="261">
        <v>1</v>
      </c>
      <c r="M4482" s="257">
        <v>700000</v>
      </c>
    </row>
    <row r="4483" spans="1:17">
      <c r="A4483" s="58">
        <v>4484</v>
      </c>
      <c r="B4483" s="58">
        <v>187</v>
      </c>
      <c r="C4483" s="256">
        <v>46212</v>
      </c>
      <c r="D4483" s="282" t="s">
        <v>3865</v>
      </c>
      <c r="E4483" s="282" t="s">
        <v>3805</v>
      </c>
      <c r="F4483" s="284" t="s">
        <v>6118</v>
      </c>
      <c r="G4483" s="282" t="s">
        <v>2150</v>
      </c>
      <c r="H4483" s="261" t="s">
        <v>1907</v>
      </c>
      <c r="I4483" s="257">
        <v>2100000</v>
      </c>
      <c r="J4483" s="261">
        <v>1</v>
      </c>
      <c r="L4483" s="258">
        <v>210000</v>
      </c>
      <c r="M4483" s="257">
        <v>2310000</v>
      </c>
      <c r="O4483" s="257" t="s">
        <v>6119</v>
      </c>
      <c r="Q4483" s="282" t="s">
        <v>6121</v>
      </c>
    </row>
    <row r="4484" spans="1:17">
      <c r="A4484" s="58">
        <v>4485</v>
      </c>
      <c r="B4484" s="58">
        <v>251</v>
      </c>
      <c r="C4484" s="256">
        <v>46212</v>
      </c>
      <c r="D4484" s="282" t="s">
        <v>1551</v>
      </c>
      <c r="E4484" s="282" t="s">
        <v>3805</v>
      </c>
      <c r="G4484" s="282" t="s">
        <v>1184</v>
      </c>
      <c r="H4484" s="261" t="s">
        <v>1943</v>
      </c>
      <c r="I4484" s="257">
        <v>1300000</v>
      </c>
      <c r="J4484" s="261">
        <v>1</v>
      </c>
      <c r="L4484" s="258">
        <v>130000</v>
      </c>
      <c r="M4484" s="257">
        <v>1430000</v>
      </c>
      <c r="O4484" s="257" t="s">
        <v>6122</v>
      </c>
      <c r="Q4484" s="282" t="s">
        <v>6123</v>
      </c>
    </row>
    <row r="4485" spans="1:17">
      <c r="A4485" s="58">
        <v>4486</v>
      </c>
      <c r="B4485" s="58">
        <v>79</v>
      </c>
      <c r="C4485" s="256">
        <v>46212</v>
      </c>
      <c r="D4485" s="282" t="s">
        <v>1438</v>
      </c>
      <c r="E4485" s="282" t="s">
        <v>3805</v>
      </c>
      <c r="G4485" s="282" t="s">
        <v>2145</v>
      </c>
      <c r="H4485" s="261" t="s">
        <v>1177</v>
      </c>
      <c r="I4485" s="257">
        <v>1000000</v>
      </c>
      <c r="J4485" s="261">
        <v>1</v>
      </c>
      <c r="L4485" s="258">
        <v>100000</v>
      </c>
      <c r="M4485" s="257">
        <v>1100000</v>
      </c>
    </row>
    <row r="4486" spans="1:17">
      <c r="A4486" s="58">
        <v>4487</v>
      </c>
      <c r="C4486" s="256">
        <v>46212</v>
      </c>
      <c r="D4486" s="282" t="s">
        <v>1705</v>
      </c>
      <c r="G4486" s="282" t="s">
        <v>1705</v>
      </c>
      <c r="N4486" s="257">
        <v>-748000</v>
      </c>
    </row>
    <row r="4487" spans="1:17">
      <c r="A4487" s="58">
        <v>4488</v>
      </c>
      <c r="C4487" s="256">
        <v>46212</v>
      </c>
      <c r="D4487" s="282" t="s">
        <v>3865</v>
      </c>
      <c r="G4487" s="282" t="s">
        <v>4589</v>
      </c>
      <c r="N4487" s="257">
        <v>-1550000</v>
      </c>
    </row>
    <row r="4488" spans="1:17">
      <c r="A4488" s="58">
        <v>4489</v>
      </c>
      <c r="C4488" s="256">
        <v>46212</v>
      </c>
      <c r="D4488" s="282" t="s">
        <v>1975</v>
      </c>
      <c r="G4488" s="282" t="s">
        <v>4589</v>
      </c>
      <c r="N4488" s="257">
        <v>-2000000</v>
      </c>
    </row>
    <row r="4489" spans="1:17">
      <c r="A4489" s="58">
        <v>4490</v>
      </c>
      <c r="C4489" s="256">
        <v>46212</v>
      </c>
      <c r="D4489" s="282" t="s">
        <v>1680</v>
      </c>
      <c r="G4489" s="282" t="s">
        <v>6131</v>
      </c>
      <c r="N4489" s="257">
        <v>-4750000</v>
      </c>
    </row>
    <row r="4490" spans="1:17">
      <c r="A4490" s="58">
        <v>4491</v>
      </c>
      <c r="B4490" s="58">
        <v>88</v>
      </c>
      <c r="C4490" s="256">
        <v>46213</v>
      </c>
      <c r="D4490" s="282" t="s">
        <v>1928</v>
      </c>
      <c r="E4490" s="282" t="s">
        <v>3630</v>
      </c>
      <c r="F4490" s="284" t="s">
        <v>6132</v>
      </c>
      <c r="G4490" s="282" t="s">
        <v>2134</v>
      </c>
      <c r="H4490" s="261" t="s">
        <v>1179</v>
      </c>
      <c r="I4490" s="257">
        <v>0</v>
      </c>
      <c r="J4490" s="261">
        <v>1</v>
      </c>
      <c r="M4490" s="257">
        <v>0</v>
      </c>
      <c r="O4490" s="257" t="s">
        <v>6133</v>
      </c>
      <c r="Q4490" s="282" t="s">
        <v>6136</v>
      </c>
    </row>
    <row r="4491" spans="1:17">
      <c r="A4491" s="58">
        <v>4492</v>
      </c>
      <c r="B4491" s="58">
        <v>217</v>
      </c>
      <c r="C4491" s="256">
        <v>46213</v>
      </c>
      <c r="D4491" s="282" t="s">
        <v>3865</v>
      </c>
      <c r="E4491" s="282" t="s">
        <v>3630</v>
      </c>
      <c r="F4491" s="284" t="s">
        <v>5893</v>
      </c>
      <c r="G4491" s="282" t="s">
        <v>2128</v>
      </c>
      <c r="H4491" s="261" t="s">
        <v>1180</v>
      </c>
      <c r="I4491" s="257">
        <v>0</v>
      </c>
      <c r="J4491" s="261">
        <v>1</v>
      </c>
      <c r="M4491" s="257">
        <v>0</v>
      </c>
      <c r="O4491" s="257" t="s">
        <v>6138</v>
      </c>
      <c r="Q4491" s="282" t="s">
        <v>6139</v>
      </c>
    </row>
    <row r="4492" spans="1:17">
      <c r="A4492" s="58">
        <v>4493</v>
      </c>
      <c r="C4492" s="256">
        <v>46213</v>
      </c>
      <c r="D4492" s="282" t="s">
        <v>1975</v>
      </c>
      <c r="G4492" s="282" t="s">
        <v>1975</v>
      </c>
      <c r="N4492" s="257">
        <v>-1200000</v>
      </c>
    </row>
    <row r="4493" spans="1:17">
      <c r="A4493" s="58">
        <v>4494</v>
      </c>
      <c r="C4493" s="256">
        <v>46213</v>
      </c>
      <c r="D4493" s="282" t="s">
        <v>1849</v>
      </c>
      <c r="G4493" s="282" t="s">
        <v>1849</v>
      </c>
      <c r="N4493" s="257">
        <v>-3600000</v>
      </c>
    </row>
    <row r="4494" spans="1:17">
      <c r="A4494" s="58">
        <v>4495</v>
      </c>
      <c r="B4494" s="58">
        <v>90</v>
      </c>
      <c r="C4494" s="256">
        <v>46213</v>
      </c>
      <c r="D4494" s="282" t="s">
        <v>2403</v>
      </c>
      <c r="E4494" s="282" t="s">
        <v>3805</v>
      </c>
      <c r="G4494" s="282" t="s">
        <v>1675</v>
      </c>
      <c r="H4494" s="261">
        <v>27107593440</v>
      </c>
      <c r="I4494" s="257">
        <v>200000</v>
      </c>
      <c r="J4494" s="261">
        <v>1</v>
      </c>
      <c r="L4494" s="258">
        <v>20000</v>
      </c>
      <c r="M4494" s="257">
        <v>220000</v>
      </c>
    </row>
    <row r="4495" spans="1:17">
      <c r="A4495" s="58">
        <v>4496</v>
      </c>
      <c r="B4495" s="58">
        <v>77</v>
      </c>
      <c r="C4495" s="256">
        <v>46213</v>
      </c>
      <c r="D4495" s="282" t="s">
        <v>1370</v>
      </c>
      <c r="E4495" s="282" t="s">
        <v>3805</v>
      </c>
      <c r="F4495" s="284" t="s">
        <v>4656</v>
      </c>
      <c r="G4495" s="282" t="s">
        <v>1701</v>
      </c>
      <c r="I4495" s="257">
        <v>550000</v>
      </c>
      <c r="J4495" s="261">
        <v>1</v>
      </c>
      <c r="M4495" s="257">
        <v>550000</v>
      </c>
    </row>
    <row r="4496" spans="1:17">
      <c r="A4496" s="58">
        <v>4497</v>
      </c>
      <c r="B4496" s="58">
        <v>13</v>
      </c>
      <c r="C4496" s="256">
        <v>46213</v>
      </c>
      <c r="D4496" s="282" t="s">
        <v>1985</v>
      </c>
      <c r="E4496" s="282" t="s">
        <v>3805</v>
      </c>
      <c r="F4496" s="284">
        <v>7205502786</v>
      </c>
      <c r="G4496" s="282" t="s">
        <v>1182</v>
      </c>
      <c r="H4496" s="261" t="s">
        <v>1710</v>
      </c>
      <c r="I4496" s="257">
        <v>1200000</v>
      </c>
      <c r="J4496" s="261">
        <v>1</v>
      </c>
      <c r="L4496" s="258">
        <v>120000</v>
      </c>
      <c r="M4496" s="257">
        <v>1320000</v>
      </c>
      <c r="O4496" s="257" t="s">
        <v>6142</v>
      </c>
    </row>
    <row r="4497" spans="1:16">
      <c r="A4497" s="58">
        <v>4498</v>
      </c>
      <c r="B4497" s="58">
        <v>13</v>
      </c>
      <c r="C4497" s="256">
        <v>46213</v>
      </c>
      <c r="D4497" s="282" t="s">
        <v>1045</v>
      </c>
      <c r="E4497" s="282" t="s">
        <v>3805</v>
      </c>
      <c r="F4497" s="284">
        <v>7205502786</v>
      </c>
      <c r="G4497" s="282" t="s">
        <v>1182</v>
      </c>
      <c r="H4497" s="261" t="s">
        <v>1710</v>
      </c>
      <c r="I4497" s="257">
        <v>1200000</v>
      </c>
      <c r="J4497" s="261">
        <v>1</v>
      </c>
      <c r="M4497" s="257">
        <v>1200000</v>
      </c>
      <c r="O4497" s="257" t="s">
        <v>6145</v>
      </c>
    </row>
    <row r="4498" spans="1:16">
      <c r="A4498" s="58">
        <v>4499</v>
      </c>
      <c r="B4498" s="58">
        <v>12</v>
      </c>
      <c r="C4498" s="256">
        <v>46214</v>
      </c>
      <c r="D4498" s="282" t="s">
        <v>1370</v>
      </c>
      <c r="E4498" s="282" t="s">
        <v>3805</v>
      </c>
      <c r="F4498" s="284">
        <v>7205246673</v>
      </c>
      <c r="G4498" s="282" t="s">
        <v>1182</v>
      </c>
      <c r="H4498" s="261" t="s">
        <v>1710</v>
      </c>
      <c r="I4498" s="257">
        <v>1200000</v>
      </c>
      <c r="J4498" s="261">
        <v>1</v>
      </c>
      <c r="M4498" s="257">
        <v>1200000</v>
      </c>
      <c r="O4498" s="257" t="s">
        <v>6146</v>
      </c>
      <c r="P4498" s="282" t="s">
        <v>4495</v>
      </c>
    </row>
    <row r="4499" spans="1:16">
      <c r="A4499" s="58">
        <v>4500</v>
      </c>
      <c r="B4499" s="58">
        <v>129</v>
      </c>
      <c r="C4499" s="256">
        <v>46214</v>
      </c>
      <c r="D4499" s="282" t="s">
        <v>1705</v>
      </c>
      <c r="E4499" s="282" t="s">
        <v>3805</v>
      </c>
      <c r="G4499" s="282" t="s">
        <v>1615</v>
      </c>
      <c r="H4499" s="261" t="s">
        <v>6148</v>
      </c>
      <c r="I4499" s="257">
        <v>100000</v>
      </c>
      <c r="J4499" s="261">
        <v>1</v>
      </c>
      <c r="L4499" s="257">
        <v>10000</v>
      </c>
      <c r="M4499" s="257">
        <v>110000</v>
      </c>
    </row>
    <row r="4500" spans="1:16">
      <c r="A4500" s="58">
        <v>4501</v>
      </c>
      <c r="C4500" s="256">
        <v>46214</v>
      </c>
      <c r="D4500" s="282" t="s">
        <v>2403</v>
      </c>
      <c r="G4500" s="282" t="s">
        <v>2403</v>
      </c>
      <c r="N4500" s="257">
        <v>-220000</v>
      </c>
    </row>
    <row r="4501" spans="1:16">
      <c r="A4501" s="58">
        <v>4502</v>
      </c>
      <c r="B4501" s="58">
        <v>123</v>
      </c>
      <c r="C4501" s="256">
        <v>46216</v>
      </c>
      <c r="D4501" s="282" t="s">
        <v>6366</v>
      </c>
      <c r="G4501" s="282" t="s">
        <v>6367</v>
      </c>
      <c r="H4501" s="261">
        <v>501218962</v>
      </c>
      <c r="I4501" s="257">
        <v>3500000</v>
      </c>
      <c r="J4501" s="261">
        <v>1</v>
      </c>
      <c r="L4501" s="258">
        <v>350000</v>
      </c>
      <c r="M4501" s="257">
        <v>3850000</v>
      </c>
    </row>
    <row r="4502" spans="1:16">
      <c r="A4502" s="58">
        <v>4503</v>
      </c>
      <c r="B4502" s="58">
        <v>124</v>
      </c>
      <c r="C4502" s="256">
        <v>46216</v>
      </c>
      <c r="D4502" s="282" t="s">
        <v>6366</v>
      </c>
      <c r="G4502" s="282" t="s">
        <v>6368</v>
      </c>
      <c r="H4502" s="261" t="s">
        <v>6369</v>
      </c>
      <c r="I4502" s="257">
        <v>100000</v>
      </c>
      <c r="J4502" s="261">
        <v>1</v>
      </c>
      <c r="L4502" s="258">
        <v>10000</v>
      </c>
      <c r="M4502" s="257">
        <v>110000</v>
      </c>
      <c r="P4502" s="282" t="s">
        <v>6370</v>
      </c>
    </row>
    <row r="4503" spans="1:16">
      <c r="A4503" s="58">
        <v>4504</v>
      </c>
      <c r="B4503" s="58">
        <v>13</v>
      </c>
      <c r="C4503" s="256">
        <v>46216</v>
      </c>
      <c r="D4503" s="282" t="s">
        <v>1370</v>
      </c>
      <c r="E4503" s="282" t="s">
        <v>3805</v>
      </c>
      <c r="F4503" s="284">
        <v>7205502786</v>
      </c>
      <c r="G4503" s="282" t="s">
        <v>1182</v>
      </c>
      <c r="H4503" s="261" t="s">
        <v>1710</v>
      </c>
      <c r="I4503" s="257">
        <v>1200000</v>
      </c>
      <c r="J4503" s="261">
        <v>1</v>
      </c>
      <c r="M4503" s="257">
        <v>1200000</v>
      </c>
      <c r="O4503" s="257" t="s">
        <v>6153</v>
      </c>
    </row>
    <row r="4504" spans="1:16">
      <c r="A4504" s="58">
        <v>4505</v>
      </c>
      <c r="B4504" s="58">
        <v>102</v>
      </c>
      <c r="C4504" s="256">
        <v>46216</v>
      </c>
      <c r="D4504" s="282" t="s">
        <v>1370</v>
      </c>
      <c r="E4504" s="282" t="s">
        <v>3805</v>
      </c>
      <c r="G4504" s="282" t="s">
        <v>1664</v>
      </c>
      <c r="H4504" s="261" t="s">
        <v>1663</v>
      </c>
      <c r="I4504" s="257">
        <v>50000</v>
      </c>
      <c r="J4504" s="261">
        <v>1</v>
      </c>
      <c r="M4504" s="257">
        <v>50000</v>
      </c>
      <c r="O4504" s="257" t="s">
        <v>6153</v>
      </c>
    </row>
    <row r="4505" spans="1:16">
      <c r="A4505" s="58">
        <v>4506</v>
      </c>
      <c r="B4505" s="58">
        <v>77</v>
      </c>
      <c r="C4505" s="256">
        <v>46216</v>
      </c>
      <c r="D4505" s="282" t="s">
        <v>1370</v>
      </c>
      <c r="E4505" s="282" t="s">
        <v>3805</v>
      </c>
      <c r="F4505" s="284" t="s">
        <v>4656</v>
      </c>
      <c r="G4505" s="282" t="s">
        <v>1701</v>
      </c>
      <c r="I4505" s="257">
        <v>1100000</v>
      </c>
      <c r="J4505" s="261">
        <v>1</v>
      </c>
      <c r="M4505" s="257">
        <v>1100000</v>
      </c>
      <c r="O4505" s="257" t="s">
        <v>6153</v>
      </c>
    </row>
    <row r="4506" spans="1:16">
      <c r="A4506" s="58">
        <v>4507</v>
      </c>
      <c r="B4506" s="58">
        <v>94</v>
      </c>
      <c r="C4506" s="256">
        <v>46216</v>
      </c>
      <c r="D4506" s="282" t="s">
        <v>1802</v>
      </c>
      <c r="E4506" s="282" t="s">
        <v>3805</v>
      </c>
      <c r="G4506" s="282" t="s">
        <v>2135</v>
      </c>
      <c r="H4506" s="261" t="s">
        <v>1186</v>
      </c>
      <c r="I4506" s="257">
        <v>630000</v>
      </c>
      <c r="J4506" s="261">
        <v>1</v>
      </c>
      <c r="M4506" s="257">
        <v>630000</v>
      </c>
      <c r="O4506" s="257" t="s">
        <v>6153</v>
      </c>
    </row>
    <row r="4507" spans="1:16">
      <c r="A4507" s="58">
        <v>4508</v>
      </c>
      <c r="B4507" s="58">
        <v>49</v>
      </c>
      <c r="C4507" s="256">
        <v>46216</v>
      </c>
      <c r="D4507" s="282" t="s">
        <v>1802</v>
      </c>
      <c r="E4507" s="282" t="s">
        <v>3805</v>
      </c>
      <c r="F4507" s="284" t="s">
        <v>1230</v>
      </c>
      <c r="G4507" s="282" t="s">
        <v>2136</v>
      </c>
      <c r="H4507" s="261" t="s">
        <v>1230</v>
      </c>
      <c r="I4507" s="257">
        <v>140000</v>
      </c>
      <c r="J4507" s="261">
        <v>1</v>
      </c>
      <c r="M4507" s="257">
        <v>140000</v>
      </c>
      <c r="O4507" s="257" t="s">
        <v>6153</v>
      </c>
    </row>
    <row r="4508" spans="1:16">
      <c r="A4508" s="58">
        <v>4509</v>
      </c>
      <c r="B4508" s="58">
        <v>77</v>
      </c>
      <c r="C4508" s="256">
        <v>46216</v>
      </c>
      <c r="D4508" s="282" t="s">
        <v>1548</v>
      </c>
      <c r="E4508" s="282" t="s">
        <v>3805</v>
      </c>
      <c r="F4508" s="284" t="s">
        <v>4656</v>
      </c>
      <c r="G4508" s="282" t="s">
        <v>1701</v>
      </c>
      <c r="I4508" s="257">
        <v>1100000</v>
      </c>
      <c r="J4508" s="261">
        <v>1</v>
      </c>
      <c r="L4508" s="258">
        <v>110000</v>
      </c>
      <c r="M4508" s="257">
        <v>1210000</v>
      </c>
    </row>
    <row r="4509" spans="1:16">
      <c r="A4509" s="58">
        <v>4510</v>
      </c>
      <c r="B4509" s="58">
        <v>93</v>
      </c>
      <c r="C4509" s="256">
        <v>46216</v>
      </c>
      <c r="D4509" s="282" t="s">
        <v>1548</v>
      </c>
      <c r="E4509" s="282" t="s">
        <v>3805</v>
      </c>
      <c r="G4509" s="282" t="s">
        <v>1490</v>
      </c>
      <c r="I4509" s="257">
        <v>20000</v>
      </c>
      <c r="J4509" s="261">
        <v>1</v>
      </c>
      <c r="L4509" s="258">
        <v>2000</v>
      </c>
      <c r="M4509" s="257">
        <v>22000</v>
      </c>
    </row>
    <row r="4510" spans="1:16">
      <c r="A4510" s="58">
        <v>4511</v>
      </c>
      <c r="B4510" s="58">
        <v>51</v>
      </c>
      <c r="C4510" s="256">
        <v>46216</v>
      </c>
      <c r="D4510" s="282" t="s">
        <v>1548</v>
      </c>
      <c r="E4510" s="282" t="s">
        <v>3805</v>
      </c>
      <c r="F4510" s="284" t="s">
        <v>1678</v>
      </c>
      <c r="G4510" s="282" t="s">
        <v>2131</v>
      </c>
      <c r="H4510" s="261" t="s">
        <v>1678</v>
      </c>
      <c r="I4510" s="257">
        <v>80000</v>
      </c>
      <c r="J4510" s="261">
        <v>1</v>
      </c>
      <c r="L4510" s="258">
        <v>8000</v>
      </c>
      <c r="M4510" s="257">
        <v>88000</v>
      </c>
    </row>
    <row r="4511" spans="1:16">
      <c r="A4511" s="58">
        <v>4512</v>
      </c>
      <c r="B4511" s="58">
        <v>13</v>
      </c>
      <c r="C4511" s="256">
        <v>46216</v>
      </c>
      <c r="D4511" s="282" t="s">
        <v>6245</v>
      </c>
      <c r="F4511" s="284" t="s">
        <v>4194</v>
      </c>
      <c r="G4511" s="282" t="s">
        <v>6246</v>
      </c>
      <c r="H4511" s="261" t="s">
        <v>6247</v>
      </c>
      <c r="I4511" s="257">
        <v>1200000</v>
      </c>
      <c r="J4511" s="261">
        <v>1</v>
      </c>
      <c r="L4511" s="258">
        <v>120000</v>
      </c>
      <c r="M4511" s="257">
        <v>1320000</v>
      </c>
    </row>
    <row r="4512" spans="1:16">
      <c r="A4512" s="58">
        <v>4513</v>
      </c>
      <c r="B4512" s="58">
        <v>94</v>
      </c>
      <c r="C4512" s="256">
        <v>46216</v>
      </c>
      <c r="D4512" s="282" t="s">
        <v>1747</v>
      </c>
      <c r="E4512" s="282" t="s">
        <v>3805</v>
      </c>
      <c r="G4512" s="282" t="s">
        <v>2135</v>
      </c>
      <c r="H4512" s="261" t="s">
        <v>1186</v>
      </c>
      <c r="I4512" s="257">
        <v>630000</v>
      </c>
      <c r="J4512" s="261">
        <v>1</v>
      </c>
      <c r="M4512" s="257">
        <v>630000</v>
      </c>
    </row>
    <row r="4513" spans="1:14">
      <c r="A4513" s="58">
        <v>4514</v>
      </c>
      <c r="C4513" s="256">
        <v>46216</v>
      </c>
      <c r="D4513" s="282" t="s">
        <v>1705</v>
      </c>
      <c r="G4513" s="282" t="s">
        <v>1705</v>
      </c>
      <c r="N4513" s="257">
        <v>-110000</v>
      </c>
    </row>
    <row r="4514" spans="1:14">
      <c r="A4514" s="58">
        <v>4515</v>
      </c>
      <c r="C4514" s="256">
        <v>46216</v>
      </c>
      <c r="D4514" s="282" t="s">
        <v>1551</v>
      </c>
      <c r="G4514" s="282" t="s">
        <v>4589</v>
      </c>
      <c r="N4514" s="257">
        <v>-1500000</v>
      </c>
    </row>
    <row r="4515" spans="1:14">
      <c r="A4515" s="58">
        <v>4516</v>
      </c>
      <c r="C4515" s="256">
        <v>46216</v>
      </c>
      <c r="D4515" s="282" t="s">
        <v>1985</v>
      </c>
      <c r="G4515" s="282" t="s">
        <v>1985</v>
      </c>
      <c r="N4515" s="257">
        <v>-1320000</v>
      </c>
    </row>
    <row r="4516" spans="1:14">
      <c r="A4516" s="58">
        <v>4517</v>
      </c>
      <c r="C4516" s="256">
        <v>46216</v>
      </c>
      <c r="D4516" s="282" t="s">
        <v>1766</v>
      </c>
      <c r="G4516" s="282" t="s">
        <v>1766</v>
      </c>
      <c r="N4516" s="257">
        <v>-3950000</v>
      </c>
    </row>
    <row r="4517" spans="1:14">
      <c r="A4517" s="58">
        <v>4518</v>
      </c>
      <c r="C4517" s="256">
        <v>46212</v>
      </c>
      <c r="D4517" s="282" t="s">
        <v>1465</v>
      </c>
      <c r="G4517" s="282" t="s">
        <v>1465</v>
      </c>
      <c r="N4517" s="257">
        <v>-1200000</v>
      </c>
    </row>
    <row r="4518" spans="1:14">
      <c r="A4518" s="58">
        <v>4519</v>
      </c>
      <c r="C4518" s="256">
        <v>46216</v>
      </c>
      <c r="D4518" s="282" t="s">
        <v>1438</v>
      </c>
      <c r="G4518" s="282" t="s">
        <v>1438</v>
      </c>
      <c r="N4518" s="257">
        <v>-2200000</v>
      </c>
    </row>
    <row r="4519" spans="1:14">
      <c r="A4519" s="58">
        <v>4520</v>
      </c>
      <c r="B4519" s="58">
        <v>280</v>
      </c>
      <c r="C4519" s="256">
        <v>46217</v>
      </c>
      <c r="D4519" s="282" t="s">
        <v>4537</v>
      </c>
      <c r="E4519" s="282" t="s">
        <v>3805</v>
      </c>
      <c r="G4519" s="282" t="s">
        <v>2106</v>
      </c>
      <c r="H4519" s="261" t="s">
        <v>6160</v>
      </c>
      <c r="I4519" s="257">
        <v>1200000</v>
      </c>
      <c r="J4519" s="261">
        <v>1</v>
      </c>
      <c r="M4519" s="257">
        <v>1200000</v>
      </c>
    </row>
    <row r="4520" spans="1:14">
      <c r="A4520" s="58">
        <v>4521</v>
      </c>
      <c r="B4520" s="58">
        <v>281</v>
      </c>
      <c r="C4520" s="256">
        <v>46217</v>
      </c>
      <c r="D4520" s="282" t="s">
        <v>4537</v>
      </c>
      <c r="E4520" s="282" t="s">
        <v>3805</v>
      </c>
      <c r="G4520" s="282" t="s">
        <v>2847</v>
      </c>
      <c r="H4520" s="261">
        <v>415072909</v>
      </c>
      <c r="I4520" s="257">
        <v>430000</v>
      </c>
      <c r="J4520" s="261">
        <v>1</v>
      </c>
      <c r="M4520" s="257">
        <v>430000</v>
      </c>
    </row>
    <row r="4521" spans="1:14">
      <c r="A4521" s="58">
        <v>4522</v>
      </c>
      <c r="B4521" s="58">
        <v>282</v>
      </c>
      <c r="C4521" s="256">
        <v>46217</v>
      </c>
      <c r="D4521" s="282" t="s">
        <v>2557</v>
      </c>
      <c r="E4521" s="282" t="s">
        <v>3805</v>
      </c>
      <c r="G4521" s="282" t="s">
        <v>6164</v>
      </c>
      <c r="I4521" s="257">
        <v>2000000</v>
      </c>
      <c r="J4521" s="261">
        <v>1</v>
      </c>
      <c r="L4521" s="258">
        <v>200000</v>
      </c>
      <c r="M4521" s="257">
        <v>2200000</v>
      </c>
    </row>
    <row r="4522" spans="1:14">
      <c r="A4522" s="58">
        <v>4523</v>
      </c>
      <c r="B4522" s="58">
        <v>29</v>
      </c>
      <c r="C4522" s="256">
        <v>46217</v>
      </c>
      <c r="D4522" s="282" t="s">
        <v>6167</v>
      </c>
      <c r="G4522" s="282" t="s">
        <v>6169</v>
      </c>
      <c r="H4522" s="261" t="s">
        <v>6170</v>
      </c>
      <c r="I4522" s="257">
        <v>2000000</v>
      </c>
      <c r="J4522" s="261">
        <v>1</v>
      </c>
      <c r="M4522" s="257">
        <v>2000000</v>
      </c>
    </row>
    <row r="4523" spans="1:14">
      <c r="A4523" s="58">
        <v>4524</v>
      </c>
      <c r="B4523" s="58">
        <v>283</v>
      </c>
      <c r="C4523" s="256">
        <v>46217</v>
      </c>
      <c r="D4523" s="282" t="s">
        <v>1465</v>
      </c>
      <c r="E4523" s="282" t="s">
        <v>3805</v>
      </c>
      <c r="G4523" s="282" t="s">
        <v>6166</v>
      </c>
      <c r="I4523" s="257">
        <v>2100000</v>
      </c>
      <c r="J4523" s="261">
        <v>1</v>
      </c>
      <c r="M4523" s="257">
        <v>2100000</v>
      </c>
    </row>
    <row r="4524" spans="1:14">
      <c r="A4524" s="58">
        <v>4525</v>
      </c>
      <c r="B4524" s="58">
        <v>275</v>
      </c>
      <c r="C4524" s="256">
        <v>46217</v>
      </c>
      <c r="D4524" s="282" t="s">
        <v>973</v>
      </c>
      <c r="E4524" s="282" t="s">
        <v>3805</v>
      </c>
      <c r="G4524" s="282" t="s">
        <v>6068</v>
      </c>
      <c r="I4524" s="257">
        <v>1300000</v>
      </c>
      <c r="J4524" s="261">
        <v>1</v>
      </c>
      <c r="L4524" s="258">
        <v>130000</v>
      </c>
      <c r="M4524" s="257">
        <v>1430000</v>
      </c>
    </row>
    <row r="4525" spans="1:14">
      <c r="A4525" s="58">
        <v>4526</v>
      </c>
      <c r="B4525" s="58">
        <v>94</v>
      </c>
      <c r="C4525" s="256">
        <v>46217</v>
      </c>
      <c r="D4525" s="282" t="s">
        <v>1503</v>
      </c>
      <c r="E4525" s="282" t="s">
        <v>3805</v>
      </c>
      <c r="G4525" s="282" t="s">
        <v>2135</v>
      </c>
      <c r="H4525" s="261" t="s">
        <v>1186</v>
      </c>
      <c r="I4525" s="257">
        <v>630000</v>
      </c>
      <c r="J4525" s="261">
        <v>1</v>
      </c>
      <c r="M4525" s="257">
        <v>630000</v>
      </c>
    </row>
    <row r="4526" spans="1:14">
      <c r="A4526" s="58">
        <v>4527</v>
      </c>
      <c r="B4526" s="58">
        <v>96</v>
      </c>
      <c r="C4526" s="256">
        <v>46217</v>
      </c>
      <c r="D4526" s="282" t="s">
        <v>1503</v>
      </c>
      <c r="E4526" s="282" t="s">
        <v>3805</v>
      </c>
      <c r="G4526" s="282" t="s">
        <v>2138</v>
      </c>
      <c r="H4526" s="261">
        <v>50229</v>
      </c>
      <c r="I4526" s="257">
        <v>80000</v>
      </c>
      <c r="J4526" s="261">
        <v>1</v>
      </c>
      <c r="M4526" s="257">
        <v>80000</v>
      </c>
    </row>
    <row r="4527" spans="1:14">
      <c r="A4527" s="58">
        <v>4528</v>
      </c>
      <c r="B4527" s="58">
        <v>64</v>
      </c>
      <c r="C4527" s="256">
        <v>46217</v>
      </c>
      <c r="D4527" s="282" t="s">
        <v>1503</v>
      </c>
      <c r="E4527" s="282" t="s">
        <v>6248</v>
      </c>
      <c r="F4527" s="284">
        <v>20260130</v>
      </c>
      <c r="G4527" s="282" t="s">
        <v>3897</v>
      </c>
      <c r="H4527" s="261">
        <v>202155</v>
      </c>
      <c r="J4527" s="261">
        <v>1</v>
      </c>
    </row>
    <row r="4528" spans="1:14">
      <c r="A4528" s="58">
        <v>4529</v>
      </c>
      <c r="B4528" s="58">
        <v>174</v>
      </c>
      <c r="C4528" s="256">
        <v>46217</v>
      </c>
      <c r="D4528" s="282" t="s">
        <v>1503</v>
      </c>
      <c r="E4528" s="282" t="s">
        <v>3805</v>
      </c>
      <c r="G4528" s="282" t="s">
        <v>2139</v>
      </c>
      <c r="H4528" s="261" t="s">
        <v>1752</v>
      </c>
      <c r="I4528" s="257">
        <v>40000</v>
      </c>
      <c r="J4528" s="261">
        <v>1</v>
      </c>
      <c r="M4528" s="257">
        <v>40000</v>
      </c>
    </row>
    <row r="4529" spans="1:16">
      <c r="A4529" s="58">
        <v>4530</v>
      </c>
      <c r="B4529" s="58">
        <v>175</v>
      </c>
      <c r="C4529" s="256">
        <v>46217</v>
      </c>
      <c r="D4529" s="282" t="s">
        <v>1503</v>
      </c>
      <c r="E4529" s="282" t="s">
        <v>3805</v>
      </c>
      <c r="G4529" s="282" t="s">
        <v>2140</v>
      </c>
      <c r="H4529" s="261" t="s">
        <v>1778</v>
      </c>
      <c r="I4529" s="257">
        <v>20000</v>
      </c>
      <c r="J4529" s="261">
        <v>1</v>
      </c>
      <c r="M4529" s="257">
        <v>20000</v>
      </c>
      <c r="P4529" s="282" t="s">
        <v>4901</v>
      </c>
    </row>
    <row r="4530" spans="1:16">
      <c r="A4530" s="58">
        <v>4531</v>
      </c>
      <c r="B4530" s="58">
        <v>194</v>
      </c>
      <c r="C4530" s="256">
        <v>46217</v>
      </c>
      <c r="D4530" s="282" t="s">
        <v>2249</v>
      </c>
      <c r="E4530" s="282" t="s">
        <v>3805</v>
      </c>
      <c r="G4530" s="282" t="s">
        <v>4907</v>
      </c>
      <c r="I4530" s="257">
        <v>450000</v>
      </c>
      <c r="J4530" s="261">
        <v>1</v>
      </c>
      <c r="L4530" s="258">
        <v>45000</v>
      </c>
      <c r="M4530" s="257">
        <v>495000</v>
      </c>
    </row>
    <row r="4531" spans="1:16">
      <c r="A4531" s="58">
        <v>4532</v>
      </c>
      <c r="B4531" s="58">
        <v>127</v>
      </c>
      <c r="C4531" s="256">
        <v>46217</v>
      </c>
      <c r="D4531" s="282" t="s">
        <v>2343</v>
      </c>
      <c r="E4531" s="282" t="s">
        <v>3805</v>
      </c>
      <c r="G4531" s="282" t="s">
        <v>4690</v>
      </c>
      <c r="I4531" s="257">
        <v>160000</v>
      </c>
      <c r="J4531" s="261">
        <v>1</v>
      </c>
      <c r="M4531" s="257">
        <v>160000</v>
      </c>
    </row>
    <row r="4532" spans="1:16">
      <c r="A4532" s="58">
        <v>4533</v>
      </c>
      <c r="B4532" s="58">
        <v>77</v>
      </c>
      <c r="C4532" s="256">
        <v>46217</v>
      </c>
      <c r="D4532" s="282" t="s">
        <v>1515</v>
      </c>
      <c r="E4532" s="282" t="s">
        <v>3805</v>
      </c>
      <c r="F4532" s="284" t="s">
        <v>4656</v>
      </c>
      <c r="G4532" s="282" t="s">
        <v>1701</v>
      </c>
      <c r="I4532" s="257">
        <v>1100000</v>
      </c>
      <c r="J4532" s="261">
        <v>1</v>
      </c>
      <c r="M4532" s="257">
        <v>1100000</v>
      </c>
      <c r="O4532" s="257" t="s">
        <v>6179</v>
      </c>
    </row>
    <row r="4533" spans="1:16">
      <c r="A4533" s="58">
        <v>4534</v>
      </c>
      <c r="C4533" s="256">
        <v>46217</v>
      </c>
      <c r="D4533" s="282" t="s">
        <v>1515</v>
      </c>
      <c r="G4533" s="282" t="s">
        <v>1515</v>
      </c>
      <c r="N4533" s="257">
        <v>-1100000</v>
      </c>
    </row>
    <row r="4534" spans="1:16">
      <c r="A4534" s="58">
        <v>4535</v>
      </c>
      <c r="C4534" s="256">
        <v>46217</v>
      </c>
      <c r="D4534" s="282" t="s">
        <v>4537</v>
      </c>
      <c r="G4534" s="282" t="s">
        <v>4537</v>
      </c>
      <c r="N4534" s="257">
        <v>-1630000</v>
      </c>
    </row>
    <row r="4535" spans="1:16">
      <c r="A4535" s="58">
        <v>4536</v>
      </c>
      <c r="C4535" s="256">
        <v>46217</v>
      </c>
      <c r="D4535" s="282" t="s">
        <v>6167</v>
      </c>
      <c r="G4535" s="282" t="s">
        <v>6167</v>
      </c>
      <c r="N4535" s="257">
        <v>-2000000</v>
      </c>
    </row>
    <row r="4536" spans="1:16">
      <c r="A4536" s="58">
        <v>4537</v>
      </c>
      <c r="C4536" s="256">
        <v>46217</v>
      </c>
      <c r="D4536" s="282" t="s">
        <v>3865</v>
      </c>
      <c r="G4536" s="282" t="s">
        <v>3865</v>
      </c>
      <c r="N4536" s="257">
        <v>-2310000</v>
      </c>
    </row>
    <row r="4537" spans="1:16">
      <c r="A4537" s="58">
        <v>4538</v>
      </c>
      <c r="C4537" s="256">
        <v>46218</v>
      </c>
      <c r="D4537" s="282" t="s">
        <v>973</v>
      </c>
      <c r="G4537" s="282" t="s">
        <v>973</v>
      </c>
      <c r="N4537" s="257">
        <v>-1430000</v>
      </c>
    </row>
    <row r="4538" spans="1:16">
      <c r="A4538" s="58">
        <v>4539</v>
      </c>
      <c r="C4538" s="256">
        <v>46218</v>
      </c>
      <c r="D4538" s="282" t="s">
        <v>1747</v>
      </c>
      <c r="G4538" s="282" t="s">
        <v>3929</v>
      </c>
      <c r="N4538" s="257">
        <v>-3670000</v>
      </c>
    </row>
    <row r="4539" spans="1:16">
      <c r="A4539" s="58">
        <v>4540</v>
      </c>
      <c r="C4539" s="256">
        <v>46218</v>
      </c>
      <c r="D4539" s="282" t="s">
        <v>1045</v>
      </c>
      <c r="G4539" s="282" t="s">
        <v>1045</v>
      </c>
      <c r="N4539" s="257">
        <v>-1200000</v>
      </c>
    </row>
    <row r="4540" spans="1:16">
      <c r="A4540" s="58">
        <v>4541</v>
      </c>
      <c r="B4540" s="58">
        <v>11</v>
      </c>
      <c r="C4540" s="256">
        <v>46218</v>
      </c>
      <c r="D4540" s="282" t="s">
        <v>6206</v>
      </c>
      <c r="F4540" s="284" t="s">
        <v>4192</v>
      </c>
      <c r="G4540" s="282" t="s">
        <v>6207</v>
      </c>
      <c r="H4540" s="261" t="s">
        <v>6208</v>
      </c>
      <c r="I4540" s="257">
        <v>1200000</v>
      </c>
      <c r="J4540" s="261">
        <v>1</v>
      </c>
      <c r="L4540" s="258">
        <v>120000</v>
      </c>
      <c r="M4540" s="257">
        <v>1320000</v>
      </c>
      <c r="O4540" s="257" t="s">
        <v>6209</v>
      </c>
    </row>
    <row r="4541" spans="1:16">
      <c r="A4541" s="58">
        <v>4542</v>
      </c>
      <c r="B4541" s="58">
        <v>131</v>
      </c>
      <c r="C4541" s="256">
        <v>46218</v>
      </c>
      <c r="D4541" s="282" t="s">
        <v>1551</v>
      </c>
      <c r="E4541" s="282" t="s">
        <v>3805</v>
      </c>
      <c r="G4541" s="282" t="s">
        <v>1237</v>
      </c>
      <c r="H4541" s="261" t="s">
        <v>1236</v>
      </c>
      <c r="I4541" s="257">
        <v>50000</v>
      </c>
      <c r="J4541" s="261">
        <v>2</v>
      </c>
      <c r="L4541" s="258">
        <v>10000</v>
      </c>
      <c r="M4541" s="257">
        <v>110000</v>
      </c>
    </row>
    <row r="4542" spans="1:16">
      <c r="A4542" s="58">
        <v>4543</v>
      </c>
      <c r="B4542" s="58">
        <v>102</v>
      </c>
      <c r="C4542" s="256">
        <v>46218</v>
      </c>
      <c r="D4542" s="282" t="s">
        <v>1551</v>
      </c>
      <c r="E4542" s="282" t="s">
        <v>3805</v>
      </c>
      <c r="G4542" s="282" t="s">
        <v>1664</v>
      </c>
      <c r="H4542" s="261" t="s">
        <v>1663</v>
      </c>
      <c r="I4542" s="257">
        <v>50000</v>
      </c>
      <c r="J4542" s="261">
        <v>1</v>
      </c>
      <c r="L4542" s="258">
        <v>5000</v>
      </c>
      <c r="M4542" s="257">
        <v>55000</v>
      </c>
    </row>
    <row r="4543" spans="1:16">
      <c r="A4543" s="58">
        <v>4544</v>
      </c>
      <c r="B4543" s="58">
        <v>49</v>
      </c>
      <c r="C4543" s="256">
        <v>46218</v>
      </c>
      <c r="D4543" s="282" t="s">
        <v>1825</v>
      </c>
      <c r="E4543" s="282" t="s">
        <v>3805</v>
      </c>
      <c r="F4543" s="284" t="s">
        <v>1230</v>
      </c>
      <c r="G4543" s="282" t="s">
        <v>2136</v>
      </c>
      <c r="H4543" s="261" t="s">
        <v>1230</v>
      </c>
      <c r="I4543" s="257">
        <v>150000</v>
      </c>
      <c r="J4543" s="261">
        <v>1</v>
      </c>
      <c r="L4543" s="258">
        <v>15000</v>
      </c>
      <c r="M4543" s="257">
        <v>165000</v>
      </c>
    </row>
    <row r="4544" spans="1:16">
      <c r="A4544" s="58">
        <v>4545</v>
      </c>
      <c r="B4544" s="58">
        <v>175</v>
      </c>
      <c r="C4544" s="256">
        <v>46218</v>
      </c>
      <c r="D4544" s="282" t="s">
        <v>1825</v>
      </c>
      <c r="E4544" s="282" t="s">
        <v>3805</v>
      </c>
      <c r="G4544" s="282" t="s">
        <v>2140</v>
      </c>
      <c r="H4544" s="261" t="s">
        <v>1778</v>
      </c>
      <c r="I4544" s="257">
        <v>20000</v>
      </c>
      <c r="J4544" s="261">
        <v>1</v>
      </c>
      <c r="L4544" s="258">
        <v>2000</v>
      </c>
      <c r="M4544" s="257">
        <v>22000</v>
      </c>
      <c r="P4544" s="282" t="s">
        <v>4901</v>
      </c>
    </row>
    <row r="4545" spans="1:17">
      <c r="A4545" s="58">
        <v>4546</v>
      </c>
      <c r="B4545" s="58">
        <v>242</v>
      </c>
      <c r="C4545" s="256">
        <v>46218</v>
      </c>
      <c r="D4545" s="282" t="s">
        <v>6181</v>
      </c>
      <c r="E4545" s="282" t="s">
        <v>3805</v>
      </c>
      <c r="G4545" s="282" t="s">
        <v>5045</v>
      </c>
      <c r="H4545" s="261">
        <v>6058008148</v>
      </c>
      <c r="I4545" s="257">
        <v>1000000</v>
      </c>
      <c r="J4545" s="261">
        <v>1</v>
      </c>
      <c r="L4545" s="258">
        <v>100000</v>
      </c>
      <c r="M4545" s="257">
        <v>1100000</v>
      </c>
    </row>
    <row r="4546" spans="1:17">
      <c r="A4546" s="58">
        <v>4547</v>
      </c>
      <c r="B4546" s="58">
        <v>86</v>
      </c>
      <c r="C4546" s="256">
        <v>46218</v>
      </c>
      <c r="D4546" s="282" t="s">
        <v>1074</v>
      </c>
      <c r="E4546" s="282" t="s">
        <v>3805</v>
      </c>
      <c r="F4546" s="284" t="s">
        <v>6086</v>
      </c>
      <c r="G4546" s="282" t="s">
        <v>1759</v>
      </c>
      <c r="H4546" s="261" t="s">
        <v>1945</v>
      </c>
      <c r="I4546" s="257">
        <v>1600000</v>
      </c>
      <c r="J4546" s="261">
        <v>1</v>
      </c>
      <c r="M4546" s="257">
        <v>1600000</v>
      </c>
      <c r="O4546" s="257" t="s">
        <v>6189</v>
      </c>
    </row>
    <row r="4547" spans="1:17">
      <c r="A4547" s="58">
        <v>4548</v>
      </c>
      <c r="B4547" s="58">
        <v>82</v>
      </c>
      <c r="C4547" s="256">
        <v>46218</v>
      </c>
      <c r="D4547" s="282" t="s">
        <v>3853</v>
      </c>
      <c r="E4547" s="282" t="s">
        <v>3805</v>
      </c>
      <c r="G4547" s="282" t="s">
        <v>1184</v>
      </c>
      <c r="H4547" s="261" t="s">
        <v>1185</v>
      </c>
      <c r="I4547" s="257">
        <v>1000000</v>
      </c>
      <c r="J4547" s="261">
        <v>1</v>
      </c>
      <c r="L4547" s="258">
        <v>100000</v>
      </c>
      <c r="M4547" s="257">
        <v>1100000</v>
      </c>
      <c r="O4547" s="257" t="s">
        <v>6191</v>
      </c>
      <c r="Q4547" s="282" t="s">
        <v>6192</v>
      </c>
    </row>
    <row r="4548" spans="1:17">
      <c r="A4548" s="58">
        <v>4549</v>
      </c>
      <c r="C4548" s="256">
        <v>46218</v>
      </c>
      <c r="D4548" s="282" t="s">
        <v>6181</v>
      </c>
      <c r="G4548" s="282" t="s">
        <v>6194</v>
      </c>
      <c r="N4548" s="257">
        <v>-1100000</v>
      </c>
    </row>
    <row r="4549" spans="1:17">
      <c r="A4549" s="58">
        <v>4550</v>
      </c>
      <c r="C4549" s="256">
        <v>46218</v>
      </c>
      <c r="D4549" s="282" t="s">
        <v>1825</v>
      </c>
      <c r="G4549" s="282" t="s">
        <v>1825</v>
      </c>
      <c r="N4549" s="257">
        <v>-187000</v>
      </c>
    </row>
    <row r="4550" spans="1:17">
      <c r="A4550" s="58">
        <v>4551</v>
      </c>
      <c r="B4550" s="58">
        <v>13</v>
      </c>
      <c r="C4550" s="256">
        <v>46219</v>
      </c>
      <c r="D4550" s="282" t="s">
        <v>1849</v>
      </c>
      <c r="E4550" s="282" t="s">
        <v>3805</v>
      </c>
      <c r="F4550" s="284">
        <v>7205502786</v>
      </c>
      <c r="G4550" s="282" t="s">
        <v>1182</v>
      </c>
      <c r="H4550" s="261" t="s">
        <v>1710</v>
      </c>
      <c r="I4550" s="257">
        <v>1200000</v>
      </c>
      <c r="J4550" s="261">
        <v>1</v>
      </c>
      <c r="M4550" s="257">
        <v>1200000</v>
      </c>
      <c r="O4550" s="257" t="s">
        <v>6195</v>
      </c>
    </row>
    <row r="4551" spans="1:17">
      <c r="A4551" s="58">
        <v>4552</v>
      </c>
      <c r="B4551" s="58">
        <v>284</v>
      </c>
      <c r="C4551" s="256">
        <v>46219</v>
      </c>
      <c r="D4551" s="282" t="s">
        <v>1010</v>
      </c>
      <c r="E4551" s="282" t="s">
        <v>3805</v>
      </c>
      <c r="G4551" s="282" t="s">
        <v>6197</v>
      </c>
      <c r="H4551" s="261" t="s">
        <v>6198</v>
      </c>
      <c r="I4551" s="257">
        <v>3200000</v>
      </c>
      <c r="J4551" s="261">
        <v>1</v>
      </c>
      <c r="M4551" s="257">
        <v>3200000</v>
      </c>
    </row>
    <row r="4552" spans="1:17">
      <c r="A4552" s="58">
        <v>4553</v>
      </c>
      <c r="B4552" s="58">
        <v>113</v>
      </c>
      <c r="C4552" s="256">
        <v>46219</v>
      </c>
      <c r="D4552" s="282" t="s">
        <v>1010</v>
      </c>
      <c r="E4552" s="282" t="s">
        <v>3805</v>
      </c>
      <c r="F4552" s="284" t="s">
        <v>6200</v>
      </c>
      <c r="G4552" s="282" t="s">
        <v>2126</v>
      </c>
      <c r="H4552" s="261" t="s">
        <v>1435</v>
      </c>
      <c r="I4552" s="257">
        <v>1600000</v>
      </c>
      <c r="J4552" s="261">
        <v>1</v>
      </c>
      <c r="M4552" s="257">
        <v>1600000</v>
      </c>
      <c r="O4552" s="257" t="s">
        <v>6201</v>
      </c>
    </row>
    <row r="4553" spans="1:17">
      <c r="A4553" s="58">
        <v>4554</v>
      </c>
      <c r="B4553" s="58">
        <v>198</v>
      </c>
      <c r="C4553" s="256">
        <v>46219</v>
      </c>
      <c r="D4553" s="282" t="s">
        <v>2493</v>
      </c>
      <c r="E4553" s="282" t="s">
        <v>3805</v>
      </c>
      <c r="F4553" s="284" t="s">
        <v>5616</v>
      </c>
      <c r="G4553" s="282" t="s">
        <v>2128</v>
      </c>
      <c r="H4553" s="261" t="s">
        <v>1180</v>
      </c>
      <c r="I4553" s="257">
        <v>1600000</v>
      </c>
      <c r="J4553" s="261">
        <v>1</v>
      </c>
      <c r="M4553" s="257">
        <v>1600000</v>
      </c>
      <c r="O4553" s="257" t="s">
        <v>6203</v>
      </c>
    </row>
    <row r="4554" spans="1:17">
      <c r="A4554" s="58">
        <v>4555</v>
      </c>
      <c r="C4554" s="256">
        <v>46219</v>
      </c>
      <c r="D4554" s="282" t="s">
        <v>972</v>
      </c>
      <c r="G4554" s="282" t="s">
        <v>972</v>
      </c>
      <c r="N4554" s="257">
        <v>-1320000</v>
      </c>
    </row>
    <row r="4555" spans="1:17">
      <c r="A4555" s="58">
        <v>4556</v>
      </c>
      <c r="C4555" s="256">
        <v>46219</v>
      </c>
      <c r="D4555" s="282" t="s">
        <v>2343</v>
      </c>
      <c r="G4555" s="282" t="s">
        <v>2343</v>
      </c>
      <c r="N4555" s="257">
        <v>-160000</v>
      </c>
    </row>
    <row r="4556" spans="1:17">
      <c r="A4556" s="58">
        <v>4557</v>
      </c>
      <c r="C4556" s="256">
        <v>46219</v>
      </c>
      <c r="D4556" s="282" t="s">
        <v>1802</v>
      </c>
      <c r="G4556" s="282" t="s">
        <v>1802</v>
      </c>
      <c r="N4556" s="257">
        <v>-770000</v>
      </c>
    </row>
    <row r="4557" spans="1:17">
      <c r="A4557" s="58">
        <v>4558</v>
      </c>
      <c r="C4557" s="256">
        <v>46219</v>
      </c>
      <c r="D4557" s="282" t="s">
        <v>1415</v>
      </c>
      <c r="G4557" s="282" t="s">
        <v>6210</v>
      </c>
      <c r="N4557" s="257">
        <v>-100000</v>
      </c>
    </row>
    <row r="4558" spans="1:17">
      <c r="A4558" s="58">
        <v>4559</v>
      </c>
      <c r="C4558" s="256">
        <v>46219</v>
      </c>
      <c r="D4558" s="282" t="s">
        <v>1415</v>
      </c>
      <c r="G4558" s="282" t="s">
        <v>6211</v>
      </c>
      <c r="N4558" s="257">
        <v>-1235000</v>
      </c>
    </row>
    <row r="4559" spans="1:17">
      <c r="A4559" s="58">
        <v>4560</v>
      </c>
      <c r="C4559" s="256">
        <v>46219</v>
      </c>
      <c r="D4559" s="282" t="s">
        <v>1415</v>
      </c>
      <c r="G4559" s="282" t="s">
        <v>6212</v>
      </c>
      <c r="N4559" s="257">
        <v>-300000</v>
      </c>
    </row>
    <row r="4560" spans="1:17">
      <c r="A4560" s="58">
        <v>4561</v>
      </c>
      <c r="C4560" s="256">
        <v>46219</v>
      </c>
      <c r="D4560" s="282" t="s">
        <v>1415</v>
      </c>
      <c r="G4560" s="282" t="s">
        <v>6213</v>
      </c>
      <c r="N4560" s="257">
        <v>-100000</v>
      </c>
    </row>
    <row r="4561" spans="1:17">
      <c r="A4561" s="58">
        <v>4562</v>
      </c>
      <c r="B4561" s="58">
        <v>248</v>
      </c>
      <c r="C4561" s="256">
        <v>46219</v>
      </c>
      <c r="D4561" s="282" t="s">
        <v>4773</v>
      </c>
      <c r="G4561" s="282" t="s">
        <v>1628</v>
      </c>
      <c r="H4561" s="261" t="s">
        <v>5622</v>
      </c>
      <c r="I4561" s="257">
        <v>650000</v>
      </c>
      <c r="J4561" s="261">
        <v>1</v>
      </c>
      <c r="L4561" s="258">
        <v>65000</v>
      </c>
      <c r="M4561" s="257">
        <v>715000</v>
      </c>
    </row>
    <row r="4562" spans="1:17">
      <c r="A4562" s="58">
        <v>4563</v>
      </c>
      <c r="B4562" s="58">
        <v>75</v>
      </c>
      <c r="C4562" s="256">
        <v>46220</v>
      </c>
      <c r="D4562" s="282" t="s">
        <v>1512</v>
      </c>
      <c r="E4562" s="282" t="s">
        <v>6262</v>
      </c>
      <c r="F4562" s="284" t="s">
        <v>4522</v>
      </c>
      <c r="G4562" s="282" t="s">
        <v>1814</v>
      </c>
      <c r="H4562" s="261" t="s">
        <v>4062</v>
      </c>
      <c r="J4562" s="261">
        <v>1</v>
      </c>
    </row>
    <row r="4563" spans="1:17">
      <c r="A4563" s="58">
        <v>4564</v>
      </c>
      <c r="B4563" s="58">
        <v>257</v>
      </c>
      <c r="C4563" s="256">
        <v>46220</v>
      </c>
      <c r="D4563" s="282" t="s">
        <v>1512</v>
      </c>
      <c r="E4563" s="282" t="s">
        <v>3805</v>
      </c>
      <c r="G4563" s="282" t="s">
        <v>1856</v>
      </c>
      <c r="H4563" s="261" t="s">
        <v>1855</v>
      </c>
      <c r="I4563" s="257">
        <v>20000</v>
      </c>
      <c r="J4563" s="261">
        <v>1</v>
      </c>
      <c r="M4563" s="257">
        <v>20000</v>
      </c>
    </row>
    <row r="4564" spans="1:17">
      <c r="A4564" s="58">
        <v>4565</v>
      </c>
      <c r="B4564" s="58">
        <v>174</v>
      </c>
      <c r="C4564" s="256">
        <v>46220</v>
      </c>
      <c r="D4564" s="282" t="s">
        <v>1512</v>
      </c>
      <c r="E4564" s="282" t="s">
        <v>3805</v>
      </c>
      <c r="G4564" s="282" t="s">
        <v>2139</v>
      </c>
      <c r="H4564" s="261" t="s">
        <v>1752</v>
      </c>
      <c r="I4564" s="257">
        <v>40000</v>
      </c>
      <c r="J4564" s="261">
        <v>1</v>
      </c>
      <c r="M4564" s="257">
        <v>40000</v>
      </c>
    </row>
    <row r="4565" spans="1:17">
      <c r="A4565" s="58">
        <v>4566</v>
      </c>
      <c r="B4565" s="58">
        <v>79</v>
      </c>
      <c r="C4565" s="256">
        <v>46220</v>
      </c>
      <c r="D4565" s="282" t="s">
        <v>1569</v>
      </c>
      <c r="E4565" s="282" t="s">
        <v>3805</v>
      </c>
      <c r="G4565" s="282" t="s">
        <v>2145</v>
      </c>
      <c r="H4565" s="261" t="s">
        <v>1177</v>
      </c>
      <c r="I4565" s="257">
        <v>1100000</v>
      </c>
      <c r="J4565" s="261">
        <v>1</v>
      </c>
      <c r="M4565" s="257">
        <v>1100000</v>
      </c>
    </row>
    <row r="4566" spans="1:17">
      <c r="A4566" s="58">
        <v>4567</v>
      </c>
      <c r="B4566" s="58">
        <v>12</v>
      </c>
      <c r="C4566" s="256">
        <v>46220</v>
      </c>
      <c r="D4566" s="282" t="s">
        <v>1370</v>
      </c>
      <c r="E4566" s="282" t="s">
        <v>3805</v>
      </c>
      <c r="F4566" s="284">
        <v>7205246673</v>
      </c>
      <c r="G4566" s="282" t="s">
        <v>1182</v>
      </c>
      <c r="H4566" s="261" t="s">
        <v>1710</v>
      </c>
      <c r="I4566" s="257">
        <v>1200000</v>
      </c>
      <c r="J4566" s="261">
        <v>1</v>
      </c>
      <c r="M4566" s="257">
        <v>1200000</v>
      </c>
    </row>
    <row r="4567" spans="1:17">
      <c r="A4567" s="58">
        <v>4568</v>
      </c>
      <c r="B4567" s="58">
        <v>104</v>
      </c>
      <c r="C4567" s="256">
        <v>46220</v>
      </c>
      <c r="D4567" s="282" t="s">
        <v>1370</v>
      </c>
      <c r="E4567" s="282" t="s">
        <v>3805</v>
      </c>
      <c r="G4567" s="282" t="s">
        <v>1467</v>
      </c>
      <c r="H4567" s="261" t="s">
        <v>2613</v>
      </c>
      <c r="I4567" s="257">
        <v>350000</v>
      </c>
      <c r="J4567" s="261">
        <v>1</v>
      </c>
      <c r="M4567" s="257">
        <v>350000</v>
      </c>
    </row>
    <row r="4568" spans="1:17">
      <c r="A4568" s="58">
        <v>4569</v>
      </c>
      <c r="C4568" s="256">
        <v>46220</v>
      </c>
      <c r="D4568" s="282" t="s">
        <v>1569</v>
      </c>
      <c r="G4568" s="282" t="s">
        <v>1569</v>
      </c>
      <c r="N4568" s="257">
        <v>-1100000</v>
      </c>
    </row>
    <row r="4569" spans="1:17">
      <c r="A4569" s="58">
        <v>4570</v>
      </c>
      <c r="C4569" s="256">
        <v>46221</v>
      </c>
      <c r="D4569" s="282" t="s">
        <v>1010</v>
      </c>
      <c r="G4569" s="282" t="s">
        <v>6064</v>
      </c>
      <c r="N4569" s="257">
        <v>-4375000</v>
      </c>
    </row>
    <row r="4570" spans="1:17">
      <c r="A4570" s="58">
        <v>4571</v>
      </c>
      <c r="B4570" s="58">
        <v>214</v>
      </c>
      <c r="C4570" s="256">
        <v>46221</v>
      </c>
      <c r="D4570" s="282" t="s">
        <v>1802</v>
      </c>
      <c r="E4570" s="282" t="s">
        <v>3805</v>
      </c>
      <c r="G4570" s="282" t="s">
        <v>2150</v>
      </c>
      <c r="H4570" s="261" t="s">
        <v>1907</v>
      </c>
      <c r="I4570" s="257">
        <v>2000000</v>
      </c>
      <c r="J4570" s="261">
        <v>1</v>
      </c>
      <c r="M4570" s="257">
        <v>2000000</v>
      </c>
    </row>
    <row r="4571" spans="1:17">
      <c r="A4571" s="58">
        <v>4572</v>
      </c>
      <c r="B4571" s="58">
        <v>65</v>
      </c>
      <c r="C4571" s="256">
        <v>46221</v>
      </c>
      <c r="D4571" s="282" t="s">
        <v>1802</v>
      </c>
      <c r="E4571" s="282" t="s">
        <v>3805</v>
      </c>
      <c r="F4571" s="284" t="s">
        <v>1760</v>
      </c>
      <c r="G4571" s="282" t="s">
        <v>2129</v>
      </c>
      <c r="H4571" s="261" t="s">
        <v>1760</v>
      </c>
      <c r="I4571" s="257">
        <v>100000</v>
      </c>
      <c r="J4571" s="261">
        <v>1</v>
      </c>
      <c r="M4571" s="257">
        <v>100000</v>
      </c>
      <c r="P4571" s="282" t="s">
        <v>4263</v>
      </c>
    </row>
    <row r="4572" spans="1:17">
      <c r="A4572" s="58">
        <v>4573</v>
      </c>
      <c r="B4572" s="58">
        <v>111</v>
      </c>
      <c r="C4572" s="256">
        <v>46221</v>
      </c>
      <c r="D4572" s="282" t="s">
        <v>1802</v>
      </c>
      <c r="E4572" s="282" t="s">
        <v>3805</v>
      </c>
      <c r="G4572" s="282" t="s">
        <v>3555</v>
      </c>
      <c r="I4572" s="257">
        <v>300000</v>
      </c>
      <c r="J4572" s="261">
        <v>1</v>
      </c>
      <c r="M4572" s="257">
        <v>300000</v>
      </c>
    </row>
    <row r="4573" spans="1:17">
      <c r="A4573" s="58">
        <v>4574</v>
      </c>
      <c r="B4573" s="58">
        <v>77</v>
      </c>
      <c r="C4573" s="256">
        <v>46223</v>
      </c>
      <c r="D4573" s="282" t="s">
        <v>1680</v>
      </c>
      <c r="E4573" s="282" t="s">
        <v>3805</v>
      </c>
      <c r="F4573" s="284" t="s">
        <v>4656</v>
      </c>
      <c r="G4573" s="282" t="s">
        <v>1701</v>
      </c>
      <c r="I4573" s="257">
        <v>1100000</v>
      </c>
      <c r="J4573" s="261">
        <v>1</v>
      </c>
      <c r="M4573" s="257">
        <v>1100000</v>
      </c>
      <c r="O4573" s="257" t="s">
        <v>6225</v>
      </c>
      <c r="Q4573" s="282" t="s">
        <v>6226</v>
      </c>
    </row>
    <row r="4574" spans="1:17">
      <c r="A4574" s="58">
        <v>4575</v>
      </c>
      <c r="B4574" s="58">
        <v>96</v>
      </c>
      <c r="C4574" s="256">
        <v>46223</v>
      </c>
      <c r="D4574" s="282" t="s">
        <v>6244</v>
      </c>
      <c r="E4574" s="282" t="s">
        <v>3805</v>
      </c>
      <c r="G4574" s="282" t="s">
        <v>2138</v>
      </c>
      <c r="H4574" s="261">
        <v>50229</v>
      </c>
      <c r="I4574" s="257">
        <v>90000</v>
      </c>
      <c r="J4574" s="261">
        <v>1</v>
      </c>
      <c r="M4574" s="257">
        <v>90000</v>
      </c>
    </row>
    <row r="4575" spans="1:17">
      <c r="A4575" s="58">
        <v>4576</v>
      </c>
      <c r="B4575" s="58">
        <v>13</v>
      </c>
      <c r="C4575" s="256">
        <v>46223</v>
      </c>
      <c r="D4575" s="282" t="s">
        <v>1131</v>
      </c>
      <c r="E4575" s="282" t="s">
        <v>3805</v>
      </c>
      <c r="F4575" s="284">
        <v>7205502786</v>
      </c>
      <c r="G4575" s="282" t="s">
        <v>1182</v>
      </c>
      <c r="H4575" s="261" t="s">
        <v>1710</v>
      </c>
      <c r="I4575" s="257">
        <v>1200000</v>
      </c>
      <c r="J4575" s="261">
        <v>1</v>
      </c>
      <c r="L4575" s="258">
        <v>120000</v>
      </c>
      <c r="M4575" s="257">
        <v>1320000</v>
      </c>
      <c r="O4575" s="257" t="s">
        <v>6229</v>
      </c>
    </row>
    <row r="4576" spans="1:17">
      <c r="A4576" s="58">
        <v>4577</v>
      </c>
      <c r="B4576" s="58">
        <v>104</v>
      </c>
      <c r="C4576" s="256">
        <v>46223</v>
      </c>
      <c r="D4576" s="282" t="s">
        <v>1131</v>
      </c>
      <c r="E4576" s="282" t="s">
        <v>3805</v>
      </c>
      <c r="G4576" s="282" t="s">
        <v>1467</v>
      </c>
      <c r="H4576" s="261" t="s">
        <v>2613</v>
      </c>
      <c r="I4576" s="257">
        <v>350000</v>
      </c>
      <c r="J4576" s="261">
        <v>1</v>
      </c>
      <c r="L4576" s="258">
        <v>35000</v>
      </c>
      <c r="M4576" s="257">
        <v>385000</v>
      </c>
      <c r="N4576" s="257" t="s">
        <v>6229</v>
      </c>
    </row>
    <row r="4577" spans="1:17">
      <c r="A4577" s="58">
        <v>4578</v>
      </c>
      <c r="B4577" s="58">
        <v>166</v>
      </c>
      <c r="C4577" s="256">
        <v>46223</v>
      </c>
      <c r="D4577" s="282" t="s">
        <v>1010</v>
      </c>
      <c r="E4577" s="282" t="s">
        <v>3805</v>
      </c>
      <c r="G4577" s="282" t="s">
        <v>2646</v>
      </c>
      <c r="H4577" s="261" t="s">
        <v>2645</v>
      </c>
      <c r="I4577" s="257">
        <v>1800000</v>
      </c>
      <c r="J4577" s="261">
        <v>1</v>
      </c>
      <c r="M4577" s="257">
        <v>1800000</v>
      </c>
    </row>
    <row r="4578" spans="1:17">
      <c r="A4578" s="58">
        <v>4579</v>
      </c>
      <c r="B4578" s="58">
        <v>114</v>
      </c>
      <c r="C4578" s="256">
        <v>46223</v>
      </c>
      <c r="D4578" s="282" t="s">
        <v>1415</v>
      </c>
      <c r="E4578" s="282" t="s">
        <v>3805</v>
      </c>
      <c r="G4578" s="282" t="s">
        <v>1184</v>
      </c>
      <c r="H4578" s="261" t="s">
        <v>1534</v>
      </c>
      <c r="I4578" s="257">
        <v>1300000</v>
      </c>
      <c r="J4578" s="261">
        <v>1</v>
      </c>
      <c r="M4578" s="257">
        <v>1300000</v>
      </c>
      <c r="O4578" s="257" t="s">
        <v>6232</v>
      </c>
      <c r="Q4578" s="282" t="s">
        <v>6233</v>
      </c>
    </row>
    <row r="4579" spans="1:17">
      <c r="A4579" s="58">
        <v>4580</v>
      </c>
      <c r="B4579" s="58">
        <v>104</v>
      </c>
      <c r="C4579" s="256">
        <v>46223</v>
      </c>
      <c r="D4579" s="282" t="s">
        <v>6235</v>
      </c>
      <c r="G4579" s="282" t="s">
        <v>1467</v>
      </c>
      <c r="H4579" s="261" t="s">
        <v>2613</v>
      </c>
      <c r="I4579" s="257">
        <v>350000</v>
      </c>
      <c r="J4579" s="261">
        <v>3</v>
      </c>
      <c r="M4579" s="257">
        <v>1050000</v>
      </c>
    </row>
    <row r="4580" spans="1:17">
      <c r="A4580" s="58">
        <v>4581</v>
      </c>
      <c r="B4580" s="58">
        <v>75</v>
      </c>
      <c r="C4580" s="256">
        <v>46223</v>
      </c>
      <c r="D4580" s="282" t="s">
        <v>1548</v>
      </c>
      <c r="E4580" s="282" t="s">
        <v>3805</v>
      </c>
      <c r="F4580" s="284" t="s">
        <v>4522</v>
      </c>
      <c r="G4580" s="282" t="s">
        <v>1814</v>
      </c>
      <c r="H4580" s="261" t="s">
        <v>4062</v>
      </c>
      <c r="I4580" s="257">
        <v>1200000</v>
      </c>
      <c r="J4580" s="261">
        <v>1</v>
      </c>
      <c r="L4580" s="258">
        <v>120000</v>
      </c>
      <c r="M4580" s="257">
        <v>1320000</v>
      </c>
      <c r="O4580" s="257" t="s">
        <v>6239</v>
      </c>
      <c r="Q4580" s="282" t="s">
        <v>6240</v>
      </c>
    </row>
    <row r="4581" spans="1:17">
      <c r="A4581" s="58">
        <v>4582</v>
      </c>
      <c r="B4581" s="58">
        <v>157</v>
      </c>
      <c r="C4581" s="256">
        <v>46223</v>
      </c>
      <c r="D4581" s="282" t="s">
        <v>1548</v>
      </c>
      <c r="E4581" s="282" t="s">
        <v>3805</v>
      </c>
      <c r="G4581" s="282" t="s">
        <v>1988</v>
      </c>
      <c r="H4581" s="261" t="s">
        <v>3563</v>
      </c>
      <c r="I4581" s="257">
        <v>1100000</v>
      </c>
      <c r="J4581" s="261">
        <v>1</v>
      </c>
      <c r="L4581" s="258">
        <v>110000</v>
      </c>
      <c r="M4581" s="257">
        <v>1210000</v>
      </c>
      <c r="O4581" s="257" t="s">
        <v>6242</v>
      </c>
    </row>
    <row r="4582" spans="1:17">
      <c r="A4582" s="58">
        <v>4583</v>
      </c>
      <c r="C4582" s="256">
        <v>46223</v>
      </c>
      <c r="D4582" s="282" t="s">
        <v>6235</v>
      </c>
      <c r="G4582" s="282" t="s">
        <v>6235</v>
      </c>
      <c r="N4582" s="257">
        <v>-1050000</v>
      </c>
    </row>
    <row r="4583" spans="1:17">
      <c r="A4583" s="58">
        <v>4584</v>
      </c>
      <c r="C4583" s="256">
        <v>46223</v>
      </c>
      <c r="D4583" s="282" t="s">
        <v>6222</v>
      </c>
      <c r="G4583" s="282" t="s">
        <v>6222</v>
      </c>
      <c r="N4583" s="257">
        <v>-90000</v>
      </c>
    </row>
    <row r="4584" spans="1:17">
      <c r="A4584" s="58">
        <v>4585</v>
      </c>
      <c r="C4584" s="256">
        <v>46223</v>
      </c>
      <c r="D4584" s="282" t="s">
        <v>3617</v>
      </c>
      <c r="G4584" s="282" t="s">
        <v>3617</v>
      </c>
      <c r="N4584" s="257">
        <v>-1320000</v>
      </c>
    </row>
    <row r="4585" spans="1:17">
      <c r="A4585" s="58">
        <v>4586</v>
      </c>
      <c r="C4585" s="256">
        <v>46223</v>
      </c>
      <c r="D4585" s="282" t="s">
        <v>1503</v>
      </c>
      <c r="G4585" s="282" t="s">
        <v>6249</v>
      </c>
      <c r="N4585" s="257">
        <v>-770000</v>
      </c>
    </row>
    <row r="4586" spans="1:17">
      <c r="A4586" s="58">
        <v>4587</v>
      </c>
      <c r="B4586" s="58">
        <v>162</v>
      </c>
      <c r="C4586" s="256">
        <v>46223</v>
      </c>
      <c r="D4586" s="282" t="s">
        <v>1825</v>
      </c>
      <c r="E4586" s="282" t="s">
        <v>3805</v>
      </c>
      <c r="F4586" s="284">
        <v>7011304040708</v>
      </c>
      <c r="G4586" s="282" t="s">
        <v>1978</v>
      </c>
      <c r="H4586" s="261" t="s">
        <v>1193</v>
      </c>
      <c r="I4586" s="257">
        <v>1500000</v>
      </c>
      <c r="J4586" s="261">
        <v>1</v>
      </c>
      <c r="L4586" s="258">
        <v>150000</v>
      </c>
      <c r="M4586" s="257">
        <v>1650000</v>
      </c>
    </row>
    <row r="4587" spans="1:17">
      <c r="A4587" s="58">
        <v>4588</v>
      </c>
      <c r="C4587" s="256">
        <v>46223</v>
      </c>
      <c r="D4587" s="282" t="s">
        <v>1074</v>
      </c>
      <c r="G4587" s="282" t="s">
        <v>1074</v>
      </c>
      <c r="N4587" s="257">
        <v>-1600000</v>
      </c>
    </row>
    <row r="4588" spans="1:17">
      <c r="A4588" s="58">
        <v>4589</v>
      </c>
      <c r="B4588" s="58">
        <v>9</v>
      </c>
      <c r="C4588" s="256">
        <v>46224</v>
      </c>
      <c r="D4588" s="282" t="s">
        <v>1420</v>
      </c>
      <c r="E4588" s="282" t="s">
        <v>3805</v>
      </c>
      <c r="F4588" s="284">
        <v>7204804336</v>
      </c>
      <c r="G4588" s="282" t="s">
        <v>1182</v>
      </c>
      <c r="H4588" s="261" t="s">
        <v>1710</v>
      </c>
      <c r="I4588" s="257">
        <v>1200000</v>
      </c>
      <c r="J4588" s="261">
        <v>1</v>
      </c>
      <c r="L4588" s="258">
        <v>120000</v>
      </c>
      <c r="M4588" s="257">
        <v>1320000</v>
      </c>
      <c r="O4588" s="257" t="s">
        <v>6252</v>
      </c>
    </row>
    <row r="4589" spans="1:17">
      <c r="A4589" s="58">
        <v>4590</v>
      </c>
      <c r="B4589" s="58">
        <v>102</v>
      </c>
      <c r="C4589" s="256">
        <v>46224</v>
      </c>
      <c r="D4589" s="282" t="s">
        <v>1420</v>
      </c>
      <c r="E4589" s="282" t="s">
        <v>3805</v>
      </c>
      <c r="G4589" s="282" t="s">
        <v>1664</v>
      </c>
      <c r="H4589" s="261" t="s">
        <v>1663</v>
      </c>
      <c r="I4589" s="257">
        <v>50000</v>
      </c>
      <c r="J4589" s="261">
        <v>1</v>
      </c>
      <c r="L4589" s="258">
        <v>5000</v>
      </c>
      <c r="M4589" s="257">
        <v>55000</v>
      </c>
      <c r="N4589" s="257" t="s">
        <v>6252</v>
      </c>
    </row>
    <row r="4590" spans="1:17">
      <c r="A4590" s="58">
        <v>4591</v>
      </c>
      <c r="B4590" s="58">
        <v>10</v>
      </c>
      <c r="C4590" s="256">
        <v>46224</v>
      </c>
      <c r="D4590" s="282" t="s">
        <v>1567</v>
      </c>
      <c r="E4590" s="282" t="s">
        <v>3805</v>
      </c>
      <c r="F4590" s="284">
        <v>7205468004</v>
      </c>
      <c r="G4590" s="282" t="s">
        <v>1182</v>
      </c>
      <c r="H4590" s="261" t="s">
        <v>1710</v>
      </c>
      <c r="I4590" s="257">
        <v>1200000</v>
      </c>
      <c r="J4590" s="261">
        <v>1</v>
      </c>
      <c r="M4590" s="257">
        <v>1200000</v>
      </c>
      <c r="O4590" s="257" t="s">
        <v>6252</v>
      </c>
    </row>
    <row r="4591" spans="1:17">
      <c r="A4591" s="58">
        <v>4592</v>
      </c>
      <c r="B4591" s="58">
        <v>77</v>
      </c>
      <c r="C4591" s="256">
        <v>46224</v>
      </c>
      <c r="D4591" s="282" t="s">
        <v>1680</v>
      </c>
      <c r="E4591" s="282" t="s">
        <v>3805</v>
      </c>
      <c r="F4591" s="284" t="s">
        <v>4656</v>
      </c>
      <c r="G4591" s="282" t="s">
        <v>1701</v>
      </c>
      <c r="I4591" s="257">
        <v>1100000</v>
      </c>
      <c r="J4591" s="261">
        <v>1</v>
      </c>
      <c r="M4591" s="257">
        <v>1100000</v>
      </c>
    </row>
    <row r="4592" spans="1:17">
      <c r="A4592" s="58">
        <v>4593</v>
      </c>
      <c r="B4592" s="58">
        <v>129</v>
      </c>
      <c r="C4592" s="256">
        <v>46224</v>
      </c>
      <c r="D4592" s="282" t="s">
        <v>1425</v>
      </c>
      <c r="E4592" s="282" t="s">
        <v>3805</v>
      </c>
      <c r="G4592" s="282" t="s">
        <v>1615</v>
      </c>
      <c r="H4592" s="261" t="s">
        <v>6256</v>
      </c>
      <c r="I4592" s="257">
        <v>150000</v>
      </c>
      <c r="J4592" s="261">
        <v>1</v>
      </c>
      <c r="M4592" s="257">
        <v>150000</v>
      </c>
    </row>
    <row r="4593" spans="1:16">
      <c r="A4593" s="58">
        <v>4594</v>
      </c>
      <c r="B4593" s="58">
        <v>78</v>
      </c>
      <c r="C4593" s="256">
        <v>46224</v>
      </c>
      <c r="D4593" s="282" t="s">
        <v>6366</v>
      </c>
      <c r="F4593" s="284" t="s">
        <v>6371</v>
      </c>
      <c r="G4593" s="282" t="s">
        <v>6372</v>
      </c>
      <c r="H4593" s="261" t="s">
        <v>6373</v>
      </c>
      <c r="I4593" s="257">
        <v>1100000</v>
      </c>
      <c r="J4593" s="261">
        <v>1</v>
      </c>
      <c r="L4593" s="258">
        <v>110000</v>
      </c>
      <c r="M4593" s="257">
        <v>1210000</v>
      </c>
      <c r="O4593" s="257" t="s">
        <v>6374</v>
      </c>
    </row>
    <row r="4594" spans="1:16">
      <c r="A4594" s="58">
        <v>4595</v>
      </c>
      <c r="B4594" s="58">
        <v>225</v>
      </c>
      <c r="C4594" s="256">
        <v>46224</v>
      </c>
      <c r="D4594" s="282" t="s">
        <v>1705</v>
      </c>
      <c r="E4594" s="282" t="s">
        <v>3805</v>
      </c>
      <c r="F4594" s="284" t="s">
        <v>6260</v>
      </c>
      <c r="G4594" s="282" t="s">
        <v>2128</v>
      </c>
      <c r="H4594" s="261" t="s">
        <v>1180</v>
      </c>
      <c r="I4594" s="257">
        <v>1500000</v>
      </c>
      <c r="J4594" s="261">
        <v>1</v>
      </c>
      <c r="L4594" s="258">
        <v>150000</v>
      </c>
      <c r="M4594" s="257">
        <v>1650000</v>
      </c>
    </row>
    <row r="4595" spans="1:16">
      <c r="A4595" s="58">
        <v>4596</v>
      </c>
      <c r="B4595" s="58">
        <v>65</v>
      </c>
      <c r="C4595" s="256">
        <v>46224</v>
      </c>
      <c r="D4595" s="282" t="s">
        <v>1705</v>
      </c>
      <c r="E4595" s="282" t="s">
        <v>3805</v>
      </c>
      <c r="F4595" s="284" t="s">
        <v>1760</v>
      </c>
      <c r="G4595" s="282" t="s">
        <v>2129</v>
      </c>
      <c r="H4595" s="261" t="s">
        <v>1760</v>
      </c>
      <c r="I4595" s="257">
        <v>100000</v>
      </c>
      <c r="J4595" s="261">
        <v>1</v>
      </c>
      <c r="L4595" s="258">
        <v>10000</v>
      </c>
      <c r="M4595" s="257">
        <v>110000</v>
      </c>
      <c r="P4595" s="282" t="s">
        <v>4263</v>
      </c>
    </row>
    <row r="4596" spans="1:16">
      <c r="A4596" s="58">
        <v>4597</v>
      </c>
      <c r="C4596" s="256">
        <v>46224</v>
      </c>
      <c r="D4596" s="282" t="s">
        <v>2493</v>
      </c>
      <c r="G4596" s="282" t="s">
        <v>2493</v>
      </c>
      <c r="N4596" s="257">
        <v>-1600000</v>
      </c>
    </row>
    <row r="4597" spans="1:16">
      <c r="A4597" s="58">
        <v>4598</v>
      </c>
      <c r="C4597" s="256">
        <v>46224</v>
      </c>
      <c r="D4597" s="282" t="s">
        <v>1415</v>
      </c>
      <c r="G4597" s="282" t="s">
        <v>1415</v>
      </c>
      <c r="N4597" s="257">
        <v>-765000</v>
      </c>
    </row>
    <row r="4598" spans="1:16">
      <c r="A4598" s="58">
        <v>4599</v>
      </c>
      <c r="C4598" s="256">
        <v>46224</v>
      </c>
      <c r="D4598" s="282" t="s">
        <v>1802</v>
      </c>
      <c r="G4598" s="282" t="s">
        <v>1802</v>
      </c>
      <c r="N4598" s="257">
        <v>-2400000</v>
      </c>
    </row>
    <row r="4599" spans="1:16">
      <c r="A4599" s="58">
        <v>4600</v>
      </c>
      <c r="C4599" s="256">
        <v>46224</v>
      </c>
      <c r="D4599" s="282" t="s">
        <v>2249</v>
      </c>
      <c r="G4599" s="282" t="s">
        <v>2249</v>
      </c>
      <c r="N4599" s="257">
        <v>-495000</v>
      </c>
    </row>
    <row r="4600" spans="1:16">
      <c r="A4600" s="58">
        <v>4601</v>
      </c>
      <c r="C4600" s="256">
        <v>46224</v>
      </c>
      <c r="D4600" s="282" t="s">
        <v>1825</v>
      </c>
      <c r="G4600" s="282" t="s">
        <v>1825</v>
      </c>
      <c r="N4600" s="257">
        <v>-1650000</v>
      </c>
    </row>
    <row r="4601" spans="1:16">
      <c r="A4601" s="58">
        <v>4602</v>
      </c>
      <c r="B4601" s="58">
        <v>162</v>
      </c>
      <c r="C4601" s="256">
        <v>46225</v>
      </c>
      <c r="D4601" s="282" t="s">
        <v>1825</v>
      </c>
      <c r="E4601" s="282" t="s">
        <v>3630</v>
      </c>
      <c r="F4601" s="284">
        <v>8011309100457</v>
      </c>
      <c r="G4601" s="282" t="s">
        <v>1978</v>
      </c>
      <c r="H4601" s="261" t="s">
        <v>1193</v>
      </c>
      <c r="J4601" s="261">
        <v>1</v>
      </c>
      <c r="M4601" s="257">
        <v>0</v>
      </c>
    </row>
    <row r="4602" spans="1:16">
      <c r="A4602" s="58">
        <v>4603</v>
      </c>
      <c r="C4602" s="256">
        <v>46225</v>
      </c>
      <c r="D4602" s="282" t="s">
        <v>1849</v>
      </c>
      <c r="G4602" s="282" t="s">
        <v>1849</v>
      </c>
      <c r="N4602" s="257">
        <v>-1200000</v>
      </c>
    </row>
    <row r="4603" spans="1:16">
      <c r="A4603" s="58">
        <v>4604</v>
      </c>
      <c r="C4603" s="256">
        <v>46225</v>
      </c>
      <c r="D4603" s="282" t="s">
        <v>1567</v>
      </c>
      <c r="G4603" s="282" t="s">
        <v>1567</v>
      </c>
      <c r="N4603" s="257">
        <v>-1200000</v>
      </c>
    </row>
    <row r="4604" spans="1:16">
      <c r="A4604" s="58">
        <v>4605</v>
      </c>
      <c r="C4604" s="256">
        <v>46225</v>
      </c>
      <c r="D4604" s="282" t="s">
        <v>2557</v>
      </c>
      <c r="G4604" s="282" t="s">
        <v>2557</v>
      </c>
      <c r="N4604" s="257">
        <v>-2200000</v>
      </c>
    </row>
    <row r="4605" spans="1:16">
      <c r="A4605" s="58">
        <v>4606</v>
      </c>
      <c r="C4605" s="256">
        <v>46225</v>
      </c>
      <c r="D4605" s="282" t="s">
        <v>1420</v>
      </c>
      <c r="G4605" s="282" t="s">
        <v>1420</v>
      </c>
      <c r="N4605" s="257">
        <v>-1375000</v>
      </c>
    </row>
    <row r="4606" spans="1:16">
      <c r="A4606" s="58">
        <v>4607</v>
      </c>
      <c r="B4606" s="58">
        <v>77</v>
      </c>
      <c r="C4606" s="256">
        <v>46225</v>
      </c>
      <c r="D4606" s="282" t="s">
        <v>3855</v>
      </c>
      <c r="E4606" s="282" t="s">
        <v>3805</v>
      </c>
      <c r="F4606" s="284" t="s">
        <v>4656</v>
      </c>
      <c r="G4606" s="282" t="s">
        <v>1701</v>
      </c>
      <c r="I4606" s="257">
        <v>1050000</v>
      </c>
      <c r="J4606" s="261">
        <v>1</v>
      </c>
      <c r="M4606" s="257">
        <v>1050000</v>
      </c>
    </row>
    <row r="4607" spans="1:16">
      <c r="A4607" s="58">
        <v>4608</v>
      </c>
      <c r="B4607" s="58">
        <v>93</v>
      </c>
      <c r="C4607" s="256">
        <v>46225</v>
      </c>
      <c r="D4607" s="282" t="s">
        <v>3855</v>
      </c>
      <c r="E4607" s="282" t="s">
        <v>3805</v>
      </c>
      <c r="G4607" s="282" t="s">
        <v>1490</v>
      </c>
      <c r="I4607" s="257">
        <v>20000</v>
      </c>
      <c r="J4607" s="261">
        <v>1</v>
      </c>
      <c r="M4607" s="257">
        <v>20000</v>
      </c>
    </row>
    <row r="4608" spans="1:16">
      <c r="A4608" s="58">
        <v>4609</v>
      </c>
      <c r="B4608" s="58">
        <v>13</v>
      </c>
      <c r="C4608" s="256">
        <v>46225</v>
      </c>
      <c r="D4608" s="282" t="s">
        <v>2714</v>
      </c>
      <c r="E4608" s="282" t="s">
        <v>3805</v>
      </c>
      <c r="F4608" s="284">
        <v>7205502786</v>
      </c>
      <c r="G4608" s="282" t="s">
        <v>1182</v>
      </c>
      <c r="H4608" s="261" t="s">
        <v>1710</v>
      </c>
      <c r="I4608" s="257">
        <v>1200000</v>
      </c>
      <c r="J4608" s="261">
        <v>1</v>
      </c>
      <c r="M4608" s="257">
        <v>1200000</v>
      </c>
    </row>
    <row r="4609" spans="1:16">
      <c r="A4609" s="58">
        <v>4610</v>
      </c>
      <c r="B4609" s="58">
        <v>12</v>
      </c>
      <c r="C4609" s="256">
        <v>46225</v>
      </c>
      <c r="D4609" s="282" t="s">
        <v>2044</v>
      </c>
      <c r="E4609" s="282" t="s">
        <v>3805</v>
      </c>
      <c r="F4609" s="284">
        <v>7205246673</v>
      </c>
      <c r="G4609" s="282" t="s">
        <v>1182</v>
      </c>
      <c r="H4609" s="261" t="s">
        <v>1710</v>
      </c>
      <c r="I4609" s="257">
        <v>1200000</v>
      </c>
      <c r="J4609" s="261">
        <v>1</v>
      </c>
      <c r="M4609" s="257">
        <v>1200000</v>
      </c>
    </row>
    <row r="4610" spans="1:16">
      <c r="A4610" s="58">
        <v>4611</v>
      </c>
      <c r="B4610" s="58">
        <v>104</v>
      </c>
      <c r="C4610" s="256">
        <v>46225</v>
      </c>
      <c r="D4610" s="282" t="s">
        <v>2044</v>
      </c>
      <c r="E4610" s="282" t="s">
        <v>3805</v>
      </c>
      <c r="G4610" s="282" t="s">
        <v>1467</v>
      </c>
      <c r="H4610" s="261" t="s">
        <v>2613</v>
      </c>
      <c r="I4610" s="257">
        <v>350000</v>
      </c>
      <c r="J4610" s="261">
        <v>1</v>
      </c>
      <c r="M4610" s="257">
        <v>350000</v>
      </c>
    </row>
    <row r="4611" spans="1:16">
      <c r="A4611" s="58">
        <v>4612</v>
      </c>
      <c r="B4611" s="58">
        <v>209</v>
      </c>
      <c r="C4611" s="256">
        <v>46225</v>
      </c>
      <c r="D4611" s="282" t="s">
        <v>1548</v>
      </c>
      <c r="E4611" s="282" t="s">
        <v>3805</v>
      </c>
      <c r="F4611" s="284" t="s">
        <v>6267</v>
      </c>
      <c r="G4611" s="282" t="s">
        <v>3144</v>
      </c>
      <c r="H4611" s="261" t="s">
        <v>3433</v>
      </c>
      <c r="I4611" s="257">
        <v>1100000</v>
      </c>
      <c r="J4611" s="261">
        <v>1</v>
      </c>
      <c r="L4611" s="258">
        <v>110000</v>
      </c>
      <c r="M4611" s="257">
        <v>1210000</v>
      </c>
    </row>
    <row r="4612" spans="1:16">
      <c r="A4612" s="58">
        <v>4613</v>
      </c>
      <c r="B4612" s="58">
        <v>169</v>
      </c>
      <c r="C4612" s="256">
        <v>46225</v>
      </c>
      <c r="D4612" s="282" t="s">
        <v>1557</v>
      </c>
      <c r="E4612" s="282" t="s">
        <v>3805</v>
      </c>
      <c r="F4612" s="284" t="s">
        <v>6269</v>
      </c>
      <c r="G4612" s="282" t="s">
        <v>2128</v>
      </c>
      <c r="H4612" s="261" t="s">
        <v>1180</v>
      </c>
      <c r="I4612" s="257">
        <v>1500000</v>
      </c>
      <c r="J4612" s="261">
        <v>1</v>
      </c>
      <c r="L4612" s="258">
        <v>150000</v>
      </c>
      <c r="M4612" s="257">
        <v>1650000</v>
      </c>
    </row>
    <row r="4613" spans="1:16">
      <c r="A4613" s="58">
        <v>4614</v>
      </c>
      <c r="B4613" s="58">
        <v>65</v>
      </c>
      <c r="C4613" s="256">
        <v>46225</v>
      </c>
      <c r="D4613" s="282" t="s">
        <v>1557</v>
      </c>
      <c r="E4613" s="282" t="s">
        <v>3805</v>
      </c>
      <c r="F4613" s="284" t="s">
        <v>1760</v>
      </c>
      <c r="G4613" s="282" t="s">
        <v>2129</v>
      </c>
      <c r="H4613" s="261" t="s">
        <v>1760</v>
      </c>
      <c r="I4613" s="257">
        <v>100000</v>
      </c>
      <c r="J4613" s="261">
        <v>1</v>
      </c>
      <c r="L4613" s="258">
        <v>10000</v>
      </c>
      <c r="M4613" s="257">
        <v>110000</v>
      </c>
      <c r="P4613" s="282" t="s">
        <v>4263</v>
      </c>
    </row>
    <row r="4614" spans="1:16">
      <c r="A4614" s="58">
        <v>4615</v>
      </c>
      <c r="B4614" s="58">
        <v>156</v>
      </c>
      <c r="C4614" s="256">
        <v>46225</v>
      </c>
      <c r="D4614" s="282" t="s">
        <v>6431</v>
      </c>
      <c r="G4614" s="282" t="s">
        <v>6432</v>
      </c>
      <c r="H4614" s="261" t="s">
        <v>6433</v>
      </c>
      <c r="J4614" s="261">
        <v>1</v>
      </c>
    </row>
    <row r="4615" spans="1:16">
      <c r="A4615" s="58">
        <v>4616</v>
      </c>
      <c r="B4615" s="58">
        <v>93</v>
      </c>
      <c r="C4615" s="256">
        <v>46225</v>
      </c>
      <c r="D4615" s="282" t="s">
        <v>6431</v>
      </c>
      <c r="G4615" s="282" t="s">
        <v>6434</v>
      </c>
      <c r="J4615" s="261">
        <v>1</v>
      </c>
    </row>
    <row r="4616" spans="1:16">
      <c r="A4616" s="58">
        <v>4617</v>
      </c>
      <c r="B4616" s="58">
        <v>94</v>
      </c>
      <c r="C4616" s="256">
        <v>46225</v>
      </c>
      <c r="D4616" s="282" t="s">
        <v>1370</v>
      </c>
      <c r="E4616" s="282" t="s">
        <v>3805</v>
      </c>
      <c r="G4616" s="282" t="s">
        <v>2135</v>
      </c>
      <c r="H4616" s="261" t="s">
        <v>1186</v>
      </c>
      <c r="I4616" s="257">
        <v>630000</v>
      </c>
      <c r="J4616" s="261">
        <v>1</v>
      </c>
      <c r="M4616" s="257">
        <v>630000</v>
      </c>
    </row>
    <row r="4617" spans="1:16">
      <c r="A4617" s="58">
        <v>4618</v>
      </c>
      <c r="B4617" s="58">
        <v>113</v>
      </c>
      <c r="C4617" s="256">
        <v>46225</v>
      </c>
      <c r="D4617" s="282" t="s">
        <v>3880</v>
      </c>
      <c r="E4617" s="282" t="s">
        <v>3805</v>
      </c>
      <c r="F4617" s="284" t="s">
        <v>6273</v>
      </c>
      <c r="G4617" s="282" t="s">
        <v>2126</v>
      </c>
      <c r="H4617" s="261" t="s">
        <v>1435</v>
      </c>
      <c r="I4617" s="257">
        <v>1600000</v>
      </c>
      <c r="J4617" s="261">
        <v>1</v>
      </c>
      <c r="M4617" s="257">
        <v>1600000</v>
      </c>
      <c r="O4617" s="257" t="s">
        <v>6274</v>
      </c>
    </row>
    <row r="4618" spans="1:16">
      <c r="A4618" s="58">
        <v>4619</v>
      </c>
      <c r="B4618" s="58">
        <v>13</v>
      </c>
      <c r="C4618" s="256">
        <v>46225</v>
      </c>
      <c r="D4618" s="282" t="s">
        <v>1444</v>
      </c>
      <c r="E4618" s="282" t="s">
        <v>3805</v>
      </c>
      <c r="F4618" s="284">
        <v>7205502786</v>
      </c>
      <c r="G4618" s="282" t="s">
        <v>1182</v>
      </c>
      <c r="H4618" s="261" t="s">
        <v>1710</v>
      </c>
      <c r="I4618" s="257">
        <v>1100000</v>
      </c>
      <c r="J4618" s="261">
        <v>1</v>
      </c>
      <c r="L4618" s="257">
        <v>110000</v>
      </c>
      <c r="M4618" s="257">
        <v>1210000</v>
      </c>
    </row>
    <row r="4619" spans="1:16">
      <c r="A4619" s="58">
        <v>4620</v>
      </c>
      <c r="B4619" s="58">
        <v>104</v>
      </c>
      <c r="C4619" s="256">
        <v>46225</v>
      </c>
      <c r="D4619" s="282" t="s">
        <v>1444</v>
      </c>
      <c r="E4619" s="282" t="s">
        <v>3805</v>
      </c>
      <c r="G4619" s="282" t="s">
        <v>1467</v>
      </c>
      <c r="H4619" s="261" t="s">
        <v>2613</v>
      </c>
      <c r="I4619" s="257">
        <v>350000</v>
      </c>
      <c r="J4619" s="261">
        <v>1</v>
      </c>
      <c r="L4619" s="257">
        <v>35000</v>
      </c>
      <c r="M4619" s="257">
        <v>385000</v>
      </c>
    </row>
    <row r="4620" spans="1:16">
      <c r="A4620" s="58">
        <v>4621</v>
      </c>
      <c r="B4620" s="58">
        <v>94</v>
      </c>
      <c r="C4620" s="256">
        <v>46225</v>
      </c>
      <c r="D4620" s="282" t="s">
        <v>1444</v>
      </c>
      <c r="E4620" s="282" t="s">
        <v>3805</v>
      </c>
      <c r="G4620" s="282" t="s">
        <v>2135</v>
      </c>
      <c r="H4620" s="261" t="s">
        <v>1186</v>
      </c>
      <c r="I4620" s="257">
        <v>630000</v>
      </c>
      <c r="J4620" s="261">
        <v>2</v>
      </c>
      <c r="L4620" s="257">
        <v>126000</v>
      </c>
      <c r="M4620" s="257">
        <v>1386000</v>
      </c>
    </row>
    <row r="4621" spans="1:16">
      <c r="A4621" s="58">
        <v>4622</v>
      </c>
      <c r="B4621" s="58">
        <v>49</v>
      </c>
      <c r="C4621" s="256">
        <v>46225</v>
      </c>
      <c r="D4621" s="282" t="s">
        <v>1444</v>
      </c>
      <c r="E4621" s="282" t="s">
        <v>3805</v>
      </c>
      <c r="F4621" s="284" t="s">
        <v>1230</v>
      </c>
      <c r="G4621" s="282" t="s">
        <v>2136</v>
      </c>
      <c r="H4621" s="261" t="s">
        <v>1230</v>
      </c>
      <c r="I4621" s="257">
        <v>140000</v>
      </c>
      <c r="J4621" s="261">
        <v>2</v>
      </c>
      <c r="L4621" s="257">
        <v>28000</v>
      </c>
      <c r="M4621" s="257">
        <v>280000</v>
      </c>
    </row>
    <row r="4622" spans="1:16">
      <c r="A4622" s="58">
        <v>4623</v>
      </c>
      <c r="B4622" s="58">
        <v>175</v>
      </c>
      <c r="C4622" s="256">
        <v>46225</v>
      </c>
      <c r="D4622" s="282" t="s">
        <v>1444</v>
      </c>
      <c r="E4622" s="282" t="s">
        <v>3805</v>
      </c>
      <c r="G4622" s="282" t="s">
        <v>2140</v>
      </c>
      <c r="H4622" s="261" t="s">
        <v>1778</v>
      </c>
      <c r="I4622" s="257">
        <v>10000</v>
      </c>
      <c r="J4622" s="261">
        <v>2</v>
      </c>
      <c r="L4622" s="257">
        <v>2000</v>
      </c>
      <c r="M4622" s="257">
        <v>22000</v>
      </c>
      <c r="P4622" s="282" t="s">
        <v>4901</v>
      </c>
    </row>
    <row r="4623" spans="1:16">
      <c r="A4623" s="58">
        <v>4624</v>
      </c>
      <c r="B4623" s="58">
        <v>174</v>
      </c>
      <c r="C4623" s="256">
        <v>46225</v>
      </c>
      <c r="D4623" s="282" t="s">
        <v>1444</v>
      </c>
      <c r="E4623" s="282" t="s">
        <v>3805</v>
      </c>
      <c r="G4623" s="282" t="s">
        <v>2139</v>
      </c>
      <c r="H4623" s="261" t="s">
        <v>1752</v>
      </c>
      <c r="I4623" s="257">
        <v>40000</v>
      </c>
      <c r="J4623" s="261">
        <v>2</v>
      </c>
      <c r="L4623" s="257">
        <v>8000</v>
      </c>
      <c r="M4623" s="257">
        <v>88000</v>
      </c>
    </row>
    <row r="4624" spans="1:16">
      <c r="A4624" s="58">
        <v>4625</v>
      </c>
      <c r="B4624" s="58">
        <v>285</v>
      </c>
      <c r="C4624" s="256">
        <v>46225</v>
      </c>
      <c r="D4624" s="282" t="s">
        <v>6622</v>
      </c>
      <c r="G4624" s="282" t="s">
        <v>6627</v>
      </c>
      <c r="H4624" s="261" t="s">
        <v>6628</v>
      </c>
      <c r="I4624" s="257">
        <v>850000</v>
      </c>
      <c r="J4624" s="261">
        <v>1</v>
      </c>
      <c r="L4624" s="257">
        <v>85000</v>
      </c>
      <c r="M4624" s="257">
        <v>935000</v>
      </c>
      <c r="P4624" s="282" t="s">
        <v>6629</v>
      </c>
    </row>
    <row r="4625" spans="1:15">
      <c r="A4625" s="58">
        <v>4626</v>
      </c>
      <c r="B4625" s="58">
        <v>169</v>
      </c>
      <c r="C4625" s="256">
        <v>46225</v>
      </c>
      <c r="D4625" s="282" t="s">
        <v>6622</v>
      </c>
      <c r="F4625" s="284" t="s">
        <v>6623</v>
      </c>
      <c r="G4625" s="282" t="s">
        <v>6624</v>
      </c>
      <c r="H4625" s="261" t="s">
        <v>6625</v>
      </c>
      <c r="I4625" s="257">
        <v>1600000</v>
      </c>
      <c r="J4625" s="261">
        <v>1</v>
      </c>
      <c r="L4625" s="258">
        <v>160000</v>
      </c>
      <c r="M4625" s="257">
        <v>1760000</v>
      </c>
      <c r="O4625" s="257" t="s">
        <v>6626</v>
      </c>
    </row>
    <row r="4626" spans="1:15">
      <c r="A4626" s="58">
        <v>4627</v>
      </c>
      <c r="C4626" s="256">
        <v>46225</v>
      </c>
      <c r="D4626" s="282" t="s">
        <v>3855</v>
      </c>
      <c r="G4626" s="282" t="s">
        <v>6064</v>
      </c>
      <c r="N4626" s="257">
        <v>-1050000</v>
      </c>
    </row>
    <row r="4627" spans="1:15">
      <c r="A4627" s="58">
        <v>4628</v>
      </c>
      <c r="C4627" s="256">
        <v>46225</v>
      </c>
      <c r="D4627" s="282" t="s">
        <v>2044</v>
      </c>
      <c r="G4627" s="282" t="s">
        <v>2044</v>
      </c>
      <c r="N4627" s="257">
        <v>-1550000</v>
      </c>
    </row>
    <row r="4628" spans="1:15">
      <c r="A4628" s="58">
        <v>4629</v>
      </c>
      <c r="C4628" s="256">
        <v>46225</v>
      </c>
      <c r="D4628" s="282" t="s">
        <v>1420</v>
      </c>
      <c r="G4628" s="282" t="s">
        <v>1420</v>
      </c>
      <c r="N4628" s="257">
        <v>-88000</v>
      </c>
    </row>
    <row r="4629" spans="1:15">
      <c r="A4629" s="58">
        <v>4630</v>
      </c>
      <c r="C4629" s="256">
        <v>46226</v>
      </c>
      <c r="D4629" s="282" t="s">
        <v>3853</v>
      </c>
      <c r="G4629" s="282" t="s">
        <v>3853</v>
      </c>
      <c r="N4629" s="257">
        <v>-1100000</v>
      </c>
    </row>
    <row r="4630" spans="1:15">
      <c r="A4630" s="58">
        <v>4631</v>
      </c>
      <c r="C4630" s="256">
        <v>46226</v>
      </c>
      <c r="D4630" s="282" t="s">
        <v>1425</v>
      </c>
      <c r="G4630" s="282" t="s">
        <v>1425</v>
      </c>
      <c r="N4630" s="257">
        <v>-150000</v>
      </c>
    </row>
    <row r="4631" spans="1:15">
      <c r="A4631" s="58">
        <v>4632</v>
      </c>
      <c r="C4631" s="256">
        <v>46226</v>
      </c>
      <c r="D4631" s="282" t="s">
        <v>3880</v>
      </c>
      <c r="G4631" s="282" t="s">
        <v>3880</v>
      </c>
      <c r="N4631" s="257">
        <v>-1600000</v>
      </c>
    </row>
    <row r="4632" spans="1:15">
      <c r="A4632" s="58">
        <v>4633</v>
      </c>
      <c r="C4632" s="256">
        <v>46226</v>
      </c>
      <c r="D4632" s="282" t="s">
        <v>4773</v>
      </c>
      <c r="G4632" s="282" t="s">
        <v>4773</v>
      </c>
      <c r="N4632" s="257">
        <v>-715000</v>
      </c>
    </row>
    <row r="4633" spans="1:15">
      <c r="A4633" s="58">
        <v>4634</v>
      </c>
      <c r="B4633" s="58">
        <v>13</v>
      </c>
      <c r="C4633" s="256">
        <v>46226</v>
      </c>
      <c r="D4633" s="282" t="s">
        <v>6399</v>
      </c>
      <c r="F4633" s="284" t="s">
        <v>4194</v>
      </c>
      <c r="G4633" s="282" t="s">
        <v>6400</v>
      </c>
      <c r="H4633" s="261" t="s">
        <v>6401</v>
      </c>
      <c r="I4633" s="257">
        <v>1200000</v>
      </c>
      <c r="J4633" s="261">
        <v>1</v>
      </c>
      <c r="L4633" s="258">
        <v>120000</v>
      </c>
      <c r="M4633" s="257">
        <v>1320000</v>
      </c>
    </row>
    <row r="4634" spans="1:15">
      <c r="A4634" s="58">
        <v>4635</v>
      </c>
      <c r="B4634" s="58">
        <v>209</v>
      </c>
      <c r="C4634" s="256">
        <v>46226</v>
      </c>
      <c r="D4634" s="282" t="s">
        <v>3124</v>
      </c>
      <c r="E4634" s="282" t="s">
        <v>3805</v>
      </c>
      <c r="F4634" s="284" t="s">
        <v>5145</v>
      </c>
      <c r="G4634" s="282" t="s">
        <v>3144</v>
      </c>
      <c r="H4634" s="261" t="s">
        <v>3433</v>
      </c>
      <c r="I4634" s="257">
        <v>1600000</v>
      </c>
      <c r="J4634" s="261">
        <v>1</v>
      </c>
      <c r="M4634" s="257">
        <v>1600000</v>
      </c>
    </row>
    <row r="4635" spans="1:15">
      <c r="A4635" s="58">
        <v>4636</v>
      </c>
      <c r="B4635" s="58">
        <v>77</v>
      </c>
      <c r="C4635" s="256">
        <v>46226</v>
      </c>
      <c r="D4635" s="282" t="s">
        <v>1370</v>
      </c>
      <c r="E4635" s="282" t="s">
        <v>3805</v>
      </c>
      <c r="F4635" s="284" t="s">
        <v>4656</v>
      </c>
      <c r="G4635" s="282" t="s">
        <v>1701</v>
      </c>
      <c r="I4635" s="257">
        <v>1100000</v>
      </c>
      <c r="J4635" s="261">
        <v>1</v>
      </c>
      <c r="M4635" s="257">
        <v>1100000</v>
      </c>
    </row>
    <row r="4636" spans="1:15">
      <c r="A4636" s="58">
        <v>4637</v>
      </c>
      <c r="B4636" s="58">
        <v>49</v>
      </c>
      <c r="C4636" s="256">
        <v>46226</v>
      </c>
      <c r="D4636" s="282" t="s">
        <v>1370</v>
      </c>
      <c r="E4636" s="282" t="s">
        <v>3805</v>
      </c>
      <c r="F4636" s="284" t="s">
        <v>1230</v>
      </c>
      <c r="G4636" s="282" t="s">
        <v>2136</v>
      </c>
      <c r="H4636" s="261" t="s">
        <v>1230</v>
      </c>
      <c r="I4636" s="257">
        <v>140000</v>
      </c>
      <c r="J4636" s="261">
        <v>2</v>
      </c>
      <c r="M4636" s="257">
        <v>280000</v>
      </c>
    </row>
    <row r="4637" spans="1:15">
      <c r="A4637" s="58">
        <v>4638</v>
      </c>
      <c r="B4637" s="58">
        <v>174</v>
      </c>
      <c r="C4637" s="256">
        <v>46226</v>
      </c>
      <c r="D4637" s="282" t="s">
        <v>1370</v>
      </c>
      <c r="E4637" s="282" t="s">
        <v>3805</v>
      </c>
      <c r="G4637" s="282" t="s">
        <v>2139</v>
      </c>
      <c r="H4637" s="261" t="s">
        <v>1752</v>
      </c>
      <c r="I4637" s="257">
        <v>35000</v>
      </c>
      <c r="J4637" s="261">
        <v>1</v>
      </c>
      <c r="M4637" s="257">
        <v>35000</v>
      </c>
    </row>
    <row r="4638" spans="1:15">
      <c r="A4638" s="58">
        <v>4639</v>
      </c>
      <c r="B4638" s="58">
        <v>77</v>
      </c>
      <c r="C4638" s="256">
        <v>46226</v>
      </c>
      <c r="D4638" s="282" t="s">
        <v>1569</v>
      </c>
      <c r="E4638" s="282" t="s">
        <v>3805</v>
      </c>
      <c r="F4638" s="284" t="s">
        <v>4656</v>
      </c>
      <c r="G4638" s="282" t="s">
        <v>1701</v>
      </c>
      <c r="I4638" s="257">
        <v>1100000</v>
      </c>
      <c r="J4638" s="261">
        <v>1</v>
      </c>
      <c r="M4638" s="257">
        <v>1100000</v>
      </c>
    </row>
    <row r="4639" spans="1:15">
      <c r="A4639" s="58">
        <v>4640</v>
      </c>
      <c r="B4639" s="58">
        <v>13</v>
      </c>
      <c r="C4639" s="256">
        <v>46226</v>
      </c>
      <c r="D4639" s="282" t="s">
        <v>1415</v>
      </c>
      <c r="E4639" s="282" t="s">
        <v>3805</v>
      </c>
      <c r="F4639" s="284">
        <v>7205502786</v>
      </c>
      <c r="G4639" s="282" t="s">
        <v>1182</v>
      </c>
      <c r="H4639" s="261" t="s">
        <v>1710</v>
      </c>
      <c r="I4639" s="257">
        <v>1200000</v>
      </c>
      <c r="J4639" s="261">
        <v>1</v>
      </c>
      <c r="M4639" s="257">
        <v>1200000</v>
      </c>
    </row>
    <row r="4640" spans="1:15">
      <c r="A4640" s="58">
        <v>4641</v>
      </c>
      <c r="B4640" s="58">
        <v>212</v>
      </c>
      <c r="C4640" s="256">
        <v>46226</v>
      </c>
      <c r="D4640" s="282" t="s">
        <v>1415</v>
      </c>
      <c r="E4640" s="282" t="s">
        <v>3805</v>
      </c>
      <c r="G4640" s="282" t="s">
        <v>5280</v>
      </c>
      <c r="I4640" s="257">
        <v>150000</v>
      </c>
      <c r="J4640" s="261">
        <v>1</v>
      </c>
      <c r="M4640" s="257">
        <v>150000</v>
      </c>
    </row>
    <row r="4641" spans="1:17">
      <c r="A4641" s="58">
        <v>4642</v>
      </c>
      <c r="B4641" s="58">
        <v>75</v>
      </c>
      <c r="C4641" s="256">
        <v>46226</v>
      </c>
      <c r="D4641" s="282" t="s">
        <v>6181</v>
      </c>
      <c r="E4641" s="282" t="s">
        <v>3805</v>
      </c>
      <c r="F4641" s="284" t="s">
        <v>4522</v>
      </c>
      <c r="G4641" s="282" t="s">
        <v>1814</v>
      </c>
      <c r="H4641" s="261" t="s">
        <v>4062</v>
      </c>
      <c r="I4641" s="257">
        <v>1200000</v>
      </c>
      <c r="J4641" s="261">
        <v>1</v>
      </c>
      <c r="L4641" s="258">
        <v>120000</v>
      </c>
      <c r="M4641" s="257">
        <v>1320000</v>
      </c>
    </row>
    <row r="4642" spans="1:17">
      <c r="A4642" s="58">
        <v>4643</v>
      </c>
      <c r="B4642" s="58">
        <v>185</v>
      </c>
      <c r="C4642" s="256">
        <v>46226</v>
      </c>
      <c r="D4642" s="282" t="s">
        <v>981</v>
      </c>
      <c r="E4642" s="282" t="s">
        <v>3805</v>
      </c>
      <c r="F4642" s="284" t="s">
        <v>6287</v>
      </c>
      <c r="G4642" s="282" t="s">
        <v>2128</v>
      </c>
      <c r="H4642" s="261" t="s">
        <v>1180</v>
      </c>
      <c r="I4642" s="257">
        <v>1500000</v>
      </c>
      <c r="J4642" s="261">
        <v>1</v>
      </c>
      <c r="L4642" s="258">
        <v>150000</v>
      </c>
      <c r="M4642" s="257">
        <v>1650000</v>
      </c>
    </row>
    <row r="4643" spans="1:17">
      <c r="A4643" s="58">
        <v>4644</v>
      </c>
      <c r="B4643" s="58">
        <v>65</v>
      </c>
      <c r="C4643" s="256">
        <v>46226</v>
      </c>
      <c r="D4643" s="282" t="s">
        <v>981</v>
      </c>
      <c r="E4643" s="282" t="s">
        <v>3805</v>
      </c>
      <c r="F4643" s="284" t="s">
        <v>1760</v>
      </c>
      <c r="G4643" s="282" t="s">
        <v>2129</v>
      </c>
      <c r="H4643" s="261" t="s">
        <v>1760</v>
      </c>
      <c r="I4643" s="257">
        <v>100000</v>
      </c>
      <c r="J4643" s="261">
        <v>1</v>
      </c>
      <c r="L4643" s="258">
        <v>10000</v>
      </c>
      <c r="M4643" s="257">
        <v>110000</v>
      </c>
      <c r="P4643" s="282" t="s">
        <v>4263</v>
      </c>
    </row>
    <row r="4644" spans="1:17">
      <c r="A4644" s="58">
        <v>4645</v>
      </c>
      <c r="B4644" s="58">
        <v>225</v>
      </c>
      <c r="C4644" s="256">
        <v>46226</v>
      </c>
      <c r="D4644" s="282" t="s">
        <v>1007</v>
      </c>
      <c r="E4644" s="282" t="s">
        <v>3805</v>
      </c>
      <c r="F4644" s="284" t="s">
        <v>5849</v>
      </c>
      <c r="G4644" s="282" t="s">
        <v>2128</v>
      </c>
      <c r="H4644" s="261" t="s">
        <v>1180</v>
      </c>
      <c r="I4644" s="257">
        <v>1500000</v>
      </c>
      <c r="J4644" s="261">
        <v>1</v>
      </c>
      <c r="M4644" s="257">
        <v>1650000</v>
      </c>
    </row>
    <row r="4645" spans="1:17">
      <c r="A4645" s="58">
        <v>4646</v>
      </c>
      <c r="B4645" s="58">
        <v>65</v>
      </c>
      <c r="C4645" s="256">
        <v>46226</v>
      </c>
      <c r="D4645" s="282" t="s">
        <v>1007</v>
      </c>
      <c r="E4645" s="282" t="s">
        <v>3805</v>
      </c>
      <c r="F4645" s="284" t="s">
        <v>1760</v>
      </c>
      <c r="G4645" s="282" t="s">
        <v>2129</v>
      </c>
      <c r="H4645" s="261" t="s">
        <v>1760</v>
      </c>
      <c r="I4645" s="257">
        <v>100000</v>
      </c>
      <c r="J4645" s="261">
        <v>1</v>
      </c>
      <c r="M4645" s="257">
        <v>110000</v>
      </c>
      <c r="P4645" s="282" t="s">
        <v>4263</v>
      </c>
    </row>
    <row r="4646" spans="1:17">
      <c r="A4646" s="58">
        <v>4647</v>
      </c>
      <c r="C4646" s="256">
        <v>46226</v>
      </c>
      <c r="D4646" s="282" t="s">
        <v>981</v>
      </c>
      <c r="G4646" s="282" t="s">
        <v>981</v>
      </c>
      <c r="N4646" s="257">
        <v>-1760000</v>
      </c>
    </row>
    <row r="4647" spans="1:17">
      <c r="A4647" s="58">
        <v>4648</v>
      </c>
      <c r="C4647" s="256">
        <v>46227</v>
      </c>
      <c r="D4647" s="282" t="s">
        <v>2714</v>
      </c>
      <c r="G4647" s="282" t="s">
        <v>2714</v>
      </c>
      <c r="N4647" s="257">
        <v>-1200000</v>
      </c>
    </row>
    <row r="4648" spans="1:17">
      <c r="A4648" s="58">
        <v>4649</v>
      </c>
      <c r="B4648" s="58">
        <v>77</v>
      </c>
      <c r="C4648" s="256">
        <v>46227</v>
      </c>
      <c r="D4648" s="282" t="s">
        <v>1822</v>
      </c>
      <c r="E4648" s="282" t="s">
        <v>3805</v>
      </c>
      <c r="F4648" s="284" t="s">
        <v>4656</v>
      </c>
      <c r="G4648" s="282" t="s">
        <v>1701</v>
      </c>
      <c r="I4648" s="257">
        <v>1100000</v>
      </c>
      <c r="J4648" s="261">
        <v>1</v>
      </c>
      <c r="M4648" s="257">
        <v>1100000</v>
      </c>
    </row>
    <row r="4649" spans="1:17">
      <c r="A4649" s="58">
        <v>4650</v>
      </c>
      <c r="B4649" s="58">
        <v>92</v>
      </c>
      <c r="C4649" s="256">
        <v>46227</v>
      </c>
      <c r="D4649" s="282" t="s">
        <v>1074</v>
      </c>
      <c r="E4649" s="282" t="s">
        <v>3805</v>
      </c>
      <c r="G4649" s="282" t="s">
        <v>2144</v>
      </c>
      <c r="H4649" s="261">
        <v>2820403</v>
      </c>
      <c r="I4649" s="257">
        <v>1600000</v>
      </c>
      <c r="J4649" s="261">
        <v>1</v>
      </c>
      <c r="M4649" s="257">
        <v>1600000</v>
      </c>
      <c r="O4649" s="257" t="s">
        <v>6291</v>
      </c>
      <c r="Q4649" s="282" t="s">
        <v>5649</v>
      </c>
    </row>
    <row r="4650" spans="1:17">
      <c r="A4650" s="58">
        <v>4651</v>
      </c>
      <c r="B4650" s="58">
        <v>282</v>
      </c>
      <c r="C4650" s="256">
        <v>46227</v>
      </c>
      <c r="D4650" s="282" t="s">
        <v>1131</v>
      </c>
      <c r="E4650" s="282" t="s">
        <v>3805</v>
      </c>
      <c r="G4650" s="282" t="s">
        <v>6164</v>
      </c>
      <c r="H4650" s="261" t="s">
        <v>6293</v>
      </c>
      <c r="I4650" s="257">
        <v>100000</v>
      </c>
      <c r="J4650" s="261">
        <v>1</v>
      </c>
      <c r="M4650" s="257">
        <v>100000</v>
      </c>
    </row>
    <row r="4651" spans="1:17">
      <c r="A4651" s="58">
        <v>4652</v>
      </c>
      <c r="C4651" s="256">
        <v>46227</v>
      </c>
      <c r="D4651" s="282" t="s">
        <v>1131</v>
      </c>
      <c r="G4651" s="282" t="s">
        <v>6296</v>
      </c>
      <c r="N4651" s="257">
        <v>-100000</v>
      </c>
    </row>
    <row r="4652" spans="1:17">
      <c r="A4652" s="58">
        <v>4653</v>
      </c>
      <c r="C4652" s="256">
        <v>46227</v>
      </c>
      <c r="D4652" s="282" t="s">
        <v>1415</v>
      </c>
      <c r="G4652" s="282" t="s">
        <v>6297</v>
      </c>
      <c r="N4652" s="257">
        <v>-1000000</v>
      </c>
    </row>
    <row r="4653" spans="1:17">
      <c r="A4653" s="58">
        <v>4654</v>
      </c>
      <c r="B4653" s="58">
        <v>77</v>
      </c>
      <c r="C4653" s="256">
        <v>46228</v>
      </c>
      <c r="D4653" s="282" t="s">
        <v>1548</v>
      </c>
      <c r="E4653" s="282" t="s">
        <v>3805</v>
      </c>
      <c r="F4653" s="284" t="s">
        <v>4656</v>
      </c>
      <c r="G4653" s="282" t="s">
        <v>1701</v>
      </c>
      <c r="I4653" s="257">
        <v>1100000</v>
      </c>
      <c r="J4653" s="261">
        <v>1</v>
      </c>
      <c r="L4653" s="258">
        <v>110000</v>
      </c>
      <c r="M4653" s="257">
        <v>1210000</v>
      </c>
    </row>
    <row r="4654" spans="1:17">
      <c r="A4654" s="58">
        <v>4655</v>
      </c>
      <c r="B4654" s="58">
        <v>13</v>
      </c>
      <c r="C4654" s="256">
        <v>46228</v>
      </c>
      <c r="D4654" s="282" t="s">
        <v>5678</v>
      </c>
      <c r="E4654" s="282" t="s">
        <v>3805</v>
      </c>
      <c r="F4654" s="284">
        <v>7205502786</v>
      </c>
      <c r="G4654" s="282" t="s">
        <v>1182</v>
      </c>
      <c r="H4654" s="261" t="s">
        <v>1710</v>
      </c>
      <c r="I4654" s="257">
        <v>1200000</v>
      </c>
      <c r="J4654" s="261">
        <v>1</v>
      </c>
      <c r="M4654" s="257">
        <v>1200000</v>
      </c>
    </row>
    <row r="4655" spans="1:17">
      <c r="A4655" s="58">
        <v>4656</v>
      </c>
      <c r="B4655" s="58">
        <v>102</v>
      </c>
      <c r="C4655" s="256">
        <v>46228</v>
      </c>
      <c r="D4655" s="282" t="s">
        <v>5678</v>
      </c>
      <c r="E4655" s="282" t="s">
        <v>3805</v>
      </c>
      <c r="G4655" s="282" t="s">
        <v>1664</v>
      </c>
      <c r="H4655" s="261" t="s">
        <v>1663</v>
      </c>
      <c r="I4655" s="257">
        <v>50000</v>
      </c>
      <c r="J4655" s="261">
        <v>1</v>
      </c>
      <c r="M4655" s="257">
        <v>50000</v>
      </c>
    </row>
    <row r="4656" spans="1:17">
      <c r="A4656" s="58">
        <v>4657</v>
      </c>
      <c r="C4656" s="256">
        <v>46230</v>
      </c>
      <c r="D4656" s="282" t="s">
        <v>1569</v>
      </c>
      <c r="G4656" s="282" t="s">
        <v>1569</v>
      </c>
      <c r="N4656" s="257">
        <v>-1100000</v>
      </c>
    </row>
    <row r="4657" spans="1:17">
      <c r="A4657" s="58">
        <v>4658</v>
      </c>
      <c r="C4657" s="256">
        <v>46230</v>
      </c>
      <c r="D4657" s="282" t="s">
        <v>1822</v>
      </c>
      <c r="G4657" s="282" t="s">
        <v>1822</v>
      </c>
      <c r="N4657" s="257">
        <v>-1100000</v>
      </c>
    </row>
    <row r="4658" spans="1:17">
      <c r="A4658" s="58">
        <v>4659</v>
      </c>
      <c r="B4658" s="58">
        <v>77</v>
      </c>
      <c r="C4658" s="256">
        <v>46230</v>
      </c>
      <c r="D4658" s="282" t="s">
        <v>1822</v>
      </c>
      <c r="E4658" s="282" t="s">
        <v>3805</v>
      </c>
      <c r="F4658" s="284" t="s">
        <v>4656</v>
      </c>
      <c r="G4658" s="282" t="s">
        <v>1701</v>
      </c>
      <c r="I4658" s="257">
        <v>600000</v>
      </c>
      <c r="J4658" s="261">
        <v>1</v>
      </c>
      <c r="M4658" s="257">
        <v>600000</v>
      </c>
    </row>
    <row r="4659" spans="1:17">
      <c r="A4659" s="58">
        <v>4660</v>
      </c>
      <c r="B4659" s="58">
        <v>146</v>
      </c>
      <c r="C4659" s="256">
        <v>46230</v>
      </c>
      <c r="D4659" s="282" t="s">
        <v>1018</v>
      </c>
      <c r="E4659" s="282" t="s">
        <v>3805</v>
      </c>
      <c r="G4659" s="282" t="s">
        <v>1506</v>
      </c>
      <c r="I4659" s="257">
        <v>450000</v>
      </c>
      <c r="J4659" s="261">
        <v>1</v>
      </c>
      <c r="M4659" s="257">
        <v>450000</v>
      </c>
    </row>
    <row r="4660" spans="1:17">
      <c r="A4660" s="58">
        <v>4661</v>
      </c>
      <c r="B4660" s="58">
        <v>286</v>
      </c>
      <c r="C4660" s="256">
        <v>46230</v>
      </c>
      <c r="D4660" s="282" t="s">
        <v>1131</v>
      </c>
      <c r="E4660" s="282" t="s">
        <v>3805</v>
      </c>
      <c r="G4660" s="282" t="s">
        <v>3049</v>
      </c>
      <c r="H4660" s="261">
        <v>6058008122</v>
      </c>
      <c r="I4660" s="257">
        <v>2500000</v>
      </c>
      <c r="J4660" s="261">
        <v>1</v>
      </c>
      <c r="L4660" s="258">
        <v>250000</v>
      </c>
      <c r="M4660" s="257">
        <v>2750000</v>
      </c>
      <c r="O4660" s="257" t="s">
        <v>6303</v>
      </c>
    </row>
    <row r="4661" spans="1:17">
      <c r="A4661" s="58">
        <v>4662</v>
      </c>
      <c r="B4661" s="58">
        <v>287</v>
      </c>
      <c r="C4661" s="256">
        <v>46230</v>
      </c>
      <c r="D4661" s="282" t="s">
        <v>1450</v>
      </c>
      <c r="E4661" s="282" t="s">
        <v>3805</v>
      </c>
      <c r="G4661" s="282" t="s">
        <v>1184</v>
      </c>
      <c r="H4661" s="261" t="s">
        <v>4072</v>
      </c>
      <c r="I4661" s="257">
        <v>1300000</v>
      </c>
      <c r="J4661" s="261">
        <v>1</v>
      </c>
      <c r="M4661" s="257">
        <v>1300000</v>
      </c>
      <c r="O4661" s="257" t="s">
        <v>6305</v>
      </c>
    </row>
    <row r="4662" spans="1:17">
      <c r="A4662" s="58">
        <v>4663</v>
      </c>
      <c r="B4662" s="58">
        <v>12</v>
      </c>
      <c r="C4662" s="256">
        <v>46230</v>
      </c>
      <c r="D4662" s="282" t="s">
        <v>1450</v>
      </c>
      <c r="E4662" s="282" t="s">
        <v>3805</v>
      </c>
      <c r="F4662" s="284">
        <v>7205246673</v>
      </c>
      <c r="G4662" s="282" t="s">
        <v>1182</v>
      </c>
      <c r="H4662" s="261" t="s">
        <v>1710</v>
      </c>
      <c r="I4662" s="257">
        <v>1200000</v>
      </c>
      <c r="J4662" s="261">
        <v>1</v>
      </c>
      <c r="M4662" s="257">
        <v>1200000</v>
      </c>
      <c r="O4662" s="257" t="s">
        <v>6307</v>
      </c>
    </row>
    <row r="4663" spans="1:17">
      <c r="A4663" s="58">
        <v>4664</v>
      </c>
      <c r="B4663" s="58">
        <v>104</v>
      </c>
      <c r="C4663" s="256">
        <v>46230</v>
      </c>
      <c r="D4663" s="282" t="s">
        <v>1450</v>
      </c>
      <c r="E4663" s="282" t="s">
        <v>3805</v>
      </c>
      <c r="G4663" s="282" t="s">
        <v>1467</v>
      </c>
      <c r="H4663" s="261" t="s">
        <v>2613</v>
      </c>
      <c r="I4663" s="257">
        <v>350000</v>
      </c>
      <c r="J4663" s="261">
        <v>1</v>
      </c>
      <c r="M4663" s="257">
        <v>350000</v>
      </c>
      <c r="N4663" s="257" t="s">
        <v>6307</v>
      </c>
    </row>
    <row r="4664" spans="1:17">
      <c r="A4664" s="58">
        <v>4665</v>
      </c>
      <c r="B4664" s="58">
        <v>102</v>
      </c>
      <c r="C4664" s="256">
        <v>46230</v>
      </c>
      <c r="D4664" s="282" t="s">
        <v>1450</v>
      </c>
      <c r="E4664" s="282" t="s">
        <v>3805</v>
      </c>
      <c r="G4664" s="282" t="s">
        <v>1664</v>
      </c>
      <c r="H4664" s="261" t="s">
        <v>1663</v>
      </c>
      <c r="I4664" s="257">
        <v>50000</v>
      </c>
      <c r="J4664" s="261">
        <v>1</v>
      </c>
      <c r="M4664" s="257">
        <v>50000</v>
      </c>
      <c r="N4664" s="257" t="s">
        <v>6307</v>
      </c>
    </row>
    <row r="4665" spans="1:17">
      <c r="A4665" s="58">
        <v>4666</v>
      </c>
      <c r="B4665" s="58">
        <v>131</v>
      </c>
      <c r="C4665" s="256">
        <v>46230</v>
      </c>
      <c r="D4665" s="282" t="s">
        <v>1450</v>
      </c>
      <c r="E4665" s="282" t="s">
        <v>3805</v>
      </c>
      <c r="G4665" s="282" t="s">
        <v>1237</v>
      </c>
      <c r="H4665" s="261" t="s">
        <v>1236</v>
      </c>
      <c r="I4665" s="257">
        <v>50000</v>
      </c>
      <c r="J4665" s="261">
        <v>2</v>
      </c>
      <c r="M4665" s="257">
        <v>100000</v>
      </c>
      <c r="N4665" s="257" t="s">
        <v>6307</v>
      </c>
    </row>
    <row r="4666" spans="1:17">
      <c r="A4666" s="58">
        <v>4667</v>
      </c>
      <c r="B4666" s="58">
        <v>162</v>
      </c>
      <c r="C4666" s="256">
        <v>46230</v>
      </c>
      <c r="D4666" s="282" t="s">
        <v>1370</v>
      </c>
      <c r="E4666" s="282" t="s">
        <v>3805</v>
      </c>
      <c r="F4666" s="284">
        <v>8011308060399</v>
      </c>
      <c r="G4666" s="282" t="s">
        <v>1978</v>
      </c>
      <c r="H4666" s="261" t="s">
        <v>1193</v>
      </c>
      <c r="I4666" s="257">
        <v>1500000</v>
      </c>
      <c r="J4666" s="261">
        <v>1</v>
      </c>
      <c r="M4666" s="257">
        <v>1500000</v>
      </c>
      <c r="O4666" s="257" t="s">
        <v>6309</v>
      </c>
    </row>
    <row r="4667" spans="1:17">
      <c r="A4667" s="58">
        <v>4668</v>
      </c>
      <c r="C4667" s="256">
        <v>46230</v>
      </c>
      <c r="D4667" s="282" t="s">
        <v>1465</v>
      </c>
      <c r="G4667" s="282" t="s">
        <v>1465</v>
      </c>
      <c r="N4667" s="257">
        <v>-2100000</v>
      </c>
    </row>
    <row r="4668" spans="1:17">
      <c r="A4668" s="58">
        <v>4669</v>
      </c>
      <c r="C4668" s="256">
        <v>46230</v>
      </c>
      <c r="D4668" s="282" t="s">
        <v>1822</v>
      </c>
      <c r="G4668" s="282" t="s">
        <v>1822</v>
      </c>
      <c r="N4668" s="257">
        <v>-600000</v>
      </c>
    </row>
    <row r="4669" spans="1:17">
      <c r="A4669" s="58">
        <v>4670</v>
      </c>
      <c r="B4669" s="58">
        <v>12</v>
      </c>
      <c r="C4669" s="256">
        <v>46231</v>
      </c>
      <c r="D4669" s="282" t="s">
        <v>1747</v>
      </c>
      <c r="E4669" s="282" t="s">
        <v>3805</v>
      </c>
      <c r="F4669" s="284">
        <v>7205246673</v>
      </c>
      <c r="G4669" s="282" t="s">
        <v>1182</v>
      </c>
      <c r="H4669" s="261" t="s">
        <v>1710</v>
      </c>
      <c r="I4669" s="257">
        <v>1200000</v>
      </c>
      <c r="J4669" s="261">
        <v>1</v>
      </c>
      <c r="M4669" s="257">
        <v>1200000</v>
      </c>
      <c r="O4669" s="257" t="s">
        <v>6318</v>
      </c>
    </row>
    <row r="4670" spans="1:17">
      <c r="A4670" s="58">
        <v>4671</v>
      </c>
      <c r="B4670" s="58">
        <v>93</v>
      </c>
      <c r="C4670" s="256">
        <v>46231</v>
      </c>
      <c r="D4670" s="282" t="s">
        <v>1747</v>
      </c>
      <c r="E4670" s="282" t="s">
        <v>3805</v>
      </c>
      <c r="G4670" s="282" t="s">
        <v>1490</v>
      </c>
      <c r="I4670" s="257">
        <v>20000</v>
      </c>
      <c r="J4670" s="261">
        <v>1</v>
      </c>
      <c r="M4670" s="257">
        <v>20000</v>
      </c>
      <c r="N4670" s="257" t="s">
        <v>6318</v>
      </c>
    </row>
    <row r="4671" spans="1:17">
      <c r="A4671" s="58">
        <v>4672</v>
      </c>
      <c r="B4671" s="58">
        <v>289</v>
      </c>
      <c r="C4671" s="256">
        <v>46231</v>
      </c>
      <c r="D4671" s="282" t="s">
        <v>1512</v>
      </c>
      <c r="E4671" s="282" t="s">
        <v>3805</v>
      </c>
      <c r="G4671" s="282" t="s">
        <v>5463</v>
      </c>
      <c r="H4671" s="261">
        <v>1068327180</v>
      </c>
      <c r="I4671" s="257">
        <v>80000</v>
      </c>
      <c r="J4671" s="261">
        <v>1</v>
      </c>
      <c r="M4671" s="257">
        <v>80000</v>
      </c>
      <c r="Q4671" s="282" t="s">
        <v>6320</v>
      </c>
    </row>
    <row r="4672" spans="1:17">
      <c r="A4672" s="58">
        <v>4673</v>
      </c>
      <c r="B4672" s="58">
        <v>213</v>
      </c>
      <c r="C4672" s="256">
        <v>46231</v>
      </c>
      <c r="D4672" s="282" t="s">
        <v>3881</v>
      </c>
      <c r="E4672" s="282" t="s">
        <v>3805</v>
      </c>
      <c r="G4672" s="282" t="s">
        <v>2323</v>
      </c>
      <c r="H4672" s="261" t="s">
        <v>2355</v>
      </c>
      <c r="I4672" s="257">
        <v>750000</v>
      </c>
      <c r="J4672" s="261">
        <v>1</v>
      </c>
      <c r="L4672" s="258">
        <v>75000</v>
      </c>
      <c r="M4672" s="257">
        <v>825000</v>
      </c>
    </row>
    <row r="4673" spans="1:17">
      <c r="A4673" s="58">
        <v>4674</v>
      </c>
      <c r="B4673" s="58">
        <v>12</v>
      </c>
      <c r="C4673" s="256">
        <v>46231</v>
      </c>
      <c r="D4673" s="282" t="s">
        <v>1633</v>
      </c>
      <c r="E4673" s="282" t="s">
        <v>3805</v>
      </c>
      <c r="F4673" s="284">
        <v>7205246673</v>
      </c>
      <c r="G4673" s="282" t="s">
        <v>1182</v>
      </c>
      <c r="H4673" s="261" t="s">
        <v>1710</v>
      </c>
      <c r="I4673" s="257">
        <v>1200000</v>
      </c>
      <c r="J4673" s="261">
        <v>1</v>
      </c>
      <c r="L4673" s="258">
        <v>120000</v>
      </c>
      <c r="M4673" s="257">
        <v>1320000</v>
      </c>
    </row>
    <row r="4674" spans="1:17">
      <c r="A4674" s="58">
        <v>4675</v>
      </c>
      <c r="B4674" s="58">
        <v>104</v>
      </c>
      <c r="C4674" s="256">
        <v>46231</v>
      </c>
      <c r="D4674" s="282" t="s">
        <v>1633</v>
      </c>
      <c r="E4674" s="282" t="s">
        <v>3805</v>
      </c>
      <c r="G4674" s="282" t="s">
        <v>1467</v>
      </c>
      <c r="H4674" s="261" t="s">
        <v>2613</v>
      </c>
      <c r="I4674" s="257">
        <v>350000</v>
      </c>
      <c r="J4674" s="261">
        <v>1</v>
      </c>
      <c r="L4674" s="258">
        <v>35000</v>
      </c>
      <c r="M4674" s="257">
        <v>385000</v>
      </c>
    </row>
    <row r="4675" spans="1:17">
      <c r="A4675" s="58">
        <v>4676</v>
      </c>
      <c r="B4675" s="58">
        <v>75</v>
      </c>
      <c r="C4675" s="256">
        <v>46231</v>
      </c>
      <c r="D4675" s="282" t="s">
        <v>1349</v>
      </c>
      <c r="E4675" s="282" t="s">
        <v>3805</v>
      </c>
      <c r="F4675" s="284" t="s">
        <v>4522</v>
      </c>
      <c r="G4675" s="282" t="s">
        <v>1814</v>
      </c>
      <c r="H4675" s="261" t="s">
        <v>4062</v>
      </c>
      <c r="I4675" s="257">
        <v>1200000</v>
      </c>
      <c r="J4675" s="261">
        <v>1</v>
      </c>
      <c r="M4675" s="257">
        <v>1200000</v>
      </c>
    </row>
    <row r="4676" spans="1:17">
      <c r="A4676" s="58">
        <v>4677</v>
      </c>
      <c r="B4676" s="58">
        <v>114</v>
      </c>
      <c r="C4676" s="256">
        <v>46231</v>
      </c>
      <c r="D4676" s="282" t="s">
        <v>2493</v>
      </c>
      <c r="E4676" s="282" t="s">
        <v>3805</v>
      </c>
      <c r="G4676" s="282" t="s">
        <v>1184</v>
      </c>
      <c r="H4676" s="261" t="s">
        <v>1534</v>
      </c>
      <c r="I4676" s="257">
        <v>1500000</v>
      </c>
      <c r="J4676" s="261">
        <v>1</v>
      </c>
      <c r="M4676" s="257">
        <v>1500000</v>
      </c>
      <c r="O4676" s="257" t="s">
        <v>6325</v>
      </c>
    </row>
    <row r="4677" spans="1:17">
      <c r="A4677" s="58">
        <v>4678</v>
      </c>
      <c r="B4677" s="58">
        <v>13</v>
      </c>
      <c r="C4677" s="256">
        <v>46231</v>
      </c>
      <c r="D4677" s="282" t="s">
        <v>1680</v>
      </c>
      <c r="E4677" s="282" t="s">
        <v>3805</v>
      </c>
      <c r="F4677" s="284">
        <v>7205502786</v>
      </c>
      <c r="G4677" s="282" t="s">
        <v>1182</v>
      </c>
      <c r="H4677" s="261" t="s">
        <v>1710</v>
      </c>
      <c r="I4677" s="257">
        <v>1200000</v>
      </c>
      <c r="J4677" s="261">
        <v>1</v>
      </c>
      <c r="M4677" s="257">
        <v>1200000</v>
      </c>
    </row>
    <row r="4678" spans="1:17">
      <c r="A4678" s="58">
        <v>4679</v>
      </c>
      <c r="C4678" s="256">
        <v>46231</v>
      </c>
      <c r="D4678" s="282" t="s">
        <v>1415</v>
      </c>
      <c r="G4678" s="282" t="s">
        <v>3897</v>
      </c>
      <c r="N4678" s="257">
        <v>-300000</v>
      </c>
    </row>
    <row r="4679" spans="1:17">
      <c r="A4679" s="58">
        <v>4680</v>
      </c>
      <c r="B4679" s="58">
        <v>94</v>
      </c>
      <c r="C4679" s="256">
        <v>46231</v>
      </c>
      <c r="D4679" s="282" t="s">
        <v>6314</v>
      </c>
      <c r="E4679" s="282" t="s">
        <v>3805</v>
      </c>
      <c r="G4679" s="282" t="s">
        <v>2135</v>
      </c>
      <c r="H4679" s="261" t="s">
        <v>1186</v>
      </c>
      <c r="I4679" s="257">
        <v>630000</v>
      </c>
      <c r="J4679" s="261">
        <v>1</v>
      </c>
      <c r="M4679" s="257">
        <v>630000</v>
      </c>
    </row>
    <row r="4680" spans="1:17">
      <c r="A4680" s="58">
        <v>4681</v>
      </c>
      <c r="B4680" s="58">
        <v>96</v>
      </c>
      <c r="C4680" s="256">
        <v>46231</v>
      </c>
      <c r="D4680" s="282" t="s">
        <v>6314</v>
      </c>
      <c r="E4680" s="282" t="s">
        <v>3805</v>
      </c>
      <c r="G4680" s="282" t="s">
        <v>2138</v>
      </c>
      <c r="H4680" s="261">
        <v>50229</v>
      </c>
      <c r="I4680" s="257">
        <v>80000</v>
      </c>
      <c r="J4680" s="261">
        <v>1</v>
      </c>
      <c r="M4680" s="257">
        <v>80000</v>
      </c>
    </row>
    <row r="4681" spans="1:17">
      <c r="A4681" s="58">
        <v>4682</v>
      </c>
      <c r="B4681" s="58">
        <v>49</v>
      </c>
      <c r="C4681" s="256">
        <v>46231</v>
      </c>
      <c r="D4681" s="282" t="s">
        <v>6314</v>
      </c>
      <c r="E4681" s="282" t="s">
        <v>3805</v>
      </c>
      <c r="F4681" s="284" t="s">
        <v>1230</v>
      </c>
      <c r="G4681" s="282" t="s">
        <v>2136</v>
      </c>
      <c r="H4681" s="261" t="s">
        <v>1230</v>
      </c>
      <c r="I4681" s="257">
        <v>140000</v>
      </c>
      <c r="J4681" s="261">
        <v>1</v>
      </c>
      <c r="M4681" s="257">
        <v>140000</v>
      </c>
    </row>
    <row r="4682" spans="1:17">
      <c r="A4682" s="58">
        <v>4683</v>
      </c>
      <c r="B4682" s="58">
        <v>175</v>
      </c>
      <c r="C4682" s="256">
        <v>46231</v>
      </c>
      <c r="D4682" s="282" t="s">
        <v>6314</v>
      </c>
      <c r="E4682" s="282" t="s">
        <v>3805</v>
      </c>
      <c r="G4682" s="282" t="s">
        <v>2140</v>
      </c>
      <c r="H4682" s="261" t="s">
        <v>1778</v>
      </c>
      <c r="I4682" s="257">
        <v>20000</v>
      </c>
      <c r="J4682" s="261">
        <v>1</v>
      </c>
      <c r="M4682" s="257">
        <v>20000</v>
      </c>
      <c r="P4682" s="282" t="s">
        <v>4901</v>
      </c>
    </row>
    <row r="4683" spans="1:17">
      <c r="A4683" s="58">
        <v>4684</v>
      </c>
      <c r="B4683" s="58">
        <v>174</v>
      </c>
      <c r="C4683" s="256">
        <v>46231</v>
      </c>
      <c r="D4683" s="282" t="s">
        <v>6314</v>
      </c>
      <c r="E4683" s="282" t="s">
        <v>3805</v>
      </c>
      <c r="G4683" s="282" t="s">
        <v>2139</v>
      </c>
      <c r="H4683" s="261" t="s">
        <v>1752</v>
      </c>
      <c r="I4683" s="257">
        <v>40000</v>
      </c>
      <c r="J4683" s="261">
        <v>1</v>
      </c>
      <c r="M4683" s="257">
        <v>40000</v>
      </c>
    </row>
    <row r="4684" spans="1:17">
      <c r="A4684" s="58">
        <v>4685</v>
      </c>
      <c r="C4684" s="256">
        <v>46231</v>
      </c>
      <c r="D4684" s="282" t="s">
        <v>6314</v>
      </c>
      <c r="G4684" s="282" t="s">
        <v>6329</v>
      </c>
      <c r="N4684" s="257">
        <v>-910000</v>
      </c>
    </row>
    <row r="4685" spans="1:17">
      <c r="A4685" s="58">
        <v>4686</v>
      </c>
      <c r="C4685" s="256">
        <v>46231</v>
      </c>
      <c r="D4685" s="282" t="s">
        <v>3124</v>
      </c>
      <c r="G4685" s="282" t="s">
        <v>3124</v>
      </c>
      <c r="N4685" s="257">
        <v>-1600000</v>
      </c>
    </row>
    <row r="4686" spans="1:17">
      <c r="A4686" s="58">
        <v>4687</v>
      </c>
      <c r="B4686" s="58">
        <v>198</v>
      </c>
      <c r="C4686" s="256">
        <v>46232</v>
      </c>
      <c r="D4686" s="282" t="s">
        <v>1007</v>
      </c>
      <c r="E4686" s="282" t="s">
        <v>3630</v>
      </c>
      <c r="F4686" s="284" t="s">
        <v>6331</v>
      </c>
      <c r="G4686" s="282" t="s">
        <v>2128</v>
      </c>
      <c r="H4686" s="261" t="s">
        <v>1180</v>
      </c>
      <c r="I4686" s="257">
        <v>0</v>
      </c>
      <c r="J4686" s="261">
        <v>1</v>
      </c>
      <c r="M4686" s="257">
        <v>0</v>
      </c>
      <c r="Q4686" s="282" t="s">
        <v>6332</v>
      </c>
    </row>
    <row r="4687" spans="1:17">
      <c r="A4687" s="58">
        <v>4688</v>
      </c>
      <c r="B4687" s="58">
        <v>209</v>
      </c>
      <c r="C4687" s="256">
        <v>46232</v>
      </c>
      <c r="D4687" s="282" t="s">
        <v>1551</v>
      </c>
      <c r="E4687" s="282" t="s">
        <v>3805</v>
      </c>
      <c r="F4687" s="284" t="s">
        <v>5145</v>
      </c>
      <c r="G4687" s="282" t="s">
        <v>3144</v>
      </c>
      <c r="H4687" s="261" t="s">
        <v>3433</v>
      </c>
      <c r="I4687" s="257">
        <v>1100000</v>
      </c>
      <c r="J4687" s="261">
        <v>1</v>
      </c>
      <c r="L4687" s="258">
        <v>110000</v>
      </c>
      <c r="M4687" s="257">
        <v>1210000</v>
      </c>
      <c r="O4687" s="257" t="s">
        <v>6334</v>
      </c>
      <c r="P4687" s="282" t="s">
        <v>6335</v>
      </c>
    </row>
    <row r="4688" spans="1:17">
      <c r="A4688" s="58">
        <v>4689</v>
      </c>
      <c r="B4688" s="58">
        <v>49</v>
      </c>
      <c r="C4688" s="256">
        <v>46232</v>
      </c>
      <c r="D4688" s="282" t="s">
        <v>1370</v>
      </c>
      <c r="E4688" s="282" t="s">
        <v>3805</v>
      </c>
      <c r="F4688" s="284" t="s">
        <v>1230</v>
      </c>
      <c r="G4688" s="282" t="s">
        <v>2136</v>
      </c>
      <c r="H4688" s="261" t="s">
        <v>1230</v>
      </c>
      <c r="I4688" s="257">
        <v>140000</v>
      </c>
      <c r="J4688" s="261">
        <v>2</v>
      </c>
      <c r="M4688" s="257">
        <v>280000</v>
      </c>
    </row>
    <row r="4689" spans="1:17">
      <c r="A4689" s="58">
        <v>4690</v>
      </c>
      <c r="B4689" s="58">
        <v>214</v>
      </c>
      <c r="C4689" s="256">
        <v>46232</v>
      </c>
      <c r="D4689" s="282" t="s">
        <v>3880</v>
      </c>
      <c r="E4689" s="282" t="s">
        <v>3805</v>
      </c>
      <c r="G4689" s="282" t="s">
        <v>2150</v>
      </c>
      <c r="H4689" s="261" t="s">
        <v>1907</v>
      </c>
      <c r="I4689" s="257">
        <v>2100000</v>
      </c>
      <c r="J4689" s="261">
        <v>1</v>
      </c>
      <c r="M4689" s="257">
        <v>2100000</v>
      </c>
      <c r="O4689" s="257" t="s">
        <v>6338</v>
      </c>
    </row>
    <row r="4690" spans="1:17">
      <c r="A4690" s="58">
        <v>4691</v>
      </c>
      <c r="B4690" s="58">
        <v>111</v>
      </c>
      <c r="C4690" s="256">
        <v>46232</v>
      </c>
      <c r="D4690" s="282" t="s">
        <v>3880</v>
      </c>
      <c r="E4690" s="282" t="s">
        <v>3805</v>
      </c>
      <c r="G4690" s="282" t="s">
        <v>3555</v>
      </c>
      <c r="I4690" s="257">
        <v>150000</v>
      </c>
      <c r="J4690" s="261">
        <v>1</v>
      </c>
      <c r="M4690" s="257">
        <v>150000</v>
      </c>
      <c r="N4690" s="257" t="s">
        <v>6338</v>
      </c>
    </row>
    <row r="4691" spans="1:17">
      <c r="A4691" s="58">
        <v>4692</v>
      </c>
      <c r="B4691" s="58">
        <v>92</v>
      </c>
      <c r="C4691" s="256">
        <v>46232</v>
      </c>
      <c r="D4691" s="282" t="s">
        <v>2719</v>
      </c>
      <c r="E4691" s="282" t="s">
        <v>3805</v>
      </c>
      <c r="G4691" s="282" t="s">
        <v>2144</v>
      </c>
      <c r="H4691" s="261">
        <v>2820403</v>
      </c>
      <c r="I4691" s="257">
        <v>1600000</v>
      </c>
      <c r="J4691" s="261">
        <v>1</v>
      </c>
      <c r="M4691" s="257">
        <v>1600000</v>
      </c>
      <c r="O4691" s="257" t="s">
        <v>6341</v>
      </c>
      <c r="P4691" s="282" t="s">
        <v>6342</v>
      </c>
    </row>
    <row r="4692" spans="1:17">
      <c r="A4692" s="58">
        <v>4693</v>
      </c>
      <c r="B4692" s="58">
        <v>13</v>
      </c>
      <c r="C4692" s="256">
        <v>46232</v>
      </c>
      <c r="D4692" s="282" t="s">
        <v>1344</v>
      </c>
      <c r="E4692" s="282" t="s">
        <v>3805</v>
      </c>
      <c r="F4692" s="284">
        <v>7205502786</v>
      </c>
      <c r="G4692" s="282" t="s">
        <v>1182</v>
      </c>
      <c r="H4692" s="261" t="s">
        <v>1710</v>
      </c>
      <c r="I4692" s="257">
        <v>1200000</v>
      </c>
      <c r="J4692" s="261">
        <v>1</v>
      </c>
      <c r="M4692" s="257">
        <v>1200000</v>
      </c>
      <c r="O4692" s="257" t="s">
        <v>6344</v>
      </c>
    </row>
    <row r="4693" spans="1:17">
      <c r="A4693" s="58">
        <v>4694</v>
      </c>
      <c r="B4693" s="58">
        <v>105</v>
      </c>
      <c r="C4693" s="256">
        <v>46232</v>
      </c>
      <c r="D4693" s="282" t="s">
        <v>1007</v>
      </c>
      <c r="E4693" s="282" t="s">
        <v>3805</v>
      </c>
      <c r="G4693" s="282" t="s">
        <v>2234</v>
      </c>
      <c r="I4693" s="257">
        <v>1600000</v>
      </c>
      <c r="J4693" s="261">
        <v>1</v>
      </c>
      <c r="M4693" s="257">
        <v>1760000</v>
      </c>
      <c r="O4693" s="257" t="s">
        <v>6346</v>
      </c>
    </row>
    <row r="4694" spans="1:17">
      <c r="A4694" s="58">
        <v>4695</v>
      </c>
      <c r="B4694" s="58">
        <v>159</v>
      </c>
      <c r="C4694" s="256">
        <v>46232</v>
      </c>
      <c r="D4694" s="282" t="s">
        <v>3109</v>
      </c>
      <c r="E4694" s="282" t="s">
        <v>3805</v>
      </c>
      <c r="G4694" s="282" t="s">
        <v>4817</v>
      </c>
      <c r="H4694" s="261" t="s">
        <v>4818</v>
      </c>
      <c r="I4694" s="257">
        <v>180000</v>
      </c>
      <c r="J4694" s="261">
        <v>2</v>
      </c>
      <c r="M4694" s="257">
        <v>360000</v>
      </c>
    </row>
    <row r="4695" spans="1:17">
      <c r="A4695" s="58">
        <v>4696</v>
      </c>
      <c r="B4695" s="58">
        <v>225</v>
      </c>
      <c r="C4695" s="256">
        <v>46232</v>
      </c>
      <c r="D4695" s="282" t="s">
        <v>2262</v>
      </c>
      <c r="E4695" s="282" t="s">
        <v>3805</v>
      </c>
      <c r="F4695" s="284" t="s">
        <v>6348</v>
      </c>
      <c r="G4695" s="282" t="s">
        <v>2128</v>
      </c>
      <c r="H4695" s="261" t="s">
        <v>1180</v>
      </c>
      <c r="I4695" s="257">
        <v>1600000</v>
      </c>
      <c r="J4695" s="261">
        <v>1</v>
      </c>
      <c r="L4695" s="258">
        <v>160000</v>
      </c>
      <c r="M4695" s="257">
        <v>1760000</v>
      </c>
      <c r="O4695" s="257" t="s">
        <v>6349</v>
      </c>
    </row>
    <row r="4696" spans="1:17">
      <c r="A4696" s="58">
        <v>4697</v>
      </c>
      <c r="B4696" s="58">
        <v>225</v>
      </c>
      <c r="C4696" s="256">
        <v>46232</v>
      </c>
      <c r="D4696" s="282" t="s">
        <v>4158</v>
      </c>
      <c r="E4696" s="282" t="s">
        <v>3805</v>
      </c>
      <c r="F4696" s="284" t="s">
        <v>6352</v>
      </c>
      <c r="G4696" s="282" t="s">
        <v>2128</v>
      </c>
      <c r="H4696" s="261" t="s">
        <v>1180</v>
      </c>
      <c r="I4696" s="257">
        <v>1500000</v>
      </c>
      <c r="J4696" s="261">
        <v>1</v>
      </c>
      <c r="L4696" s="258">
        <v>150000</v>
      </c>
      <c r="M4696" s="257">
        <v>1650000</v>
      </c>
      <c r="O4696" s="257" t="s">
        <v>6353</v>
      </c>
    </row>
    <row r="4697" spans="1:17">
      <c r="A4697" s="58">
        <v>4698</v>
      </c>
      <c r="B4697" s="58">
        <v>65</v>
      </c>
      <c r="C4697" s="256">
        <v>46232</v>
      </c>
      <c r="D4697" s="282" t="s">
        <v>4158</v>
      </c>
      <c r="E4697" s="282" t="s">
        <v>3805</v>
      </c>
      <c r="F4697" s="284" t="s">
        <v>1760</v>
      </c>
      <c r="G4697" s="282" t="s">
        <v>2129</v>
      </c>
      <c r="H4697" s="261" t="s">
        <v>1760</v>
      </c>
      <c r="I4697" s="257">
        <v>100000</v>
      </c>
      <c r="J4697" s="261">
        <v>1</v>
      </c>
      <c r="L4697" s="258">
        <v>10000</v>
      </c>
      <c r="M4697" s="257">
        <v>110000</v>
      </c>
      <c r="N4697" s="257" t="s">
        <v>6353</v>
      </c>
      <c r="P4697" s="282" t="s">
        <v>4263</v>
      </c>
    </row>
    <row r="4698" spans="1:17">
      <c r="A4698" s="58">
        <v>4699</v>
      </c>
      <c r="B4698" s="58">
        <v>290</v>
      </c>
      <c r="C4698" s="256">
        <v>46232</v>
      </c>
      <c r="D4698" s="282" t="s">
        <v>1680</v>
      </c>
      <c r="E4698" s="282" t="s">
        <v>3805</v>
      </c>
      <c r="G4698" s="282" t="s">
        <v>6216</v>
      </c>
      <c r="H4698" s="261" t="s">
        <v>6217</v>
      </c>
      <c r="I4698" s="257">
        <v>250000</v>
      </c>
      <c r="J4698" s="261">
        <v>1</v>
      </c>
      <c r="M4698" s="257">
        <v>250000</v>
      </c>
    </row>
    <row r="4699" spans="1:17">
      <c r="A4699" s="58">
        <v>4700</v>
      </c>
      <c r="B4699" s="58">
        <v>50</v>
      </c>
      <c r="C4699" s="256">
        <v>46232</v>
      </c>
      <c r="D4699" s="282" t="s">
        <v>1569</v>
      </c>
      <c r="E4699" s="282" t="s">
        <v>3805</v>
      </c>
      <c r="F4699" s="284" t="s">
        <v>2165</v>
      </c>
      <c r="G4699" s="282" t="s">
        <v>2130</v>
      </c>
      <c r="H4699" s="261" t="s">
        <v>2165</v>
      </c>
      <c r="I4699" s="257">
        <v>250000</v>
      </c>
      <c r="J4699" s="261">
        <v>1</v>
      </c>
      <c r="M4699" s="257">
        <v>250000</v>
      </c>
      <c r="Q4699" s="282" t="s">
        <v>2170</v>
      </c>
    </row>
    <row r="4700" spans="1:17">
      <c r="A4700" s="58">
        <v>4701</v>
      </c>
      <c r="B4700" s="58">
        <v>94</v>
      </c>
      <c r="C4700" s="256">
        <v>46232</v>
      </c>
      <c r="D4700" s="282" t="s">
        <v>3656</v>
      </c>
      <c r="E4700" s="282" t="s">
        <v>3805</v>
      </c>
      <c r="G4700" s="282" t="s">
        <v>2135</v>
      </c>
      <c r="H4700" s="261" t="s">
        <v>1186</v>
      </c>
      <c r="I4700" s="257">
        <v>630000</v>
      </c>
      <c r="J4700" s="261">
        <v>1</v>
      </c>
      <c r="M4700" s="257">
        <v>630000</v>
      </c>
    </row>
    <row r="4701" spans="1:17">
      <c r="A4701" s="58">
        <v>4702</v>
      </c>
      <c r="B4701" s="58">
        <v>96</v>
      </c>
      <c r="C4701" s="256">
        <v>46232</v>
      </c>
      <c r="D4701" s="282" t="s">
        <v>3656</v>
      </c>
      <c r="E4701" s="282" t="s">
        <v>3805</v>
      </c>
      <c r="G4701" s="282" t="s">
        <v>2138</v>
      </c>
      <c r="H4701" s="261">
        <v>50229</v>
      </c>
      <c r="I4701" s="257">
        <v>80000</v>
      </c>
      <c r="J4701" s="261">
        <v>1</v>
      </c>
      <c r="M4701" s="257">
        <v>80000</v>
      </c>
    </row>
    <row r="4702" spans="1:17">
      <c r="A4702" s="58">
        <v>4703</v>
      </c>
      <c r="B4702" s="58">
        <v>49</v>
      </c>
      <c r="C4702" s="256">
        <v>46232</v>
      </c>
      <c r="D4702" s="282" t="s">
        <v>3656</v>
      </c>
      <c r="E4702" s="282" t="s">
        <v>3805</v>
      </c>
      <c r="F4702" s="284" t="s">
        <v>1230</v>
      </c>
      <c r="G4702" s="282" t="s">
        <v>2136</v>
      </c>
      <c r="H4702" s="261" t="s">
        <v>1230</v>
      </c>
      <c r="I4702" s="257">
        <v>140000</v>
      </c>
      <c r="J4702" s="261">
        <v>1</v>
      </c>
      <c r="M4702" s="257">
        <v>140000</v>
      </c>
    </row>
    <row r="4703" spans="1:17">
      <c r="A4703" s="58">
        <v>4704</v>
      </c>
      <c r="B4703" s="58">
        <v>239</v>
      </c>
      <c r="C4703" s="256">
        <v>46232</v>
      </c>
      <c r="D4703" s="282" t="s">
        <v>1928</v>
      </c>
      <c r="E4703" s="282" t="s">
        <v>3805</v>
      </c>
      <c r="F4703" s="284" t="s">
        <v>6358</v>
      </c>
      <c r="G4703" s="282" t="s">
        <v>2128</v>
      </c>
      <c r="H4703" s="261" t="s">
        <v>1180</v>
      </c>
      <c r="I4703" s="257">
        <v>1500000</v>
      </c>
      <c r="J4703" s="261">
        <v>1</v>
      </c>
      <c r="L4703" s="258">
        <v>150000</v>
      </c>
      <c r="M4703" s="257">
        <v>1650000</v>
      </c>
    </row>
    <row r="4704" spans="1:17">
      <c r="A4704" s="58">
        <v>4705</v>
      </c>
      <c r="B4704" s="58">
        <v>65</v>
      </c>
      <c r="C4704" s="256">
        <v>46232</v>
      </c>
      <c r="D4704" s="282" t="s">
        <v>1928</v>
      </c>
      <c r="E4704" s="282" t="s">
        <v>3805</v>
      </c>
      <c r="F4704" s="284" t="s">
        <v>1760</v>
      </c>
      <c r="G4704" s="282" t="s">
        <v>2129</v>
      </c>
      <c r="H4704" s="261" t="s">
        <v>1760</v>
      </c>
      <c r="I4704" s="257">
        <v>100000</v>
      </c>
      <c r="J4704" s="261">
        <v>1</v>
      </c>
      <c r="L4704" s="258">
        <v>10000</v>
      </c>
      <c r="M4704" s="257">
        <v>110000</v>
      </c>
      <c r="Q4704" s="282" t="s">
        <v>4263</v>
      </c>
    </row>
    <row r="4705" spans="1:17">
      <c r="A4705" s="58">
        <v>4706</v>
      </c>
      <c r="B4705" s="58">
        <v>210</v>
      </c>
      <c r="C4705" s="256">
        <v>46232</v>
      </c>
      <c r="D4705" s="282" t="s">
        <v>1825</v>
      </c>
      <c r="E4705" s="282" t="s">
        <v>3805</v>
      </c>
      <c r="F4705" s="284" t="s">
        <v>6360</v>
      </c>
      <c r="G4705" s="282" t="s">
        <v>2128</v>
      </c>
      <c r="H4705" s="261" t="s">
        <v>1180</v>
      </c>
      <c r="I4705" s="257">
        <v>1500000</v>
      </c>
      <c r="J4705" s="261">
        <v>1</v>
      </c>
      <c r="L4705" s="258">
        <v>150000</v>
      </c>
      <c r="M4705" s="257">
        <v>1650000</v>
      </c>
    </row>
    <row r="4706" spans="1:17">
      <c r="A4706" s="58">
        <v>4707</v>
      </c>
      <c r="B4706" s="58">
        <v>65</v>
      </c>
      <c r="C4706" s="256">
        <v>46232</v>
      </c>
      <c r="D4706" s="282" t="s">
        <v>1825</v>
      </c>
      <c r="E4706" s="282" t="s">
        <v>3805</v>
      </c>
      <c r="F4706" s="284" t="s">
        <v>1760</v>
      </c>
      <c r="G4706" s="282" t="s">
        <v>2129</v>
      </c>
      <c r="H4706" s="261" t="s">
        <v>1760</v>
      </c>
      <c r="I4706" s="257">
        <v>100000</v>
      </c>
      <c r="J4706" s="261">
        <v>1</v>
      </c>
      <c r="L4706" s="258">
        <v>10000</v>
      </c>
      <c r="M4706" s="257">
        <v>110000</v>
      </c>
      <c r="Q4706" s="282" t="s">
        <v>4263</v>
      </c>
    </row>
    <row r="4707" spans="1:17">
      <c r="A4707" s="58">
        <v>4708</v>
      </c>
      <c r="B4707" s="58">
        <v>273</v>
      </c>
      <c r="C4707" s="256">
        <v>46232</v>
      </c>
      <c r="D4707" s="282" t="s">
        <v>3881</v>
      </c>
      <c r="E4707" s="282" t="s">
        <v>3805</v>
      </c>
      <c r="G4707" s="282" t="s">
        <v>2086</v>
      </c>
      <c r="H4707" s="261">
        <v>2830502</v>
      </c>
      <c r="I4707" s="257">
        <v>1700000</v>
      </c>
      <c r="J4707" s="261">
        <v>1</v>
      </c>
      <c r="L4707" s="258">
        <v>170000</v>
      </c>
      <c r="M4707" s="257">
        <v>1870000</v>
      </c>
      <c r="O4707" s="257" t="s">
        <v>6362</v>
      </c>
    </row>
    <row r="4708" spans="1:17">
      <c r="A4708" s="58">
        <v>4709</v>
      </c>
      <c r="B4708" s="58">
        <v>12</v>
      </c>
      <c r="C4708" s="256">
        <v>46232</v>
      </c>
      <c r="D4708" s="282" t="s">
        <v>1131</v>
      </c>
      <c r="E4708" s="282" t="s">
        <v>3805</v>
      </c>
      <c r="F4708" s="284">
        <v>7205246673</v>
      </c>
      <c r="G4708" s="282" t="s">
        <v>1182</v>
      </c>
      <c r="H4708" s="261" t="s">
        <v>1710</v>
      </c>
      <c r="I4708" s="257">
        <v>1200000</v>
      </c>
      <c r="J4708" s="261">
        <v>1</v>
      </c>
      <c r="L4708" s="258">
        <v>120000</v>
      </c>
      <c r="M4708" s="257">
        <v>1320000</v>
      </c>
      <c r="O4708" s="257" t="s">
        <v>6364</v>
      </c>
    </row>
    <row r="4709" spans="1:17">
      <c r="A4709" s="58">
        <v>4710</v>
      </c>
      <c r="C4709" s="256">
        <v>46232</v>
      </c>
      <c r="D4709" s="282" t="s">
        <v>1882</v>
      </c>
      <c r="G4709" s="282" t="s">
        <v>1882</v>
      </c>
      <c r="N4709" s="257">
        <v>-5170000</v>
      </c>
    </row>
    <row r="4710" spans="1:17">
      <c r="A4710" s="58">
        <v>4711</v>
      </c>
      <c r="C4710" s="256">
        <v>46232</v>
      </c>
      <c r="D4710" s="282" t="s">
        <v>5678</v>
      </c>
      <c r="G4710" s="282" t="s">
        <v>5697</v>
      </c>
      <c r="N4710" s="257">
        <v>-1250000</v>
      </c>
    </row>
    <row r="4711" spans="1:17">
      <c r="A4711" s="58">
        <v>4712</v>
      </c>
      <c r="C4711" s="256">
        <v>46232</v>
      </c>
      <c r="D4711" s="282" t="s">
        <v>3880</v>
      </c>
      <c r="G4711" s="282" t="s">
        <v>4053</v>
      </c>
      <c r="N4711" s="257">
        <v>-2250000</v>
      </c>
    </row>
    <row r="4712" spans="1:17">
      <c r="A4712" s="58">
        <v>4713</v>
      </c>
      <c r="C4712" s="256">
        <v>46232</v>
      </c>
      <c r="D4712" s="282" t="s">
        <v>1928</v>
      </c>
      <c r="G4712" s="282" t="s">
        <v>1928</v>
      </c>
      <c r="N4712" s="257">
        <v>-1760000</v>
      </c>
    </row>
    <row r="4713" spans="1:17">
      <c r="A4713" s="58">
        <v>4714</v>
      </c>
      <c r="B4713" s="58">
        <v>161</v>
      </c>
      <c r="C4713" s="256">
        <v>46233</v>
      </c>
      <c r="D4713" s="282" t="s">
        <v>1010</v>
      </c>
      <c r="E4713" s="282" t="s">
        <v>3805</v>
      </c>
      <c r="F4713" s="284" t="s">
        <v>6376</v>
      </c>
      <c r="G4713" s="282" t="s">
        <v>2134</v>
      </c>
      <c r="H4713" s="261" t="s">
        <v>1179</v>
      </c>
      <c r="I4713" s="257">
        <v>1000000</v>
      </c>
      <c r="J4713" s="261">
        <v>1</v>
      </c>
      <c r="M4713" s="257">
        <v>1000000</v>
      </c>
    </row>
    <row r="4714" spans="1:17">
      <c r="A4714" s="58">
        <v>4715</v>
      </c>
      <c r="B4714" s="58">
        <v>49</v>
      </c>
      <c r="C4714" s="256">
        <v>46233</v>
      </c>
      <c r="D4714" s="282" t="s">
        <v>1010</v>
      </c>
      <c r="E4714" s="282" t="s">
        <v>3805</v>
      </c>
      <c r="F4714" s="284" t="s">
        <v>1230</v>
      </c>
      <c r="G4714" s="282" t="s">
        <v>2136</v>
      </c>
      <c r="H4714" s="261" t="s">
        <v>1230</v>
      </c>
      <c r="I4714" s="257">
        <v>140000</v>
      </c>
      <c r="J4714" s="261">
        <v>1</v>
      </c>
      <c r="M4714" s="257">
        <v>140000</v>
      </c>
    </row>
    <row r="4715" spans="1:17">
      <c r="A4715" s="58">
        <v>4716</v>
      </c>
      <c r="B4715" s="58">
        <v>175</v>
      </c>
      <c r="C4715" s="256">
        <v>46233</v>
      </c>
      <c r="D4715" s="282" t="s">
        <v>1010</v>
      </c>
      <c r="E4715" s="282" t="s">
        <v>3805</v>
      </c>
      <c r="G4715" s="282" t="s">
        <v>2140</v>
      </c>
      <c r="H4715" s="261" t="s">
        <v>1778</v>
      </c>
      <c r="I4715" s="257">
        <v>20000</v>
      </c>
      <c r="J4715" s="261">
        <v>1</v>
      </c>
      <c r="M4715" s="257">
        <v>20000</v>
      </c>
      <c r="P4715" s="282" t="s">
        <v>4901</v>
      </c>
    </row>
    <row r="4716" spans="1:17">
      <c r="A4716" s="58">
        <v>4717</v>
      </c>
      <c r="B4716" s="58">
        <v>174</v>
      </c>
      <c r="C4716" s="256">
        <v>46233</v>
      </c>
      <c r="D4716" s="282" t="s">
        <v>1010</v>
      </c>
      <c r="E4716" s="282" t="s">
        <v>3805</v>
      </c>
      <c r="G4716" s="282" t="s">
        <v>2139</v>
      </c>
      <c r="H4716" s="261" t="s">
        <v>1752</v>
      </c>
      <c r="I4716" s="257">
        <v>40000</v>
      </c>
      <c r="J4716" s="261">
        <v>1</v>
      </c>
      <c r="M4716" s="257">
        <v>40000</v>
      </c>
    </row>
    <row r="4717" spans="1:17">
      <c r="A4717" s="58">
        <v>4718</v>
      </c>
      <c r="B4717" s="58">
        <v>77</v>
      </c>
      <c r="C4717" s="256">
        <v>46233</v>
      </c>
      <c r="D4717" s="282" t="s">
        <v>5289</v>
      </c>
      <c r="E4717" s="282" t="s">
        <v>3805</v>
      </c>
      <c r="F4717" s="284" t="s">
        <v>4656</v>
      </c>
      <c r="G4717" s="282" t="s">
        <v>1701</v>
      </c>
      <c r="I4717" s="257">
        <v>1300000</v>
      </c>
      <c r="J4717" s="261">
        <v>1</v>
      </c>
      <c r="M4717" s="257">
        <v>1300000</v>
      </c>
      <c r="Q4717" s="282" t="s">
        <v>6384</v>
      </c>
    </row>
    <row r="4718" spans="1:17">
      <c r="A4718" s="58">
        <v>4719</v>
      </c>
      <c r="B4718" s="58">
        <v>286</v>
      </c>
      <c r="C4718" s="256">
        <v>46233</v>
      </c>
      <c r="D4718" s="282" t="s">
        <v>1429</v>
      </c>
      <c r="E4718" s="282" t="s">
        <v>3805</v>
      </c>
      <c r="G4718" s="282" t="s">
        <v>3049</v>
      </c>
      <c r="H4718" s="261">
        <v>6058008122</v>
      </c>
      <c r="I4718" s="257">
        <v>2500000</v>
      </c>
      <c r="J4718" s="261">
        <v>1</v>
      </c>
      <c r="M4718" s="257">
        <v>2500000</v>
      </c>
      <c r="O4718" s="257" t="s">
        <v>6379</v>
      </c>
    </row>
    <row r="4719" spans="1:17">
      <c r="A4719" s="58">
        <v>4720</v>
      </c>
      <c r="B4719" s="58">
        <v>94</v>
      </c>
      <c r="C4719" s="256">
        <v>46233</v>
      </c>
      <c r="D4719" s="282" t="s">
        <v>1370</v>
      </c>
      <c r="E4719" s="282" t="s">
        <v>3805</v>
      </c>
      <c r="G4719" s="282" t="s">
        <v>2135</v>
      </c>
      <c r="H4719" s="261" t="s">
        <v>1186</v>
      </c>
      <c r="I4719" s="257">
        <v>630000</v>
      </c>
      <c r="J4719" s="261">
        <v>2</v>
      </c>
      <c r="M4719" s="257">
        <v>1260000</v>
      </c>
    </row>
    <row r="4720" spans="1:17">
      <c r="A4720" s="58">
        <v>4721</v>
      </c>
      <c r="B4720" s="58">
        <v>174</v>
      </c>
      <c r="C4720" s="256">
        <v>46233</v>
      </c>
      <c r="D4720" s="282" t="s">
        <v>1370</v>
      </c>
      <c r="E4720" s="282" t="s">
        <v>3805</v>
      </c>
      <c r="G4720" s="282" t="s">
        <v>2139</v>
      </c>
      <c r="H4720" s="261" t="s">
        <v>1752</v>
      </c>
      <c r="I4720" s="257">
        <v>35000</v>
      </c>
      <c r="J4720" s="261">
        <v>2</v>
      </c>
      <c r="M4720" s="257">
        <v>70000</v>
      </c>
    </row>
    <row r="4721" spans="1:17">
      <c r="A4721" s="58">
        <v>4722</v>
      </c>
      <c r="B4721" s="58">
        <v>175</v>
      </c>
      <c r="C4721" s="256">
        <v>46233</v>
      </c>
      <c r="D4721" s="282" t="s">
        <v>1370</v>
      </c>
      <c r="E4721" s="282" t="s">
        <v>3805</v>
      </c>
      <c r="G4721" s="282" t="s">
        <v>2140</v>
      </c>
      <c r="H4721" s="261" t="s">
        <v>1778</v>
      </c>
      <c r="I4721" s="257">
        <v>10000</v>
      </c>
      <c r="J4721" s="261">
        <v>2</v>
      </c>
      <c r="M4721" s="257">
        <v>20000</v>
      </c>
      <c r="P4721" s="282" t="s">
        <v>4901</v>
      </c>
    </row>
    <row r="4722" spans="1:17">
      <c r="A4722" s="58">
        <v>4723</v>
      </c>
      <c r="C4722" s="256">
        <v>46233</v>
      </c>
      <c r="D4722" s="282" t="s">
        <v>1557</v>
      </c>
      <c r="G4722" s="282" t="s">
        <v>1557</v>
      </c>
      <c r="N4722" s="257">
        <v>-1760000</v>
      </c>
    </row>
    <row r="4723" spans="1:17">
      <c r="A4723" s="58">
        <v>4724</v>
      </c>
      <c r="C4723" s="256">
        <v>46233</v>
      </c>
      <c r="D4723" s="282" t="s">
        <v>4158</v>
      </c>
      <c r="G4723" s="282" t="s">
        <v>4158</v>
      </c>
      <c r="N4723" s="257">
        <v>-1760000</v>
      </c>
    </row>
    <row r="4724" spans="1:17">
      <c r="A4724" s="58">
        <v>4725</v>
      </c>
      <c r="C4724" s="256">
        <v>46233</v>
      </c>
      <c r="D4724" s="282" t="s">
        <v>1018</v>
      </c>
      <c r="G4724" s="282" t="s">
        <v>1018</v>
      </c>
      <c r="N4724" s="257">
        <v>-450000</v>
      </c>
    </row>
    <row r="4725" spans="1:17">
      <c r="A4725" s="58">
        <v>4726</v>
      </c>
      <c r="C4725" s="256">
        <v>46233</v>
      </c>
      <c r="D4725" s="282" t="s">
        <v>2719</v>
      </c>
      <c r="G4725" s="282" t="s">
        <v>2719</v>
      </c>
      <c r="N4725" s="257">
        <v>-1600000</v>
      </c>
    </row>
    <row r="4726" spans="1:17">
      <c r="A4726" s="58">
        <v>4727</v>
      </c>
      <c r="C4726" s="256">
        <v>46233</v>
      </c>
      <c r="D4726" s="282" t="s">
        <v>3855</v>
      </c>
      <c r="G4726" s="282" t="s">
        <v>3855</v>
      </c>
      <c r="N4726" s="257">
        <v>-20000</v>
      </c>
    </row>
    <row r="4727" spans="1:17">
      <c r="A4727" s="58">
        <v>4728</v>
      </c>
      <c r="B4727" s="58">
        <v>77</v>
      </c>
      <c r="C4727" s="256">
        <v>46234</v>
      </c>
      <c r="D4727" s="282" t="s">
        <v>1010</v>
      </c>
      <c r="E4727" s="282" t="s">
        <v>3805</v>
      </c>
      <c r="F4727" s="284" t="s">
        <v>4656</v>
      </c>
      <c r="G4727" s="282" t="s">
        <v>1701</v>
      </c>
      <c r="I4727" s="257">
        <v>1100000</v>
      </c>
      <c r="J4727" s="261">
        <v>1</v>
      </c>
      <c r="M4727" s="257">
        <v>1100000</v>
      </c>
      <c r="O4727" s="257" t="s">
        <v>6385</v>
      </c>
    </row>
    <row r="4728" spans="1:17">
      <c r="A4728" s="58">
        <v>4729</v>
      </c>
      <c r="B4728" s="58">
        <v>106</v>
      </c>
      <c r="C4728" s="256">
        <v>46234</v>
      </c>
      <c r="D4728" s="282" t="s">
        <v>1802</v>
      </c>
      <c r="E4728" s="282" t="s">
        <v>3805</v>
      </c>
      <c r="G4728" s="282" t="s">
        <v>2550</v>
      </c>
      <c r="H4728" s="261" t="s">
        <v>2549</v>
      </c>
      <c r="I4728" s="257">
        <v>1900000</v>
      </c>
      <c r="J4728" s="261">
        <v>1</v>
      </c>
      <c r="M4728" s="257">
        <v>1900000</v>
      </c>
      <c r="O4728" s="257" t="s">
        <v>6385</v>
      </c>
    </row>
    <row r="4729" spans="1:17">
      <c r="A4729" s="58">
        <v>4730</v>
      </c>
      <c r="B4729" s="58">
        <v>104</v>
      </c>
      <c r="C4729" s="256">
        <v>46234</v>
      </c>
      <c r="D4729" s="282" t="s">
        <v>1766</v>
      </c>
      <c r="E4729" s="282" t="s">
        <v>3805</v>
      </c>
      <c r="G4729" s="282" t="s">
        <v>1467</v>
      </c>
      <c r="H4729" s="261" t="s">
        <v>2613</v>
      </c>
      <c r="I4729" s="257">
        <v>350000</v>
      </c>
      <c r="J4729" s="261">
        <v>1</v>
      </c>
      <c r="M4729" s="257">
        <v>350000</v>
      </c>
    </row>
    <row r="4730" spans="1:17">
      <c r="A4730" s="58">
        <v>4731</v>
      </c>
      <c r="B4730" s="58">
        <v>291</v>
      </c>
      <c r="C4730" s="256">
        <v>46234</v>
      </c>
      <c r="D4730" s="282" t="s">
        <v>1705</v>
      </c>
      <c r="E4730" s="282" t="s">
        <v>3805</v>
      </c>
      <c r="G4730" s="282" t="s">
        <v>6389</v>
      </c>
      <c r="H4730" s="261" t="s">
        <v>4515</v>
      </c>
      <c r="I4730" s="257">
        <v>100000</v>
      </c>
      <c r="J4730" s="261">
        <v>1</v>
      </c>
      <c r="L4730" s="258">
        <v>10000</v>
      </c>
      <c r="M4730" s="257">
        <v>110000</v>
      </c>
    </row>
    <row r="4731" spans="1:17">
      <c r="A4731" s="58">
        <v>4732</v>
      </c>
      <c r="B4731" s="58">
        <v>104</v>
      </c>
      <c r="C4731" s="256">
        <v>46234</v>
      </c>
      <c r="D4731" s="282" t="s">
        <v>6454</v>
      </c>
      <c r="G4731" s="282" t="s">
        <v>6455</v>
      </c>
      <c r="H4731" s="261" t="s">
        <v>6456</v>
      </c>
      <c r="I4731" s="257">
        <v>350000</v>
      </c>
      <c r="J4731" s="261">
        <v>1</v>
      </c>
      <c r="L4731" s="258">
        <v>35000</v>
      </c>
      <c r="M4731" s="257">
        <v>385000</v>
      </c>
      <c r="P4731" s="282" t="s">
        <v>6457</v>
      </c>
    </row>
    <row r="4732" spans="1:17">
      <c r="A4732" s="58">
        <v>4733</v>
      </c>
      <c r="B4732" s="58">
        <v>287</v>
      </c>
      <c r="C4732" s="256">
        <v>46234</v>
      </c>
      <c r="D4732" s="282" t="s">
        <v>1209</v>
      </c>
      <c r="E4732" s="282" t="s">
        <v>3805</v>
      </c>
      <c r="G4732" s="282" t="s">
        <v>1184</v>
      </c>
      <c r="H4732" s="261" t="s">
        <v>4072</v>
      </c>
      <c r="I4732" s="257">
        <v>1300000</v>
      </c>
      <c r="J4732" s="261">
        <v>1</v>
      </c>
      <c r="L4732" s="258">
        <v>130000</v>
      </c>
      <c r="M4732" s="257">
        <v>1430000</v>
      </c>
      <c r="Q4732" s="282" t="s">
        <v>6392</v>
      </c>
    </row>
    <row r="4733" spans="1:17">
      <c r="A4733" s="58">
        <v>4734</v>
      </c>
      <c r="B4733" s="58">
        <v>13</v>
      </c>
      <c r="C4733" s="256">
        <v>46234</v>
      </c>
      <c r="D4733" s="282" t="s">
        <v>1762</v>
      </c>
      <c r="E4733" s="282" t="s">
        <v>3805</v>
      </c>
      <c r="F4733" s="284">
        <v>7205502786</v>
      </c>
      <c r="G4733" s="282" t="s">
        <v>1182</v>
      </c>
      <c r="H4733" s="261" t="s">
        <v>1710</v>
      </c>
      <c r="I4733" s="257">
        <v>1200000</v>
      </c>
      <c r="J4733" s="261">
        <v>1</v>
      </c>
      <c r="L4733" s="258">
        <v>120000</v>
      </c>
      <c r="M4733" s="257">
        <v>1320000</v>
      </c>
      <c r="O4733" s="257" t="s">
        <v>6395</v>
      </c>
      <c r="P4733" s="282" t="s">
        <v>5493</v>
      </c>
    </row>
    <row r="4734" spans="1:17">
      <c r="A4734" s="58">
        <v>4735</v>
      </c>
      <c r="B4734" s="58">
        <v>13</v>
      </c>
      <c r="C4734" s="256">
        <v>46234</v>
      </c>
      <c r="D4734" s="282" t="s">
        <v>1370</v>
      </c>
      <c r="E4734" s="282" t="s">
        <v>3805</v>
      </c>
      <c r="F4734" s="284">
        <v>7205502786</v>
      </c>
      <c r="G4734" s="282" t="s">
        <v>1182</v>
      </c>
      <c r="H4734" s="261" t="s">
        <v>1710</v>
      </c>
      <c r="I4734" s="257">
        <v>1200000</v>
      </c>
      <c r="J4734" s="261">
        <v>1</v>
      </c>
      <c r="M4734" s="257">
        <v>1200000</v>
      </c>
      <c r="O4734" s="257" t="s">
        <v>6397</v>
      </c>
      <c r="P4734" s="282" t="s">
        <v>5493</v>
      </c>
    </row>
    <row r="4735" spans="1:17">
      <c r="A4735" s="58">
        <v>4736</v>
      </c>
      <c r="C4735" s="256">
        <v>46234</v>
      </c>
      <c r="D4735" s="282" t="s">
        <v>1825</v>
      </c>
      <c r="G4735" s="282" t="s">
        <v>1825</v>
      </c>
      <c r="N4735" s="257">
        <v>-1760000</v>
      </c>
    </row>
    <row r="4736" spans="1:17">
      <c r="A4736" s="58">
        <v>4737</v>
      </c>
      <c r="C4736" s="256">
        <v>46234</v>
      </c>
      <c r="D4736" s="282" t="s">
        <v>6181</v>
      </c>
      <c r="G4736" s="282" t="s">
        <v>6205</v>
      </c>
      <c r="N4736" s="257">
        <v>-1320000</v>
      </c>
    </row>
    <row r="4737" spans="1:15">
      <c r="A4737" s="58">
        <v>4738</v>
      </c>
      <c r="C4737" s="256">
        <v>46234</v>
      </c>
      <c r="D4737" s="282" t="s">
        <v>1349</v>
      </c>
      <c r="G4737" s="282" t="s">
        <v>1349</v>
      </c>
      <c r="N4737" s="257">
        <v>-1200000</v>
      </c>
    </row>
    <row r="4738" spans="1:15">
      <c r="A4738" s="58">
        <v>4739</v>
      </c>
      <c r="C4738" s="256">
        <v>46234</v>
      </c>
      <c r="D4738" s="282" t="s">
        <v>1569</v>
      </c>
      <c r="G4738" s="282" t="s">
        <v>1569</v>
      </c>
      <c r="N4738" s="257">
        <v>-250000</v>
      </c>
    </row>
    <row r="4739" spans="1:15">
      <c r="A4739" s="58">
        <v>4740</v>
      </c>
      <c r="C4739" s="256">
        <v>46234</v>
      </c>
      <c r="D4739" s="282" t="s">
        <v>2675</v>
      </c>
      <c r="G4739" s="282" t="s">
        <v>2675</v>
      </c>
      <c r="N4739" s="257">
        <v>-1320000</v>
      </c>
    </row>
    <row r="4740" spans="1:15">
      <c r="A4740" s="58">
        <v>4741</v>
      </c>
      <c r="C4740" s="256">
        <v>46234</v>
      </c>
      <c r="D4740" s="282" t="s">
        <v>1450</v>
      </c>
      <c r="G4740" s="282" t="s">
        <v>1450</v>
      </c>
      <c r="N4740" s="257">
        <v>-3000000</v>
      </c>
    </row>
    <row r="4741" spans="1:15">
      <c r="A4741" s="58">
        <v>4742</v>
      </c>
      <c r="C4741" s="256">
        <v>46234</v>
      </c>
      <c r="D4741" s="282" t="s">
        <v>1512</v>
      </c>
      <c r="G4741" s="282" t="s">
        <v>1512</v>
      </c>
      <c r="N4741" s="257">
        <v>-1240000</v>
      </c>
    </row>
    <row r="4742" spans="1:15">
      <c r="A4742" s="58">
        <v>4743</v>
      </c>
      <c r="C4742" s="256">
        <v>46234</v>
      </c>
      <c r="D4742" s="282" t="s">
        <v>1131</v>
      </c>
      <c r="G4742" s="282" t="s">
        <v>1131</v>
      </c>
      <c r="N4742" s="257">
        <v>-8085000</v>
      </c>
    </row>
    <row r="4743" spans="1:15">
      <c r="A4743" s="58">
        <v>4744</v>
      </c>
      <c r="C4743" s="256">
        <v>46234</v>
      </c>
      <c r="D4743" s="282" t="s">
        <v>1548</v>
      </c>
      <c r="G4743" s="282" t="s">
        <v>1548</v>
      </c>
      <c r="N4743" s="257">
        <v>-8030000</v>
      </c>
    </row>
    <row r="4744" spans="1:15">
      <c r="A4744" s="58">
        <v>4745</v>
      </c>
      <c r="C4744" s="256">
        <v>46235</v>
      </c>
      <c r="D4744" s="282" t="s">
        <v>5289</v>
      </c>
      <c r="G4744" s="282" t="s">
        <v>5289</v>
      </c>
      <c r="N4744" s="257">
        <v>-1300000</v>
      </c>
    </row>
    <row r="4745" spans="1:15">
      <c r="A4745" s="58">
        <v>4746</v>
      </c>
      <c r="B4745" s="58">
        <v>13</v>
      </c>
      <c r="C4745" s="256">
        <v>46235</v>
      </c>
      <c r="D4745" s="282" t="s">
        <v>3865</v>
      </c>
      <c r="E4745" s="282" t="s">
        <v>3805</v>
      </c>
      <c r="F4745" s="284">
        <v>7205502786</v>
      </c>
      <c r="G4745" s="282" t="s">
        <v>1182</v>
      </c>
      <c r="H4745" s="261" t="s">
        <v>1710</v>
      </c>
      <c r="I4745" s="257">
        <v>1200000</v>
      </c>
      <c r="J4745" s="261">
        <v>1</v>
      </c>
      <c r="L4745" s="258">
        <v>120000</v>
      </c>
      <c r="M4745" s="257">
        <v>1320000</v>
      </c>
      <c r="O4745" s="257" t="s">
        <v>6405</v>
      </c>
    </row>
    <row r="4746" spans="1:15">
      <c r="A4746" s="58">
        <v>4747</v>
      </c>
      <c r="B4746" s="58">
        <v>129</v>
      </c>
      <c r="C4746" s="256">
        <v>46235</v>
      </c>
      <c r="D4746" s="282" t="s">
        <v>1007</v>
      </c>
      <c r="E4746" s="282" t="s">
        <v>3805</v>
      </c>
      <c r="G4746" s="282" t="s">
        <v>1615</v>
      </c>
      <c r="H4746" s="261" t="s">
        <v>2128</v>
      </c>
      <c r="I4746" s="257">
        <v>100000</v>
      </c>
      <c r="J4746" s="261">
        <v>1</v>
      </c>
      <c r="M4746" s="257">
        <v>110000</v>
      </c>
      <c r="O4746" s="257" t="s">
        <v>6407</v>
      </c>
    </row>
    <row r="4747" spans="1:15">
      <c r="A4747" s="58">
        <v>4748</v>
      </c>
      <c r="B4747" s="58">
        <v>129</v>
      </c>
      <c r="C4747" s="256">
        <v>46235</v>
      </c>
      <c r="D4747" s="282" t="s">
        <v>1633</v>
      </c>
      <c r="E4747" s="282" t="s">
        <v>3805</v>
      </c>
      <c r="G4747" s="282" t="s">
        <v>1615</v>
      </c>
      <c r="H4747" s="261" t="s">
        <v>6409</v>
      </c>
      <c r="I4747" s="257">
        <v>100000</v>
      </c>
      <c r="J4747" s="261">
        <v>1</v>
      </c>
      <c r="L4747" s="258">
        <v>10000</v>
      </c>
      <c r="M4747" s="257">
        <v>110000</v>
      </c>
      <c r="O4747" s="257" t="s">
        <v>6407</v>
      </c>
    </row>
    <row r="4748" spans="1:15">
      <c r="A4748" s="58">
        <v>4749</v>
      </c>
      <c r="B4748" s="58">
        <v>64</v>
      </c>
      <c r="C4748" s="256">
        <v>46235</v>
      </c>
      <c r="D4748" s="282" t="s">
        <v>1747</v>
      </c>
      <c r="E4748" s="282" t="s">
        <v>3805</v>
      </c>
      <c r="F4748" s="284">
        <v>20260130</v>
      </c>
      <c r="G4748" s="282" t="s">
        <v>3897</v>
      </c>
      <c r="H4748" s="261">
        <v>202155</v>
      </c>
      <c r="I4748" s="257">
        <v>300000</v>
      </c>
      <c r="J4748" s="261">
        <v>1</v>
      </c>
      <c r="M4748" s="257">
        <v>300000</v>
      </c>
    </row>
    <row r="4749" spans="1:15">
      <c r="A4749" s="58">
        <v>4750</v>
      </c>
      <c r="C4749" s="256">
        <v>46235</v>
      </c>
      <c r="D4749" s="282" t="s">
        <v>3109</v>
      </c>
      <c r="G4749" s="282" t="s">
        <v>3109</v>
      </c>
      <c r="N4749" s="257">
        <v>-360000</v>
      </c>
    </row>
    <row r="4750" spans="1:15">
      <c r="A4750" s="58">
        <v>4751</v>
      </c>
      <c r="C4750" s="256">
        <v>46235</v>
      </c>
      <c r="D4750" s="282" t="s">
        <v>1370</v>
      </c>
      <c r="G4750" s="282" t="s">
        <v>1370</v>
      </c>
      <c r="N4750" s="257">
        <v>-13305000</v>
      </c>
    </row>
    <row r="4751" spans="1:15">
      <c r="A4751" s="58">
        <v>4752</v>
      </c>
      <c r="C4751" s="256">
        <v>46237</v>
      </c>
      <c r="D4751" s="282" t="s">
        <v>1525</v>
      </c>
      <c r="G4751" s="282" t="s">
        <v>1525</v>
      </c>
      <c r="N4751" s="257">
        <v>-187000</v>
      </c>
    </row>
    <row r="4752" spans="1:15">
      <c r="A4752" s="58">
        <v>4753</v>
      </c>
      <c r="C4752" s="256">
        <v>46237</v>
      </c>
      <c r="D4752" s="282" t="s">
        <v>1802</v>
      </c>
      <c r="G4752" s="282" t="s">
        <v>1802</v>
      </c>
      <c r="N4752" s="257">
        <v>-1900000</v>
      </c>
    </row>
    <row r="4753" spans="1:17">
      <c r="A4753" s="58">
        <v>4754</v>
      </c>
      <c r="C4753" s="256">
        <v>46237</v>
      </c>
      <c r="D4753" s="282" t="s">
        <v>1429</v>
      </c>
      <c r="G4753" s="282" t="s">
        <v>1429</v>
      </c>
      <c r="N4753" s="257">
        <v>-2500000</v>
      </c>
    </row>
    <row r="4754" spans="1:17">
      <c r="A4754" s="58">
        <v>4755</v>
      </c>
      <c r="C4754" s="256">
        <v>46237</v>
      </c>
      <c r="D4754" s="282" t="s">
        <v>1074</v>
      </c>
      <c r="G4754" s="282" t="s">
        <v>1074</v>
      </c>
      <c r="N4754" s="257">
        <v>-1600000</v>
      </c>
    </row>
    <row r="4755" spans="1:17">
      <c r="A4755" s="58">
        <v>4756</v>
      </c>
      <c r="C4755" s="256">
        <v>46237</v>
      </c>
      <c r="D4755" s="282" t="s">
        <v>3656</v>
      </c>
      <c r="G4755" s="282" t="s">
        <v>3656</v>
      </c>
      <c r="N4755" s="257">
        <v>-850000</v>
      </c>
    </row>
    <row r="4756" spans="1:17">
      <c r="A4756" s="58">
        <v>4757</v>
      </c>
      <c r="B4756" s="58">
        <v>14</v>
      </c>
      <c r="C4756" s="256">
        <v>46237</v>
      </c>
      <c r="D4756" s="282" t="s">
        <v>1705</v>
      </c>
      <c r="E4756" s="282" t="s">
        <v>3805</v>
      </c>
      <c r="G4756" s="282" t="s">
        <v>1182</v>
      </c>
      <c r="H4756" s="261" t="s">
        <v>1710</v>
      </c>
      <c r="I4756" s="257">
        <v>1200000</v>
      </c>
      <c r="J4756" s="261">
        <v>1</v>
      </c>
      <c r="L4756" s="258">
        <v>120000</v>
      </c>
      <c r="M4756" s="257">
        <v>1320000</v>
      </c>
      <c r="O4756" s="257" t="s">
        <v>6413</v>
      </c>
    </row>
    <row r="4757" spans="1:17">
      <c r="A4757" s="58">
        <v>4758</v>
      </c>
      <c r="B4757" s="58">
        <v>93</v>
      </c>
      <c r="C4757" s="256">
        <v>46237</v>
      </c>
      <c r="D4757" s="282" t="s">
        <v>1705</v>
      </c>
      <c r="E4757" s="282" t="s">
        <v>3805</v>
      </c>
      <c r="G4757" s="282" t="s">
        <v>1490</v>
      </c>
      <c r="I4757" s="257">
        <v>10000</v>
      </c>
      <c r="J4757" s="261">
        <v>1</v>
      </c>
      <c r="L4757" s="258">
        <v>1000</v>
      </c>
      <c r="M4757" s="257">
        <v>11000</v>
      </c>
      <c r="N4757" s="257" t="s">
        <v>6413</v>
      </c>
    </row>
    <row r="4758" spans="1:17">
      <c r="A4758" s="58">
        <v>4759</v>
      </c>
      <c r="B4758" s="58">
        <v>75</v>
      </c>
      <c r="C4758" s="256">
        <v>46237</v>
      </c>
      <c r="D4758" s="282" t="s">
        <v>2925</v>
      </c>
      <c r="E4758" s="282" t="s">
        <v>3805</v>
      </c>
      <c r="F4758" s="284" t="s">
        <v>4522</v>
      </c>
      <c r="G4758" s="282" t="s">
        <v>1814</v>
      </c>
      <c r="H4758" s="261" t="s">
        <v>4062</v>
      </c>
      <c r="I4758" s="257">
        <v>1200000</v>
      </c>
      <c r="J4758" s="261">
        <v>1</v>
      </c>
      <c r="M4758" s="257">
        <v>1200000</v>
      </c>
    </row>
    <row r="4759" spans="1:17">
      <c r="A4759" s="58">
        <v>4760</v>
      </c>
      <c r="B4759" s="58">
        <v>104</v>
      </c>
      <c r="C4759" s="256">
        <v>46237</v>
      </c>
      <c r="D4759" s="282" t="s">
        <v>1766</v>
      </c>
      <c r="E4759" s="282" t="s">
        <v>3805</v>
      </c>
      <c r="G4759" s="282" t="s">
        <v>1467</v>
      </c>
      <c r="H4759" s="261" t="s">
        <v>2613</v>
      </c>
      <c r="I4759" s="257">
        <v>350000</v>
      </c>
      <c r="J4759" s="261">
        <v>1</v>
      </c>
      <c r="M4759" s="257">
        <v>350000</v>
      </c>
    </row>
    <row r="4760" spans="1:17">
      <c r="A4760" s="58">
        <v>4761</v>
      </c>
      <c r="B4760" s="58">
        <v>114</v>
      </c>
      <c r="C4760" s="256">
        <v>46237</v>
      </c>
      <c r="D4760" s="282" t="s">
        <v>3059</v>
      </c>
      <c r="E4760" s="282" t="s">
        <v>3805</v>
      </c>
      <c r="G4760" s="282" t="s">
        <v>1184</v>
      </c>
      <c r="H4760" s="261" t="s">
        <v>1534</v>
      </c>
      <c r="I4760" s="257">
        <v>1300000</v>
      </c>
      <c r="J4760" s="261">
        <v>1</v>
      </c>
      <c r="M4760" s="257">
        <v>1300000</v>
      </c>
      <c r="O4760" s="257" t="s">
        <v>6417</v>
      </c>
      <c r="P4760" s="282" t="s">
        <v>6418</v>
      </c>
      <c r="Q4760" s="282" t="s">
        <v>6419</v>
      </c>
    </row>
    <row r="4761" spans="1:17">
      <c r="A4761" s="58">
        <v>4762</v>
      </c>
      <c r="B4761" s="58">
        <v>77</v>
      </c>
      <c r="C4761" s="256">
        <v>46237</v>
      </c>
      <c r="D4761" s="282" t="s">
        <v>1370</v>
      </c>
      <c r="F4761" s="284" t="s">
        <v>4656</v>
      </c>
      <c r="G4761" s="282" t="s">
        <v>1701</v>
      </c>
      <c r="I4761" s="257">
        <v>450000</v>
      </c>
      <c r="J4761" s="261">
        <v>1</v>
      </c>
      <c r="M4761" s="257">
        <v>450000</v>
      </c>
      <c r="Q4761" s="282" t="s">
        <v>6421</v>
      </c>
    </row>
    <row r="4762" spans="1:17">
      <c r="A4762" s="58">
        <v>4763</v>
      </c>
      <c r="B4762" s="58">
        <v>214</v>
      </c>
      <c r="C4762" s="256">
        <v>46237</v>
      </c>
      <c r="D4762" s="282" t="s">
        <v>1825</v>
      </c>
      <c r="F4762" s="284" t="s">
        <v>6423</v>
      </c>
      <c r="G4762" s="282" t="s">
        <v>2150</v>
      </c>
      <c r="H4762" s="261" t="s">
        <v>1907</v>
      </c>
      <c r="I4762" s="257">
        <v>2000000</v>
      </c>
      <c r="J4762" s="261">
        <v>1</v>
      </c>
      <c r="L4762" s="258">
        <v>200000</v>
      </c>
      <c r="M4762" s="257">
        <v>2200000</v>
      </c>
    </row>
    <row r="4763" spans="1:17">
      <c r="A4763" s="58">
        <v>4764</v>
      </c>
      <c r="B4763" s="58">
        <v>65</v>
      </c>
      <c r="C4763" s="256">
        <v>46237</v>
      </c>
      <c r="D4763" s="282" t="s">
        <v>1825</v>
      </c>
      <c r="F4763" s="284" t="s">
        <v>1760</v>
      </c>
      <c r="G4763" s="282" t="s">
        <v>2129</v>
      </c>
      <c r="H4763" s="261" t="s">
        <v>1760</v>
      </c>
      <c r="I4763" s="257">
        <v>100000</v>
      </c>
      <c r="J4763" s="261">
        <v>1</v>
      </c>
      <c r="L4763" s="258">
        <v>10000</v>
      </c>
      <c r="M4763" s="257">
        <v>110000</v>
      </c>
      <c r="P4763" s="282" t="s">
        <v>4263</v>
      </c>
    </row>
    <row r="4764" spans="1:17">
      <c r="A4764" s="58">
        <v>4765</v>
      </c>
      <c r="B4764" s="58">
        <v>213</v>
      </c>
      <c r="C4764" s="256">
        <v>46237</v>
      </c>
      <c r="D4764" s="282" t="s">
        <v>1825</v>
      </c>
      <c r="G4764" s="282" t="s">
        <v>2323</v>
      </c>
      <c r="H4764" s="261" t="s">
        <v>2355</v>
      </c>
      <c r="I4764" s="257">
        <v>800000</v>
      </c>
      <c r="J4764" s="261">
        <v>1</v>
      </c>
      <c r="L4764" s="258">
        <v>80000</v>
      </c>
      <c r="M4764" s="257">
        <v>880000</v>
      </c>
    </row>
    <row r="4765" spans="1:17">
      <c r="A4765" s="58">
        <v>4766</v>
      </c>
      <c r="B4765" s="58">
        <v>261</v>
      </c>
      <c r="C4765" s="256">
        <v>46237</v>
      </c>
      <c r="D4765" s="282" t="s">
        <v>4773</v>
      </c>
      <c r="G4765" s="282" t="s">
        <v>2841</v>
      </c>
      <c r="H4765" s="261">
        <v>24046895</v>
      </c>
      <c r="I4765" s="257">
        <v>200000</v>
      </c>
      <c r="J4765" s="261">
        <v>1</v>
      </c>
      <c r="L4765" s="258">
        <v>20000</v>
      </c>
      <c r="M4765" s="257">
        <v>220000</v>
      </c>
    </row>
    <row r="4766" spans="1:17">
      <c r="A4766" s="58">
        <v>4767</v>
      </c>
      <c r="B4766" s="58">
        <v>210</v>
      </c>
      <c r="C4766" s="256">
        <v>46237</v>
      </c>
      <c r="D4766" s="282" t="s">
        <v>5678</v>
      </c>
      <c r="F4766" s="284" t="s">
        <v>6427</v>
      </c>
      <c r="G4766" s="282" t="s">
        <v>2128</v>
      </c>
      <c r="H4766" s="261" t="s">
        <v>1180</v>
      </c>
      <c r="I4766" s="257">
        <v>1500000</v>
      </c>
      <c r="J4766" s="261">
        <v>1</v>
      </c>
      <c r="M4766" s="257">
        <v>1500000</v>
      </c>
    </row>
    <row r="4767" spans="1:17">
      <c r="A4767" s="58">
        <v>4768</v>
      </c>
      <c r="B4767" s="58">
        <v>65</v>
      </c>
      <c r="C4767" s="256">
        <v>46237</v>
      </c>
      <c r="D4767" s="282" t="s">
        <v>5678</v>
      </c>
      <c r="F4767" s="284" t="s">
        <v>1760</v>
      </c>
      <c r="G4767" s="282" t="s">
        <v>2129</v>
      </c>
      <c r="H4767" s="261" t="s">
        <v>1760</v>
      </c>
      <c r="I4767" s="257">
        <v>100000</v>
      </c>
      <c r="J4767" s="261">
        <v>1</v>
      </c>
      <c r="M4767" s="257">
        <v>100000</v>
      </c>
      <c r="P4767" s="282" t="s">
        <v>4263</v>
      </c>
    </row>
    <row r="4768" spans="1:17">
      <c r="A4768" s="58">
        <v>4769</v>
      </c>
      <c r="B4768" s="58">
        <v>92</v>
      </c>
      <c r="C4768" s="256">
        <v>46237</v>
      </c>
      <c r="D4768" s="282" t="s">
        <v>1928</v>
      </c>
      <c r="F4768" s="284" t="s">
        <v>6429</v>
      </c>
      <c r="G4768" s="282" t="s">
        <v>2144</v>
      </c>
      <c r="H4768" s="261">
        <v>2820403</v>
      </c>
      <c r="I4768" s="257">
        <v>1600000</v>
      </c>
      <c r="J4768" s="261">
        <v>1</v>
      </c>
      <c r="L4768" s="258">
        <v>160000</v>
      </c>
      <c r="M4768" s="257">
        <v>1760000</v>
      </c>
    </row>
    <row r="4769" spans="1:17">
      <c r="A4769" s="58">
        <v>4770</v>
      </c>
      <c r="C4769" s="256">
        <v>46237</v>
      </c>
      <c r="D4769" s="282" t="s">
        <v>3059</v>
      </c>
      <c r="G4769" s="282" t="s">
        <v>3059</v>
      </c>
      <c r="N4769" s="257">
        <v>-1300000</v>
      </c>
    </row>
    <row r="4770" spans="1:17">
      <c r="A4770" s="58">
        <v>4771</v>
      </c>
      <c r="C4770" s="256">
        <v>46237</v>
      </c>
      <c r="D4770" s="282" t="s">
        <v>1928</v>
      </c>
      <c r="G4770" s="282" t="s">
        <v>1928</v>
      </c>
      <c r="N4770" s="257">
        <v>-1760000</v>
      </c>
    </row>
    <row r="4771" spans="1:17">
      <c r="A4771" s="58">
        <v>4772</v>
      </c>
      <c r="B4771" s="58">
        <v>133</v>
      </c>
      <c r="C4771" s="256">
        <v>46238</v>
      </c>
      <c r="D4771" s="282" t="s">
        <v>1680</v>
      </c>
      <c r="E4771" s="282" t="s">
        <v>3805</v>
      </c>
      <c r="G4771" s="282" t="s">
        <v>1702</v>
      </c>
      <c r="H4771" s="261">
        <v>2830501</v>
      </c>
      <c r="I4771" s="257">
        <v>1600000</v>
      </c>
      <c r="J4771" s="261">
        <v>1</v>
      </c>
      <c r="M4771" s="257">
        <v>1600000</v>
      </c>
    </row>
    <row r="4772" spans="1:17">
      <c r="A4772" s="58">
        <v>4773</v>
      </c>
      <c r="B4772" s="58">
        <v>42</v>
      </c>
      <c r="C4772" s="256">
        <v>46238</v>
      </c>
      <c r="D4772" s="282" t="s">
        <v>973</v>
      </c>
      <c r="E4772" s="282" t="s">
        <v>3805</v>
      </c>
      <c r="F4772" s="284" t="s">
        <v>6436</v>
      </c>
      <c r="G4772" s="282" t="s">
        <v>1532</v>
      </c>
      <c r="H4772" s="261" t="s">
        <v>1200</v>
      </c>
      <c r="I4772" s="257">
        <v>1600000</v>
      </c>
      <c r="J4772" s="261">
        <v>1</v>
      </c>
      <c r="L4772" s="258">
        <v>160000</v>
      </c>
      <c r="M4772" s="257">
        <v>1760000</v>
      </c>
      <c r="P4772" s="282" t="s">
        <v>6437</v>
      </c>
    </row>
    <row r="4773" spans="1:17">
      <c r="A4773" s="58">
        <v>4774</v>
      </c>
      <c r="B4773" s="58">
        <v>146</v>
      </c>
      <c r="C4773" s="256">
        <v>46238</v>
      </c>
      <c r="D4773" s="282" t="s">
        <v>1551</v>
      </c>
      <c r="E4773" s="282" t="s">
        <v>3805</v>
      </c>
      <c r="G4773" s="282" t="s">
        <v>1506</v>
      </c>
      <c r="I4773" s="257">
        <v>450000</v>
      </c>
      <c r="J4773" s="261">
        <v>1</v>
      </c>
      <c r="L4773" s="258">
        <v>45000</v>
      </c>
      <c r="M4773" s="257">
        <v>495000</v>
      </c>
    </row>
    <row r="4774" spans="1:17">
      <c r="A4774" s="58">
        <v>4775</v>
      </c>
      <c r="B4774" s="58">
        <v>292</v>
      </c>
      <c r="C4774" s="256">
        <v>46238</v>
      </c>
      <c r="D4774" s="282" t="s">
        <v>1551</v>
      </c>
      <c r="E4774" s="282" t="s">
        <v>3805</v>
      </c>
      <c r="G4774" s="282" t="s">
        <v>6439</v>
      </c>
      <c r="H4774" s="261">
        <v>24152333907</v>
      </c>
      <c r="I4774" s="257">
        <v>50000</v>
      </c>
      <c r="J4774" s="261">
        <v>1</v>
      </c>
      <c r="L4774" s="258">
        <v>5000</v>
      </c>
      <c r="M4774" s="257">
        <v>55000</v>
      </c>
      <c r="P4774" s="282" t="s">
        <v>1775</v>
      </c>
    </row>
    <row r="4775" spans="1:17">
      <c r="A4775" s="58">
        <v>4776</v>
      </c>
      <c r="B4775" s="58">
        <v>146</v>
      </c>
      <c r="C4775" s="256">
        <v>46238</v>
      </c>
      <c r="D4775" s="282" t="s">
        <v>2925</v>
      </c>
      <c r="E4775" s="282" t="s">
        <v>3805</v>
      </c>
      <c r="G4775" s="282" t="s">
        <v>1506</v>
      </c>
      <c r="I4775" s="257">
        <v>450000</v>
      </c>
      <c r="J4775" s="261">
        <v>1</v>
      </c>
      <c r="M4775" s="257">
        <v>450000</v>
      </c>
      <c r="Q4775" s="282" t="s">
        <v>6441</v>
      </c>
    </row>
    <row r="4776" spans="1:17">
      <c r="A4776" s="58">
        <v>4777</v>
      </c>
      <c r="B4776" s="58">
        <v>13</v>
      </c>
      <c r="C4776" s="256">
        <v>46238</v>
      </c>
      <c r="D4776" s="282" t="s">
        <v>1551</v>
      </c>
      <c r="E4776" s="282" t="s">
        <v>3805</v>
      </c>
      <c r="F4776" s="284">
        <v>7205502786</v>
      </c>
      <c r="G4776" s="282" t="s">
        <v>1182</v>
      </c>
      <c r="H4776" s="261" t="s">
        <v>1710</v>
      </c>
      <c r="I4776" s="257">
        <v>1200000</v>
      </c>
      <c r="J4776" s="261">
        <v>1</v>
      </c>
      <c r="L4776" s="258">
        <v>120000</v>
      </c>
      <c r="M4776" s="257">
        <v>1320000</v>
      </c>
    </row>
    <row r="4777" spans="1:17">
      <c r="A4777" s="58">
        <v>4778</v>
      </c>
      <c r="B4777" s="58">
        <v>239</v>
      </c>
      <c r="C4777" s="256">
        <v>46238</v>
      </c>
      <c r="D4777" s="282" t="s">
        <v>973</v>
      </c>
      <c r="E4777" s="282" t="s">
        <v>3805</v>
      </c>
      <c r="F4777" s="284" t="s">
        <v>6444</v>
      </c>
      <c r="G4777" s="282" t="s">
        <v>2128</v>
      </c>
      <c r="H4777" s="261" t="s">
        <v>1180</v>
      </c>
      <c r="I4777" s="257">
        <v>1500000</v>
      </c>
      <c r="J4777" s="261">
        <v>1</v>
      </c>
      <c r="L4777" s="258">
        <v>150000</v>
      </c>
      <c r="M4777" s="257">
        <v>1650000</v>
      </c>
    </row>
    <row r="4778" spans="1:17">
      <c r="A4778" s="58">
        <v>4779</v>
      </c>
      <c r="B4778" s="58">
        <v>65</v>
      </c>
      <c r="C4778" s="256">
        <v>46238</v>
      </c>
      <c r="D4778" s="282" t="s">
        <v>973</v>
      </c>
      <c r="E4778" s="282" t="s">
        <v>3805</v>
      </c>
      <c r="F4778" s="284" t="s">
        <v>1760</v>
      </c>
      <c r="G4778" s="282" t="s">
        <v>2129</v>
      </c>
      <c r="H4778" s="261" t="s">
        <v>1760</v>
      </c>
      <c r="I4778" s="257">
        <v>100000</v>
      </c>
      <c r="J4778" s="261">
        <v>1</v>
      </c>
      <c r="L4778" s="258">
        <v>10000</v>
      </c>
      <c r="M4778" s="257">
        <v>110000</v>
      </c>
      <c r="P4778" s="282" t="s">
        <v>4263</v>
      </c>
    </row>
    <row r="4779" spans="1:17">
      <c r="A4779" s="58">
        <v>4780</v>
      </c>
      <c r="B4779" s="58">
        <v>239</v>
      </c>
      <c r="C4779" s="256">
        <v>46238</v>
      </c>
      <c r="D4779" s="282" t="s">
        <v>2236</v>
      </c>
      <c r="E4779" s="282" t="s">
        <v>3805</v>
      </c>
      <c r="F4779" s="284" t="s">
        <v>6446</v>
      </c>
      <c r="G4779" s="282" t="s">
        <v>2128</v>
      </c>
      <c r="H4779" s="261" t="s">
        <v>1180</v>
      </c>
      <c r="I4779" s="257">
        <v>1500000</v>
      </c>
      <c r="J4779" s="261">
        <v>1</v>
      </c>
      <c r="L4779" s="258">
        <v>150000</v>
      </c>
      <c r="M4779" s="257">
        <v>1650000</v>
      </c>
    </row>
    <row r="4780" spans="1:17">
      <c r="A4780" s="58">
        <v>4781</v>
      </c>
      <c r="B4780" s="58">
        <v>65</v>
      </c>
      <c r="C4780" s="256">
        <v>46238</v>
      </c>
      <c r="D4780" s="282" t="s">
        <v>2236</v>
      </c>
      <c r="E4780" s="282" t="s">
        <v>3805</v>
      </c>
      <c r="F4780" s="284" t="s">
        <v>1760</v>
      </c>
      <c r="G4780" s="282" t="s">
        <v>2129</v>
      </c>
      <c r="H4780" s="261" t="s">
        <v>1760</v>
      </c>
      <c r="I4780" s="257">
        <v>100000</v>
      </c>
      <c r="J4780" s="261">
        <v>1</v>
      </c>
      <c r="L4780" s="258">
        <v>10000</v>
      </c>
      <c r="M4780" s="257">
        <v>110000</v>
      </c>
      <c r="P4780" s="282" t="s">
        <v>4263</v>
      </c>
    </row>
    <row r="4781" spans="1:17">
      <c r="A4781" s="58">
        <v>4782</v>
      </c>
      <c r="B4781" s="58">
        <v>162</v>
      </c>
      <c r="C4781" s="256">
        <v>46238</v>
      </c>
      <c r="D4781" s="282" t="s">
        <v>2348</v>
      </c>
      <c r="E4781" s="282" t="s">
        <v>3805</v>
      </c>
      <c r="F4781" s="284">
        <v>7011304040708</v>
      </c>
      <c r="G4781" s="282" t="s">
        <v>1978</v>
      </c>
      <c r="H4781" s="261" t="s">
        <v>1193</v>
      </c>
      <c r="I4781" s="257">
        <v>1500000</v>
      </c>
      <c r="J4781" s="261">
        <v>1</v>
      </c>
      <c r="L4781" s="258">
        <v>150000</v>
      </c>
      <c r="M4781" s="257">
        <v>1650000</v>
      </c>
    </row>
    <row r="4782" spans="1:17">
      <c r="A4782" s="58">
        <v>4783</v>
      </c>
      <c r="B4782" s="58">
        <v>237</v>
      </c>
      <c r="C4782" s="256">
        <v>46238</v>
      </c>
      <c r="D4782" s="282" t="s">
        <v>1928</v>
      </c>
      <c r="E4782" s="282" t="s">
        <v>3805</v>
      </c>
      <c r="F4782" s="284" t="s">
        <v>6449</v>
      </c>
      <c r="G4782" s="282" t="s">
        <v>2128</v>
      </c>
      <c r="H4782" s="261" t="s">
        <v>1180</v>
      </c>
      <c r="I4782" s="257">
        <v>1500000</v>
      </c>
      <c r="J4782" s="261">
        <v>1</v>
      </c>
      <c r="L4782" s="258">
        <v>150000</v>
      </c>
      <c r="M4782" s="257">
        <v>1650000</v>
      </c>
    </row>
    <row r="4783" spans="1:17">
      <c r="A4783" s="58">
        <v>4784</v>
      </c>
      <c r="B4783" s="58">
        <v>65</v>
      </c>
      <c r="C4783" s="256">
        <v>46238</v>
      </c>
      <c r="D4783" s="282" t="s">
        <v>1928</v>
      </c>
      <c r="E4783" s="282" t="s">
        <v>3805</v>
      </c>
      <c r="F4783" s="284" t="s">
        <v>1760</v>
      </c>
      <c r="G4783" s="282" t="s">
        <v>2129</v>
      </c>
      <c r="H4783" s="261" t="s">
        <v>1760</v>
      </c>
      <c r="I4783" s="257">
        <v>100000</v>
      </c>
      <c r="J4783" s="261">
        <v>1</v>
      </c>
      <c r="L4783" s="258">
        <v>10000</v>
      </c>
      <c r="M4783" s="257">
        <v>110000</v>
      </c>
      <c r="P4783" s="282" t="s">
        <v>4263</v>
      </c>
    </row>
    <row r="4784" spans="1:17">
      <c r="A4784" s="58">
        <v>4785</v>
      </c>
      <c r="B4784" s="58">
        <v>90</v>
      </c>
      <c r="C4784" s="256">
        <v>46238</v>
      </c>
      <c r="D4784" s="282" t="s">
        <v>1415</v>
      </c>
      <c r="E4784" s="282" t="s">
        <v>3805</v>
      </c>
      <c r="G4784" s="282" t="s">
        <v>1675</v>
      </c>
      <c r="H4784" s="261">
        <v>27107593440</v>
      </c>
      <c r="I4784" s="257">
        <v>150000</v>
      </c>
      <c r="J4784" s="261">
        <v>2</v>
      </c>
      <c r="M4784" s="257">
        <v>300000</v>
      </c>
    </row>
    <row r="4785" spans="1:16">
      <c r="A4785" s="58">
        <v>4786</v>
      </c>
      <c r="C4785" s="256">
        <v>46238</v>
      </c>
      <c r="D4785" s="282" t="s">
        <v>1762</v>
      </c>
      <c r="G4785" s="282" t="s">
        <v>1762</v>
      </c>
      <c r="N4785" s="257">
        <v>-2035000</v>
      </c>
    </row>
    <row r="4786" spans="1:16">
      <c r="A4786" s="58">
        <v>4787</v>
      </c>
      <c r="C4786" s="256">
        <v>46238</v>
      </c>
      <c r="D4786" s="282" t="s">
        <v>2236</v>
      </c>
      <c r="G4786" s="282" t="s">
        <v>6453</v>
      </c>
      <c r="N4786" s="257">
        <v>-1760000</v>
      </c>
    </row>
    <row r="4787" spans="1:16">
      <c r="A4787" s="58">
        <v>4788</v>
      </c>
      <c r="C4787" s="256">
        <v>46238</v>
      </c>
      <c r="D4787" s="282" t="s">
        <v>972</v>
      </c>
      <c r="G4787" s="282" t="s">
        <v>3967</v>
      </c>
      <c r="N4787" s="257">
        <v>-385000</v>
      </c>
    </row>
    <row r="4788" spans="1:16">
      <c r="A4788" s="58">
        <v>4789</v>
      </c>
      <c r="B4788" s="58">
        <v>163</v>
      </c>
      <c r="C4788" s="256">
        <v>46239</v>
      </c>
      <c r="D4788" s="282" t="s">
        <v>2264</v>
      </c>
      <c r="G4788" s="282" t="s">
        <v>6458</v>
      </c>
      <c r="I4788" s="257">
        <v>2500000</v>
      </c>
      <c r="J4788" s="261">
        <v>1</v>
      </c>
      <c r="M4788" s="257">
        <v>2500000</v>
      </c>
    </row>
    <row r="4789" spans="1:16">
      <c r="A4789" s="58">
        <v>4790</v>
      </c>
      <c r="B4789" s="58">
        <v>117</v>
      </c>
      <c r="C4789" s="256">
        <v>46239</v>
      </c>
      <c r="D4789" s="282" t="s">
        <v>2264</v>
      </c>
      <c r="G4789" s="282" t="s">
        <v>4454</v>
      </c>
      <c r="H4789" s="261" t="s">
        <v>1903</v>
      </c>
      <c r="I4789" s="257">
        <v>1200000</v>
      </c>
      <c r="J4789" s="261">
        <v>1</v>
      </c>
      <c r="M4789" s="257">
        <v>1200000</v>
      </c>
    </row>
    <row r="4790" spans="1:16">
      <c r="A4790" s="58">
        <v>4791</v>
      </c>
      <c r="B4790" s="58">
        <v>117</v>
      </c>
      <c r="C4790" s="256">
        <v>46239</v>
      </c>
      <c r="D4790" s="282" t="s">
        <v>1680</v>
      </c>
      <c r="G4790" s="282" t="s">
        <v>4454</v>
      </c>
      <c r="H4790" s="261" t="s">
        <v>1903</v>
      </c>
      <c r="I4790" s="257">
        <v>1000000</v>
      </c>
      <c r="J4790" s="261">
        <v>1</v>
      </c>
      <c r="M4790" s="257">
        <v>1000000</v>
      </c>
    </row>
    <row r="4791" spans="1:16">
      <c r="A4791" s="58">
        <v>4792</v>
      </c>
      <c r="B4791" s="58">
        <v>105</v>
      </c>
      <c r="C4791" s="256">
        <v>46239</v>
      </c>
      <c r="D4791" s="282" t="s">
        <v>1551</v>
      </c>
      <c r="G4791" s="282" t="s">
        <v>2234</v>
      </c>
      <c r="I4791" s="257">
        <v>1600000</v>
      </c>
      <c r="J4791" s="261">
        <v>1</v>
      </c>
      <c r="L4791" s="258">
        <v>160000</v>
      </c>
      <c r="M4791" s="257">
        <v>1760000</v>
      </c>
    </row>
    <row r="4792" spans="1:16">
      <c r="A4792" s="58">
        <v>4793</v>
      </c>
      <c r="B4792" s="58">
        <v>122</v>
      </c>
      <c r="C4792" s="256">
        <v>46239</v>
      </c>
      <c r="D4792" s="282" t="s">
        <v>1551</v>
      </c>
      <c r="G4792" s="282" t="s">
        <v>2040</v>
      </c>
      <c r="H4792" s="261">
        <v>1068298046</v>
      </c>
      <c r="I4792" s="257">
        <v>500000</v>
      </c>
      <c r="J4792" s="261">
        <v>1</v>
      </c>
      <c r="L4792" s="258">
        <v>50000</v>
      </c>
      <c r="M4792" s="257">
        <v>550000</v>
      </c>
      <c r="P4792" s="282" t="s">
        <v>4670</v>
      </c>
    </row>
    <row r="4793" spans="1:16">
      <c r="A4793" s="58">
        <v>4794</v>
      </c>
      <c r="C4793" s="256">
        <v>46239</v>
      </c>
      <c r="D4793" s="282" t="s">
        <v>1705</v>
      </c>
      <c r="G4793" s="282" t="s">
        <v>6064</v>
      </c>
      <c r="N4793" s="257">
        <v>-1870000</v>
      </c>
    </row>
    <row r="4794" spans="1:16">
      <c r="A4794" s="58">
        <v>4795</v>
      </c>
      <c r="C4794" s="256">
        <v>46239</v>
      </c>
      <c r="D4794" s="282" t="s">
        <v>1633</v>
      </c>
      <c r="G4794" s="282" t="s">
        <v>1633</v>
      </c>
      <c r="N4794" s="257">
        <v>-1815000</v>
      </c>
    </row>
    <row r="4795" spans="1:16">
      <c r="A4795" s="58">
        <v>4796</v>
      </c>
      <c r="C4795" s="256">
        <v>46239</v>
      </c>
      <c r="D4795" s="282" t="s">
        <v>2262</v>
      </c>
      <c r="G4795" s="282" t="s">
        <v>2262</v>
      </c>
      <c r="N4795" s="257">
        <v>-1760000</v>
      </c>
    </row>
    <row r="4796" spans="1:16">
      <c r="A4796" s="58">
        <v>4797</v>
      </c>
      <c r="C4796" s="256">
        <v>46239</v>
      </c>
      <c r="D4796" s="282" t="s">
        <v>3881</v>
      </c>
      <c r="G4796" s="282" t="s">
        <v>3881</v>
      </c>
      <c r="N4796" s="257">
        <v>-2695000</v>
      </c>
    </row>
    <row r="4797" spans="1:16">
      <c r="A4797" s="58">
        <v>4798</v>
      </c>
      <c r="C4797" s="256">
        <v>46239</v>
      </c>
      <c r="D4797" s="282" t="s">
        <v>1423</v>
      </c>
      <c r="G4797" s="282" t="s">
        <v>1423</v>
      </c>
      <c r="N4797" s="257">
        <v>-1276000</v>
      </c>
    </row>
    <row r="4798" spans="1:16">
      <c r="A4798" s="58">
        <v>4799</v>
      </c>
      <c r="C4798" s="256">
        <v>46239</v>
      </c>
      <c r="D4798" s="282" t="s">
        <v>973</v>
      </c>
      <c r="G4798" s="282" t="s">
        <v>973</v>
      </c>
      <c r="N4798" s="257">
        <v>-3520000</v>
      </c>
    </row>
    <row r="4799" spans="1:16">
      <c r="A4799" s="58">
        <v>4800</v>
      </c>
      <c r="C4799" s="256">
        <v>46239</v>
      </c>
      <c r="D4799" s="282" t="s">
        <v>999</v>
      </c>
      <c r="G4799" s="282" t="s">
        <v>999</v>
      </c>
      <c r="N4799" s="257">
        <v>-1340000</v>
      </c>
    </row>
    <row r="4800" spans="1:16">
      <c r="A4800" s="58">
        <v>4801</v>
      </c>
      <c r="C4800" s="256">
        <v>46239</v>
      </c>
      <c r="D4800" s="282" t="s">
        <v>1928</v>
      </c>
      <c r="G4800" s="282" t="s">
        <v>1928</v>
      </c>
      <c r="N4800" s="257">
        <v>-1760000</v>
      </c>
    </row>
    <row r="4801" spans="1:16">
      <c r="A4801" s="58">
        <v>4802</v>
      </c>
      <c r="B4801" s="58">
        <v>210</v>
      </c>
      <c r="C4801" s="256">
        <v>46240</v>
      </c>
      <c r="D4801" s="282" t="s">
        <v>1705</v>
      </c>
      <c r="E4801" s="282" t="s">
        <v>3805</v>
      </c>
      <c r="F4801" s="284" t="s">
        <v>6464</v>
      </c>
      <c r="G4801" s="282" t="s">
        <v>2128</v>
      </c>
      <c r="H4801" s="261" t="s">
        <v>1180</v>
      </c>
      <c r="I4801" s="257">
        <v>1000000</v>
      </c>
      <c r="J4801" s="261">
        <v>1</v>
      </c>
      <c r="L4801" s="258">
        <v>100000</v>
      </c>
      <c r="M4801" s="257">
        <v>1100000</v>
      </c>
    </row>
    <row r="4802" spans="1:16">
      <c r="A4802" s="58">
        <v>4803</v>
      </c>
      <c r="B4802" s="58">
        <v>77</v>
      </c>
      <c r="C4802" s="256">
        <v>46240</v>
      </c>
      <c r="D4802" s="282" t="s">
        <v>1408</v>
      </c>
      <c r="E4802" s="282" t="s">
        <v>3805</v>
      </c>
      <c r="F4802" s="284" t="s">
        <v>4656</v>
      </c>
      <c r="G4802" s="282" t="s">
        <v>1701</v>
      </c>
      <c r="I4802" s="257">
        <v>1050000</v>
      </c>
      <c r="J4802" s="261">
        <v>1</v>
      </c>
      <c r="L4802" s="258">
        <v>105000</v>
      </c>
      <c r="M4802" s="257">
        <v>1155000</v>
      </c>
    </row>
    <row r="4803" spans="1:16">
      <c r="A4803" s="58">
        <v>4804</v>
      </c>
      <c r="B4803" s="58">
        <v>146</v>
      </c>
      <c r="C4803" s="256">
        <v>46240</v>
      </c>
      <c r="D4803" s="282" t="s">
        <v>6314</v>
      </c>
      <c r="G4803" s="282" t="s">
        <v>1506</v>
      </c>
      <c r="I4803" s="257">
        <v>450000</v>
      </c>
      <c r="J4803" s="261">
        <v>1</v>
      </c>
      <c r="M4803" s="257">
        <v>450000</v>
      </c>
      <c r="P4803" s="282" t="s">
        <v>6467</v>
      </c>
    </row>
    <row r="4804" spans="1:16">
      <c r="A4804" s="58">
        <v>4805</v>
      </c>
      <c r="B4804" s="58">
        <v>209</v>
      </c>
      <c r="C4804" s="256">
        <v>46240</v>
      </c>
      <c r="D4804" s="282" t="s">
        <v>1822</v>
      </c>
      <c r="F4804" s="284" t="s">
        <v>5145</v>
      </c>
      <c r="G4804" s="282" t="s">
        <v>3144</v>
      </c>
      <c r="H4804" s="261" t="s">
        <v>3433</v>
      </c>
      <c r="I4804" s="257">
        <v>1600000</v>
      </c>
      <c r="J4804" s="261">
        <v>1</v>
      </c>
      <c r="M4804" s="257">
        <v>1600000</v>
      </c>
    </row>
    <row r="4805" spans="1:16">
      <c r="A4805" s="58">
        <v>4806</v>
      </c>
      <c r="C4805" s="256">
        <v>46240</v>
      </c>
      <c r="D4805" s="282" t="s">
        <v>1209</v>
      </c>
      <c r="G4805" s="282" t="s">
        <v>1209</v>
      </c>
      <c r="N4805" s="257">
        <v>-1430000</v>
      </c>
    </row>
    <row r="4806" spans="1:16">
      <c r="A4806" s="58">
        <v>4807</v>
      </c>
      <c r="C4806" s="256">
        <v>46240</v>
      </c>
      <c r="D4806" s="282" t="s">
        <v>1408</v>
      </c>
      <c r="G4806" s="282" t="s">
        <v>1408</v>
      </c>
      <c r="N4806" s="257">
        <v>-1155000</v>
      </c>
    </row>
    <row r="4807" spans="1:16">
      <c r="A4807" s="58">
        <v>4808</v>
      </c>
      <c r="C4807" s="256">
        <v>46240</v>
      </c>
      <c r="D4807" s="282" t="s">
        <v>1822</v>
      </c>
      <c r="G4807" s="282" t="s">
        <v>4089</v>
      </c>
      <c r="N4807" s="257">
        <v>-1600000</v>
      </c>
    </row>
    <row r="4808" spans="1:16">
      <c r="A4808" s="58">
        <v>4809</v>
      </c>
      <c r="C4808" s="256">
        <v>46240</v>
      </c>
      <c r="D4808" s="282" t="s">
        <v>6314</v>
      </c>
      <c r="G4808" s="282" t="s">
        <v>6470</v>
      </c>
      <c r="N4808" s="257">
        <v>-450000</v>
      </c>
    </row>
    <row r="4809" spans="1:16">
      <c r="A4809" s="58">
        <v>4810</v>
      </c>
      <c r="B4809" s="58">
        <v>209</v>
      </c>
      <c r="C4809" s="256">
        <v>46241</v>
      </c>
      <c r="D4809" s="282" t="s">
        <v>1425</v>
      </c>
      <c r="F4809" s="284" t="s">
        <v>6267</v>
      </c>
      <c r="G4809" s="282" t="s">
        <v>3144</v>
      </c>
      <c r="H4809" s="261" t="s">
        <v>3433</v>
      </c>
      <c r="I4809" s="257">
        <v>1100000</v>
      </c>
      <c r="J4809" s="261">
        <v>1</v>
      </c>
      <c r="M4809" s="257">
        <v>1100000</v>
      </c>
      <c r="P4809" s="282" t="s">
        <v>6472</v>
      </c>
    </row>
    <row r="4810" spans="1:16">
      <c r="A4810" s="58">
        <v>4811</v>
      </c>
      <c r="B4810" s="58">
        <v>92</v>
      </c>
      <c r="C4810" s="256">
        <v>46241</v>
      </c>
      <c r="D4810" s="282" t="s">
        <v>6605</v>
      </c>
      <c r="G4810" s="282" t="s">
        <v>6606</v>
      </c>
      <c r="H4810" s="261">
        <v>2820403</v>
      </c>
      <c r="J4810" s="261">
        <v>1</v>
      </c>
      <c r="P4810" s="257" t="s">
        <v>6607</v>
      </c>
    </row>
    <row r="4811" spans="1:16">
      <c r="A4811" s="58">
        <v>4812</v>
      </c>
      <c r="B4811" s="58">
        <v>225</v>
      </c>
      <c r="C4811" s="256">
        <v>46241</v>
      </c>
      <c r="D4811" s="282" t="s">
        <v>1557</v>
      </c>
      <c r="F4811" s="284" t="s">
        <v>6475</v>
      </c>
      <c r="G4811" s="282" t="s">
        <v>2128</v>
      </c>
      <c r="H4811" s="261" t="s">
        <v>1180</v>
      </c>
      <c r="I4811" s="257">
        <v>1600000</v>
      </c>
      <c r="J4811" s="261">
        <v>1</v>
      </c>
      <c r="L4811" s="258">
        <v>160000</v>
      </c>
      <c r="M4811" s="257">
        <v>1760000</v>
      </c>
    </row>
    <row r="4812" spans="1:16">
      <c r="A4812" s="58">
        <v>4813</v>
      </c>
      <c r="B4812" s="58">
        <v>104</v>
      </c>
      <c r="C4812" s="256">
        <v>46241</v>
      </c>
      <c r="D4812" s="282" t="s">
        <v>3881</v>
      </c>
      <c r="G4812" s="282" t="s">
        <v>1467</v>
      </c>
      <c r="H4812" s="261" t="s">
        <v>2613</v>
      </c>
      <c r="I4812" s="257">
        <v>350000</v>
      </c>
      <c r="J4812" s="261">
        <v>1</v>
      </c>
      <c r="L4812" s="258">
        <v>35000</v>
      </c>
      <c r="M4812" s="257">
        <v>385000</v>
      </c>
    </row>
    <row r="4813" spans="1:16">
      <c r="A4813" s="58">
        <v>4814</v>
      </c>
      <c r="B4813" s="58">
        <v>267</v>
      </c>
      <c r="C4813" s="256">
        <v>46241</v>
      </c>
      <c r="D4813" s="282" t="s">
        <v>1882</v>
      </c>
      <c r="G4813" s="282" t="s">
        <v>5929</v>
      </c>
      <c r="H4813" s="261" t="s">
        <v>5930</v>
      </c>
      <c r="I4813" s="257">
        <v>1400000</v>
      </c>
      <c r="J4813" s="261">
        <v>1</v>
      </c>
      <c r="L4813" s="258">
        <v>140000</v>
      </c>
      <c r="M4813" s="257">
        <v>1540000</v>
      </c>
      <c r="P4813" s="282" t="s">
        <v>6479</v>
      </c>
    </row>
    <row r="4814" spans="1:16">
      <c r="A4814" s="58">
        <v>4815</v>
      </c>
      <c r="B4814" s="58">
        <v>199</v>
      </c>
      <c r="C4814" s="256">
        <v>46241</v>
      </c>
      <c r="D4814" s="282" t="s">
        <v>1882</v>
      </c>
      <c r="G4814" s="282" t="s">
        <v>2053</v>
      </c>
      <c r="H4814" s="261">
        <v>1087427173</v>
      </c>
      <c r="I4814" s="257">
        <v>1200000</v>
      </c>
      <c r="J4814" s="261">
        <v>1</v>
      </c>
      <c r="L4814" s="258">
        <v>120000</v>
      </c>
      <c r="M4814" s="257">
        <v>1320000</v>
      </c>
      <c r="P4814" s="282" t="s">
        <v>6480</v>
      </c>
    </row>
    <row r="4815" spans="1:16">
      <c r="A4815" s="58">
        <v>4816</v>
      </c>
      <c r="B4815" s="58">
        <v>102</v>
      </c>
      <c r="C4815" s="256">
        <v>46241</v>
      </c>
      <c r="D4815" s="282" t="s">
        <v>1413</v>
      </c>
      <c r="G4815" s="282" t="s">
        <v>1664</v>
      </c>
      <c r="H4815" s="261" t="s">
        <v>1663</v>
      </c>
      <c r="I4815" s="257">
        <v>50000</v>
      </c>
      <c r="J4815" s="261">
        <v>5</v>
      </c>
      <c r="M4815" s="257">
        <v>250000</v>
      </c>
    </row>
    <row r="4816" spans="1:16">
      <c r="A4816" s="58">
        <v>4817</v>
      </c>
      <c r="B4816" s="58">
        <v>209</v>
      </c>
      <c r="C4816" s="256">
        <v>46241</v>
      </c>
      <c r="D4816" s="282" t="s">
        <v>2675</v>
      </c>
      <c r="F4816" s="284" t="s">
        <v>5145</v>
      </c>
      <c r="G4816" s="282" t="s">
        <v>3144</v>
      </c>
      <c r="H4816" s="261" t="s">
        <v>3433</v>
      </c>
      <c r="I4816" s="257">
        <v>1100000</v>
      </c>
      <c r="J4816" s="261">
        <v>1</v>
      </c>
      <c r="L4816" s="258">
        <v>110000</v>
      </c>
      <c r="M4816" s="257">
        <v>1210000</v>
      </c>
    </row>
    <row r="4817" spans="1:17">
      <c r="A4817" s="58">
        <v>4818</v>
      </c>
      <c r="B4817" s="58">
        <v>214</v>
      </c>
      <c r="C4817" s="256">
        <v>46241</v>
      </c>
      <c r="D4817" s="282" t="s">
        <v>2093</v>
      </c>
      <c r="G4817" s="282" t="s">
        <v>2150</v>
      </c>
      <c r="H4817" s="261" t="s">
        <v>1907</v>
      </c>
      <c r="I4817" s="257">
        <v>2100000</v>
      </c>
      <c r="J4817" s="261">
        <v>1</v>
      </c>
      <c r="M4817" s="257">
        <v>2100000</v>
      </c>
      <c r="Q4817" s="282" t="s">
        <v>6483</v>
      </c>
    </row>
    <row r="4818" spans="1:17">
      <c r="A4818" s="58">
        <v>4819</v>
      </c>
      <c r="B4818" s="58">
        <v>291</v>
      </c>
      <c r="C4818" s="256">
        <v>46241</v>
      </c>
      <c r="D4818" s="282" t="s">
        <v>2093</v>
      </c>
      <c r="G4818" s="282" t="s">
        <v>6389</v>
      </c>
      <c r="H4818" s="261" t="s">
        <v>4515</v>
      </c>
      <c r="I4818" s="257">
        <v>100000</v>
      </c>
      <c r="J4818" s="261">
        <v>1</v>
      </c>
      <c r="M4818" s="257">
        <v>100000</v>
      </c>
    </row>
    <row r="4819" spans="1:17">
      <c r="A4819" s="58">
        <v>4820</v>
      </c>
      <c r="B4819" s="58">
        <v>13</v>
      </c>
      <c r="C4819" s="256">
        <v>46241</v>
      </c>
      <c r="D4819" s="282" t="s">
        <v>3854</v>
      </c>
      <c r="F4819" s="284">
        <v>7205502786</v>
      </c>
      <c r="G4819" s="282" t="s">
        <v>1182</v>
      </c>
      <c r="H4819" s="261" t="s">
        <v>1710</v>
      </c>
      <c r="I4819" s="257">
        <v>1300000</v>
      </c>
      <c r="J4819" s="261">
        <v>1</v>
      </c>
      <c r="M4819" s="257">
        <v>1300000</v>
      </c>
    </row>
    <row r="4820" spans="1:17">
      <c r="A4820" s="58">
        <v>4821</v>
      </c>
      <c r="B4820" s="58">
        <v>104</v>
      </c>
      <c r="C4820" s="256">
        <v>46241</v>
      </c>
      <c r="D4820" s="282" t="s">
        <v>3854</v>
      </c>
      <c r="G4820" s="282" t="s">
        <v>1467</v>
      </c>
      <c r="H4820" s="261" t="s">
        <v>2613</v>
      </c>
      <c r="I4820" s="257">
        <v>350000</v>
      </c>
      <c r="J4820" s="261">
        <v>1</v>
      </c>
      <c r="M4820" s="257">
        <v>350000</v>
      </c>
    </row>
    <row r="4821" spans="1:17">
      <c r="A4821" s="58">
        <v>4822</v>
      </c>
      <c r="B4821" s="58">
        <v>200</v>
      </c>
      <c r="C4821" s="256">
        <v>46241</v>
      </c>
      <c r="D4821" s="282" t="s">
        <v>6486</v>
      </c>
      <c r="G4821" s="282" t="s">
        <v>5103</v>
      </c>
      <c r="H4821" s="261" t="s">
        <v>6490</v>
      </c>
      <c r="I4821" s="257">
        <v>400000</v>
      </c>
      <c r="J4821" s="261">
        <v>1</v>
      </c>
      <c r="L4821" s="258">
        <v>40000</v>
      </c>
      <c r="M4821" s="257">
        <v>440000</v>
      </c>
    </row>
    <row r="4822" spans="1:17">
      <c r="A4822" s="58">
        <v>4823</v>
      </c>
      <c r="B4822" s="58">
        <v>133</v>
      </c>
      <c r="C4822" s="256">
        <v>46242</v>
      </c>
      <c r="D4822" s="282" t="s">
        <v>6547</v>
      </c>
      <c r="G4822" s="282" t="s">
        <v>6548</v>
      </c>
      <c r="H4822" s="261">
        <v>2830501</v>
      </c>
      <c r="I4822" s="257">
        <v>1650000</v>
      </c>
      <c r="J4822" s="261">
        <v>1</v>
      </c>
      <c r="L4822" s="258">
        <v>165000</v>
      </c>
      <c r="M4822" s="257">
        <v>1815000</v>
      </c>
    </row>
    <row r="4823" spans="1:17">
      <c r="A4823" s="58">
        <v>4824</v>
      </c>
      <c r="B4823" s="58">
        <v>209</v>
      </c>
      <c r="C4823" s="256">
        <v>46242</v>
      </c>
      <c r="D4823" s="282" t="s">
        <v>6549</v>
      </c>
      <c r="F4823" s="284" t="s">
        <v>6550</v>
      </c>
      <c r="G4823" s="282" t="s">
        <v>6551</v>
      </c>
      <c r="H4823" s="261" t="s">
        <v>6552</v>
      </c>
      <c r="I4823" s="257">
        <v>1100000</v>
      </c>
      <c r="J4823" s="261">
        <v>1</v>
      </c>
      <c r="L4823" s="258">
        <v>110000</v>
      </c>
      <c r="M4823" s="257">
        <v>1210000</v>
      </c>
    </row>
    <row r="4824" spans="1:17">
      <c r="A4824" s="58">
        <v>4825</v>
      </c>
      <c r="B4824" s="58">
        <v>12</v>
      </c>
      <c r="C4824" s="256">
        <v>46242</v>
      </c>
      <c r="D4824" s="282" t="s">
        <v>6544</v>
      </c>
      <c r="F4824" s="284" t="s">
        <v>4193</v>
      </c>
      <c r="G4824" s="282" t="s">
        <v>6545</v>
      </c>
      <c r="H4824" s="261" t="s">
        <v>6546</v>
      </c>
      <c r="I4824" s="257">
        <v>1200000</v>
      </c>
      <c r="J4824" s="261">
        <v>1</v>
      </c>
      <c r="M4824" s="257">
        <v>1200000</v>
      </c>
    </row>
    <row r="4825" spans="1:17">
      <c r="A4825" s="58">
        <v>4826</v>
      </c>
      <c r="B4825" s="58">
        <v>94</v>
      </c>
      <c r="C4825" s="256">
        <v>46243</v>
      </c>
      <c r="D4825" s="282" t="s">
        <v>3191</v>
      </c>
      <c r="G4825" s="282" t="s">
        <v>2135</v>
      </c>
      <c r="H4825" s="261" t="s">
        <v>1186</v>
      </c>
      <c r="I4825" s="257">
        <v>750000</v>
      </c>
      <c r="J4825" s="261">
        <v>1</v>
      </c>
      <c r="M4825" s="257">
        <v>750000</v>
      </c>
    </row>
    <row r="4826" spans="1:17">
      <c r="A4826" s="58">
        <v>4827</v>
      </c>
      <c r="B4826" s="58">
        <v>93</v>
      </c>
      <c r="C4826" s="256">
        <v>46243</v>
      </c>
      <c r="D4826" s="282" t="s">
        <v>3191</v>
      </c>
      <c r="G4826" s="282" t="s">
        <v>1490</v>
      </c>
      <c r="I4826" s="257">
        <v>20000</v>
      </c>
      <c r="J4826" s="261">
        <v>1</v>
      </c>
      <c r="M4826" s="257">
        <v>20000</v>
      </c>
    </row>
    <row r="4827" spans="1:17">
      <c r="A4827" s="58">
        <v>4828</v>
      </c>
      <c r="B4827" s="58">
        <v>114</v>
      </c>
      <c r="C4827" s="256">
        <v>46244</v>
      </c>
      <c r="D4827" s="282" t="s">
        <v>1349</v>
      </c>
      <c r="G4827" s="282" t="s">
        <v>1184</v>
      </c>
      <c r="H4827" s="261" t="s">
        <v>1534</v>
      </c>
      <c r="I4827" s="257">
        <v>1300000</v>
      </c>
      <c r="J4827" s="261">
        <v>1</v>
      </c>
      <c r="M4827" s="257">
        <v>1300000</v>
      </c>
      <c r="Q4827" s="282" t="s">
        <v>6499</v>
      </c>
    </row>
    <row r="4828" spans="1:17">
      <c r="A4828" s="58">
        <v>4829</v>
      </c>
      <c r="B4828" s="58">
        <v>213</v>
      </c>
      <c r="C4828" s="256">
        <v>46244</v>
      </c>
      <c r="D4828" s="282" t="s">
        <v>6619</v>
      </c>
      <c r="G4828" s="282" t="s">
        <v>6620</v>
      </c>
      <c r="H4828" s="261" t="s">
        <v>6621</v>
      </c>
      <c r="I4828" s="257">
        <v>1200000</v>
      </c>
      <c r="J4828" s="261">
        <v>1</v>
      </c>
      <c r="L4828" s="258">
        <v>120000</v>
      </c>
      <c r="M4828" s="257">
        <v>1320000</v>
      </c>
    </row>
    <row r="4829" spans="1:17">
      <c r="A4829" s="58">
        <v>4830</v>
      </c>
      <c r="B4829" s="58">
        <v>225</v>
      </c>
      <c r="C4829" s="256">
        <v>46244</v>
      </c>
      <c r="D4829" s="282" t="s">
        <v>1438</v>
      </c>
      <c r="F4829" s="284" t="s">
        <v>6502</v>
      </c>
      <c r="G4829" s="282" t="s">
        <v>2128</v>
      </c>
      <c r="H4829" s="261" t="s">
        <v>1180</v>
      </c>
      <c r="I4829" s="257">
        <v>1600000</v>
      </c>
      <c r="J4829" s="261">
        <v>1</v>
      </c>
      <c r="L4829" s="258">
        <v>160000</v>
      </c>
      <c r="M4829" s="257">
        <v>1760000</v>
      </c>
    </row>
    <row r="4830" spans="1:17">
      <c r="A4830" s="58">
        <v>4831</v>
      </c>
      <c r="B4830" s="58">
        <v>293</v>
      </c>
      <c r="C4830" s="256">
        <v>46244</v>
      </c>
      <c r="D4830" s="282" t="s">
        <v>1747</v>
      </c>
      <c r="G4830" s="282" t="s">
        <v>6504</v>
      </c>
      <c r="H4830" s="261">
        <v>6058012116</v>
      </c>
      <c r="I4830" s="257">
        <v>1700000</v>
      </c>
      <c r="J4830" s="261">
        <v>1</v>
      </c>
      <c r="M4830" s="257">
        <v>1700000</v>
      </c>
    </row>
    <row r="4831" spans="1:17">
      <c r="A4831" s="58">
        <v>4832</v>
      </c>
      <c r="B4831" s="58">
        <v>214</v>
      </c>
      <c r="C4831" s="256">
        <v>46244</v>
      </c>
      <c r="D4831" s="282" t="s">
        <v>1928</v>
      </c>
      <c r="F4831" s="284" t="s">
        <v>6507</v>
      </c>
      <c r="G4831" s="282" t="s">
        <v>2150</v>
      </c>
      <c r="H4831" s="261" t="s">
        <v>1907</v>
      </c>
      <c r="I4831" s="257">
        <v>2000000</v>
      </c>
      <c r="J4831" s="261">
        <v>1</v>
      </c>
      <c r="L4831" s="258">
        <v>200000</v>
      </c>
      <c r="M4831" s="257">
        <v>2200000</v>
      </c>
      <c r="Q4831" s="282" t="s">
        <v>6508</v>
      </c>
    </row>
    <row r="4832" spans="1:17">
      <c r="A4832" s="58">
        <v>4833</v>
      </c>
      <c r="B4832" s="58">
        <v>65</v>
      </c>
      <c r="C4832" s="256">
        <v>46244</v>
      </c>
      <c r="D4832" s="282" t="s">
        <v>1928</v>
      </c>
      <c r="F4832" s="284" t="s">
        <v>1760</v>
      </c>
      <c r="G4832" s="282" t="s">
        <v>2129</v>
      </c>
      <c r="H4832" s="261" t="s">
        <v>1760</v>
      </c>
      <c r="I4832" s="257">
        <v>100000</v>
      </c>
      <c r="J4832" s="261">
        <v>1</v>
      </c>
      <c r="L4832" s="258">
        <v>10000</v>
      </c>
      <c r="M4832" s="257">
        <v>110000</v>
      </c>
      <c r="P4832" s="282" t="s">
        <v>4263</v>
      </c>
    </row>
    <row r="4833" spans="1:17">
      <c r="A4833" s="58">
        <v>4834</v>
      </c>
      <c r="B4833" s="58">
        <v>111</v>
      </c>
      <c r="C4833" s="256">
        <v>46244</v>
      </c>
      <c r="D4833" s="282" t="s">
        <v>1928</v>
      </c>
      <c r="G4833" s="282" t="s">
        <v>3555</v>
      </c>
      <c r="I4833" s="257">
        <v>300000</v>
      </c>
      <c r="J4833" s="261">
        <v>1</v>
      </c>
      <c r="L4833" s="258">
        <v>30000</v>
      </c>
      <c r="M4833" s="257">
        <v>330000</v>
      </c>
    </row>
    <row r="4834" spans="1:17">
      <c r="A4834" s="58">
        <v>4835</v>
      </c>
      <c r="B4834" s="58">
        <v>214</v>
      </c>
      <c r="C4834" s="256">
        <v>46244</v>
      </c>
      <c r="D4834" s="282" t="s">
        <v>6493</v>
      </c>
      <c r="F4834" s="284" t="s">
        <v>6510</v>
      </c>
      <c r="G4834" s="282" t="s">
        <v>2150</v>
      </c>
      <c r="H4834" s="261" t="s">
        <v>1907</v>
      </c>
      <c r="I4834" s="257">
        <v>2000000</v>
      </c>
      <c r="J4834" s="261">
        <v>1</v>
      </c>
      <c r="L4834" s="258">
        <v>200000</v>
      </c>
      <c r="M4834" s="257">
        <v>2200000</v>
      </c>
      <c r="Q4834" s="282" t="s">
        <v>6511</v>
      </c>
    </row>
    <row r="4835" spans="1:17">
      <c r="A4835" s="58">
        <v>4836</v>
      </c>
      <c r="B4835" s="58">
        <v>65</v>
      </c>
      <c r="C4835" s="256">
        <v>46244</v>
      </c>
      <c r="D4835" s="282" t="s">
        <v>6493</v>
      </c>
      <c r="F4835" s="284" t="s">
        <v>1760</v>
      </c>
      <c r="G4835" s="282" t="s">
        <v>2129</v>
      </c>
      <c r="H4835" s="261" t="s">
        <v>1760</v>
      </c>
      <c r="I4835" s="257">
        <v>100000</v>
      </c>
      <c r="J4835" s="261">
        <v>1</v>
      </c>
      <c r="L4835" s="258">
        <v>10000</v>
      </c>
      <c r="M4835" s="257">
        <v>110000</v>
      </c>
      <c r="P4835" s="282" t="s">
        <v>4263</v>
      </c>
    </row>
    <row r="4836" spans="1:17">
      <c r="A4836" s="58">
        <v>4837</v>
      </c>
      <c r="B4836" s="58">
        <v>154</v>
      </c>
      <c r="C4836" s="256">
        <v>46244</v>
      </c>
      <c r="D4836" s="282" t="s">
        <v>1802</v>
      </c>
      <c r="G4836" s="282" t="s">
        <v>6513</v>
      </c>
      <c r="H4836" s="261">
        <v>6058008163</v>
      </c>
      <c r="I4836" s="257">
        <v>1650000</v>
      </c>
      <c r="J4836" s="261">
        <v>1</v>
      </c>
      <c r="M4836" s="257">
        <v>1650000</v>
      </c>
    </row>
    <row r="4837" spans="1:17">
      <c r="A4837" s="58">
        <v>4838</v>
      </c>
      <c r="B4837" s="58">
        <v>104</v>
      </c>
      <c r="C4837" s="256">
        <v>46244</v>
      </c>
      <c r="D4837" s="282" t="s">
        <v>3881</v>
      </c>
      <c r="G4837" s="282" t="s">
        <v>1467</v>
      </c>
      <c r="H4837" s="261" t="s">
        <v>2613</v>
      </c>
      <c r="I4837" s="257">
        <v>350000</v>
      </c>
      <c r="J4837" s="261">
        <v>1</v>
      </c>
      <c r="L4837" s="258">
        <v>35000</v>
      </c>
      <c r="M4837" s="257">
        <v>385000</v>
      </c>
    </row>
    <row r="4838" spans="1:17">
      <c r="A4838" s="58">
        <v>4839</v>
      </c>
      <c r="B4838" s="58">
        <v>77</v>
      </c>
      <c r="C4838" s="256">
        <v>46244</v>
      </c>
      <c r="D4838" s="282" t="s">
        <v>1154</v>
      </c>
      <c r="F4838" s="284" t="s">
        <v>4656</v>
      </c>
      <c r="G4838" s="282" t="s">
        <v>1701</v>
      </c>
      <c r="I4838" s="257">
        <v>1100000</v>
      </c>
      <c r="J4838" s="261">
        <v>1</v>
      </c>
      <c r="L4838" s="258">
        <v>110000</v>
      </c>
      <c r="M4838" s="257">
        <v>1210000</v>
      </c>
      <c r="P4838" s="282" t="s">
        <v>6517</v>
      </c>
    </row>
    <row r="4839" spans="1:17">
      <c r="A4839" s="58">
        <v>4840</v>
      </c>
      <c r="C4839" s="256">
        <v>46241</v>
      </c>
      <c r="D4839" s="282" t="s">
        <v>3865</v>
      </c>
      <c r="G4839" s="282" t="s">
        <v>3865</v>
      </c>
      <c r="N4839" s="257">
        <v>-1320000</v>
      </c>
    </row>
    <row r="4840" spans="1:17">
      <c r="A4840" s="58">
        <v>4841</v>
      </c>
      <c r="C4840" s="256">
        <v>46241</v>
      </c>
      <c r="D4840" s="282" t="s">
        <v>6486</v>
      </c>
      <c r="G4840" s="282" t="s">
        <v>6486</v>
      </c>
      <c r="N4840" s="257">
        <v>-440000</v>
      </c>
    </row>
    <row r="4841" spans="1:17">
      <c r="A4841" s="58">
        <v>4842</v>
      </c>
      <c r="C4841" s="256">
        <v>46244</v>
      </c>
      <c r="D4841" s="282" t="s">
        <v>1551</v>
      </c>
      <c r="G4841" s="282" t="s">
        <v>6064</v>
      </c>
      <c r="N4841" s="257">
        <v>-1500000</v>
      </c>
    </row>
    <row r="4842" spans="1:17">
      <c r="A4842" s="58">
        <v>4843</v>
      </c>
      <c r="C4842" s="256">
        <v>46244</v>
      </c>
      <c r="D4842" s="282" t="s">
        <v>6493</v>
      </c>
      <c r="G4842" s="282" t="s">
        <v>6493</v>
      </c>
      <c r="N4842" s="257">
        <v>-2310000</v>
      </c>
    </row>
    <row r="4843" spans="1:17">
      <c r="A4843" s="58">
        <v>4844</v>
      </c>
      <c r="C4843" s="256">
        <v>46241</v>
      </c>
      <c r="D4843" s="282" t="s">
        <v>1825</v>
      </c>
      <c r="G4843" s="282" t="s">
        <v>1825</v>
      </c>
      <c r="N4843" s="257">
        <v>-3190000</v>
      </c>
    </row>
    <row r="4844" spans="1:17">
      <c r="A4844" s="58">
        <v>4845</v>
      </c>
      <c r="C4844" s="256">
        <v>46241</v>
      </c>
      <c r="D4844" s="282" t="s">
        <v>5678</v>
      </c>
      <c r="G4844" s="282" t="s">
        <v>5678</v>
      </c>
      <c r="N4844" s="257">
        <v>-1600000</v>
      </c>
    </row>
    <row r="4845" spans="1:17">
      <c r="A4845" s="58">
        <v>4846</v>
      </c>
      <c r="C4845" s="256">
        <v>46241</v>
      </c>
      <c r="D4845" s="282" t="s">
        <v>3854</v>
      </c>
      <c r="G4845" s="282" t="s">
        <v>3854</v>
      </c>
      <c r="N4845" s="257">
        <v>-1650000</v>
      </c>
    </row>
    <row r="4846" spans="1:17">
      <c r="A4846" s="58">
        <v>4847</v>
      </c>
      <c r="C4846" s="256">
        <v>46241</v>
      </c>
      <c r="D4846" s="282" t="s">
        <v>1747</v>
      </c>
      <c r="G4846" s="282" t="s">
        <v>6064</v>
      </c>
      <c r="N4846" s="257">
        <v>-2150000</v>
      </c>
    </row>
    <row r="4847" spans="1:17">
      <c r="A4847" s="58">
        <v>4848</v>
      </c>
      <c r="C4847" s="256">
        <v>46243</v>
      </c>
      <c r="D4847" s="282" t="s">
        <v>1680</v>
      </c>
      <c r="G4847" s="282" t="s">
        <v>6064</v>
      </c>
      <c r="N4847" s="257">
        <v>-5800000</v>
      </c>
    </row>
    <row r="4848" spans="1:17">
      <c r="A4848" s="58">
        <v>4849</v>
      </c>
      <c r="C4848" s="256">
        <v>46244</v>
      </c>
      <c r="D4848" s="282" t="s">
        <v>1349</v>
      </c>
      <c r="G4848" s="282" t="s">
        <v>1349</v>
      </c>
      <c r="N4848" s="257">
        <v>-1300000</v>
      </c>
    </row>
    <row r="4849" spans="1:17">
      <c r="A4849" s="58">
        <v>4850</v>
      </c>
      <c r="B4849" s="58">
        <v>244</v>
      </c>
      <c r="C4849" s="256">
        <v>46245</v>
      </c>
      <c r="D4849" s="282" t="s">
        <v>1680</v>
      </c>
      <c r="E4849" s="282" t="s">
        <v>3805</v>
      </c>
      <c r="F4849" s="284" t="s">
        <v>6449</v>
      </c>
      <c r="G4849" s="282" t="s">
        <v>5595</v>
      </c>
      <c r="H4849" s="261" t="s">
        <v>5596</v>
      </c>
      <c r="I4849" s="257">
        <v>1600000</v>
      </c>
      <c r="J4849" s="261">
        <v>1</v>
      </c>
      <c r="M4849" s="257">
        <v>1600000</v>
      </c>
      <c r="O4849" s="257" t="s">
        <v>6525</v>
      </c>
    </row>
    <row r="4850" spans="1:17">
      <c r="A4850" s="58">
        <v>4851</v>
      </c>
      <c r="B4850" s="58">
        <v>237</v>
      </c>
      <c r="C4850" s="256">
        <v>46245</v>
      </c>
      <c r="D4850" s="282" t="s">
        <v>1680</v>
      </c>
      <c r="E4850" s="282" t="s">
        <v>3805</v>
      </c>
      <c r="F4850" s="284" t="s">
        <v>6519</v>
      </c>
      <c r="G4850" s="282" t="s">
        <v>2128</v>
      </c>
      <c r="H4850" s="261" t="s">
        <v>1180</v>
      </c>
      <c r="I4850" s="257">
        <v>1600000</v>
      </c>
      <c r="J4850" s="261">
        <v>1</v>
      </c>
      <c r="M4850" s="257">
        <v>1600000</v>
      </c>
      <c r="O4850" s="257" t="s">
        <v>6520</v>
      </c>
    </row>
    <row r="4851" spans="1:17">
      <c r="A4851" s="58">
        <v>4852</v>
      </c>
      <c r="B4851" s="58">
        <v>295</v>
      </c>
      <c r="C4851" s="256">
        <v>46245</v>
      </c>
      <c r="D4851" s="282" t="s">
        <v>1425</v>
      </c>
      <c r="E4851" s="282" t="s">
        <v>3805</v>
      </c>
      <c r="F4851" s="284" t="s">
        <v>6523</v>
      </c>
      <c r="G4851" s="282" t="s">
        <v>2501</v>
      </c>
      <c r="H4851" s="261" t="s">
        <v>2500</v>
      </c>
      <c r="I4851" s="257">
        <v>1000000</v>
      </c>
      <c r="J4851" s="261">
        <v>1</v>
      </c>
      <c r="M4851" s="257">
        <v>1000000</v>
      </c>
    </row>
    <row r="4852" spans="1:17">
      <c r="A4852" s="58">
        <v>4853</v>
      </c>
      <c r="C4852" s="256">
        <v>46246</v>
      </c>
      <c r="D4852" s="282" t="s">
        <v>2693</v>
      </c>
      <c r="G4852" s="282" t="s">
        <v>2693</v>
      </c>
      <c r="N4852" s="257">
        <v>-100000</v>
      </c>
    </row>
    <row r="4853" spans="1:17">
      <c r="A4853" s="58">
        <v>4854</v>
      </c>
      <c r="B4853" s="58">
        <v>13</v>
      </c>
      <c r="C4853" s="256">
        <v>46248</v>
      </c>
      <c r="D4853" s="282" t="s">
        <v>3880</v>
      </c>
      <c r="F4853" s="284">
        <v>7205502786</v>
      </c>
      <c r="G4853" s="282" t="s">
        <v>1182</v>
      </c>
      <c r="H4853" s="261" t="s">
        <v>1710</v>
      </c>
      <c r="I4853" s="257">
        <v>1200000</v>
      </c>
      <c r="J4853" s="261">
        <v>1</v>
      </c>
      <c r="M4853" s="257">
        <v>1200000</v>
      </c>
    </row>
    <row r="4854" spans="1:17">
      <c r="A4854" s="58">
        <v>4855</v>
      </c>
      <c r="B4854" s="58">
        <v>212</v>
      </c>
      <c r="C4854" s="256">
        <v>46248</v>
      </c>
      <c r="D4854" s="282" t="s">
        <v>3880</v>
      </c>
      <c r="G4854" s="282" t="s">
        <v>5280</v>
      </c>
      <c r="I4854" s="257">
        <v>150000</v>
      </c>
      <c r="J4854" s="261">
        <v>1</v>
      </c>
      <c r="M4854" s="257">
        <v>150000</v>
      </c>
    </row>
    <row r="4855" spans="1:17">
      <c r="A4855" s="58">
        <v>4856</v>
      </c>
      <c r="B4855" s="58">
        <v>79</v>
      </c>
      <c r="C4855" s="256">
        <v>46248</v>
      </c>
      <c r="D4855" s="282" t="s">
        <v>1438</v>
      </c>
      <c r="G4855" s="282" t="s">
        <v>2145</v>
      </c>
      <c r="H4855" s="261" t="s">
        <v>1177</v>
      </c>
      <c r="I4855" s="257">
        <v>1000000</v>
      </c>
      <c r="J4855" s="261">
        <v>1</v>
      </c>
      <c r="L4855" s="258">
        <v>100000</v>
      </c>
      <c r="M4855" s="257">
        <v>1100000</v>
      </c>
    </row>
    <row r="4856" spans="1:17">
      <c r="A4856" s="58">
        <v>4858</v>
      </c>
      <c r="B4856" s="58">
        <v>11</v>
      </c>
      <c r="C4856" s="256">
        <v>46246</v>
      </c>
      <c r="D4856" s="282" t="s">
        <v>6568</v>
      </c>
      <c r="F4856" s="284" t="s">
        <v>4192</v>
      </c>
      <c r="G4856" s="282" t="s">
        <v>6545</v>
      </c>
      <c r="H4856" s="261" t="s">
        <v>6546</v>
      </c>
      <c r="I4856" s="257">
        <v>1200000</v>
      </c>
      <c r="J4856" s="261">
        <v>1</v>
      </c>
      <c r="L4856" s="258">
        <v>120000</v>
      </c>
      <c r="M4856" s="257">
        <v>1320000</v>
      </c>
    </row>
    <row r="4857" spans="1:17">
      <c r="A4857" s="58">
        <v>4860</v>
      </c>
      <c r="B4857" s="58">
        <v>79</v>
      </c>
      <c r="C4857" s="256">
        <v>46247</v>
      </c>
      <c r="D4857" s="282" t="s">
        <v>1762</v>
      </c>
      <c r="G4857" s="282" t="s">
        <v>2145</v>
      </c>
      <c r="H4857" s="261" t="s">
        <v>1177</v>
      </c>
      <c r="I4857" s="257">
        <v>1100000</v>
      </c>
      <c r="J4857" s="261">
        <v>1</v>
      </c>
      <c r="L4857" s="258">
        <v>110000</v>
      </c>
      <c r="M4857" s="257">
        <v>1210000</v>
      </c>
    </row>
    <row r="4858" spans="1:17">
      <c r="A4858" s="58">
        <v>4861</v>
      </c>
      <c r="B4858" s="58">
        <v>82</v>
      </c>
      <c r="C4858" s="256">
        <v>46247</v>
      </c>
      <c r="D4858" s="282" t="s">
        <v>1512</v>
      </c>
      <c r="G4858" s="282" t="s">
        <v>1184</v>
      </c>
      <c r="H4858" s="261" t="s">
        <v>1185</v>
      </c>
      <c r="I4858" s="257">
        <v>1300000</v>
      </c>
      <c r="J4858" s="261">
        <v>1</v>
      </c>
      <c r="M4858" s="257">
        <v>1300000</v>
      </c>
      <c r="Q4858" s="282" t="s">
        <v>6532</v>
      </c>
    </row>
    <row r="4859" spans="1:17">
      <c r="A4859" s="58">
        <v>4862</v>
      </c>
      <c r="B4859" s="58">
        <v>297</v>
      </c>
      <c r="C4859" s="256">
        <v>46247</v>
      </c>
      <c r="D4859" s="282" t="s">
        <v>1512</v>
      </c>
      <c r="G4859" s="282" t="s">
        <v>1674</v>
      </c>
      <c r="H4859" s="261" t="s">
        <v>1673</v>
      </c>
      <c r="I4859" s="257">
        <v>20000</v>
      </c>
      <c r="J4859" s="261">
        <v>1</v>
      </c>
      <c r="M4859" s="257">
        <v>20000</v>
      </c>
    </row>
    <row r="4860" spans="1:17">
      <c r="A4860" s="58">
        <v>4863</v>
      </c>
      <c r="B4860" s="58">
        <v>132</v>
      </c>
      <c r="C4860" s="256">
        <v>46247</v>
      </c>
      <c r="D4860" s="282" t="s">
        <v>2673</v>
      </c>
      <c r="G4860" s="282" t="s">
        <v>2242</v>
      </c>
      <c r="I4860" s="257">
        <v>650000</v>
      </c>
      <c r="J4860" s="261">
        <v>1</v>
      </c>
      <c r="L4860" s="258">
        <v>65000</v>
      </c>
      <c r="M4860" s="257">
        <v>715000</v>
      </c>
    </row>
    <row r="4861" spans="1:17">
      <c r="A4861" s="58">
        <v>4864</v>
      </c>
      <c r="B4861" s="58">
        <v>161</v>
      </c>
      <c r="C4861" s="256">
        <v>46247</v>
      </c>
      <c r="D4861" s="282" t="s">
        <v>1548</v>
      </c>
      <c r="F4861" s="284" t="s">
        <v>6535</v>
      </c>
      <c r="G4861" s="282" t="s">
        <v>2134</v>
      </c>
      <c r="H4861" s="261" t="s">
        <v>1179</v>
      </c>
      <c r="I4861" s="257">
        <v>1000000</v>
      </c>
      <c r="J4861" s="261">
        <v>1</v>
      </c>
      <c r="L4861" s="258">
        <v>100000</v>
      </c>
      <c r="M4861" s="257">
        <v>1100000</v>
      </c>
    </row>
    <row r="4862" spans="1:17">
      <c r="A4862" s="58">
        <v>4865</v>
      </c>
      <c r="B4862" s="58">
        <v>94</v>
      </c>
      <c r="C4862" s="256">
        <v>46247</v>
      </c>
      <c r="D4862" s="282" t="s">
        <v>1548</v>
      </c>
      <c r="G4862" s="282" t="s">
        <v>2135</v>
      </c>
      <c r="H4862" s="261" t="s">
        <v>1186</v>
      </c>
      <c r="I4862" s="257">
        <v>630000</v>
      </c>
      <c r="J4862" s="261">
        <v>1</v>
      </c>
      <c r="L4862" s="258">
        <v>63000</v>
      </c>
      <c r="M4862" s="257">
        <v>693000</v>
      </c>
    </row>
    <row r="4863" spans="1:17">
      <c r="A4863" s="58">
        <v>4866</v>
      </c>
      <c r="B4863" s="58">
        <v>96</v>
      </c>
      <c r="C4863" s="256">
        <v>46247</v>
      </c>
      <c r="D4863" s="282" t="s">
        <v>1548</v>
      </c>
      <c r="G4863" s="282" t="s">
        <v>2138</v>
      </c>
      <c r="H4863" s="261">
        <v>50229</v>
      </c>
      <c r="I4863" s="257">
        <v>80000</v>
      </c>
      <c r="J4863" s="261">
        <v>1</v>
      </c>
      <c r="L4863" s="258">
        <v>8000</v>
      </c>
      <c r="M4863" s="257">
        <v>88000</v>
      </c>
    </row>
    <row r="4864" spans="1:17">
      <c r="A4864" s="58">
        <v>4867</v>
      </c>
      <c r="B4864" s="58">
        <v>174</v>
      </c>
      <c r="C4864" s="256">
        <v>46247</v>
      </c>
      <c r="D4864" s="282" t="s">
        <v>1548</v>
      </c>
      <c r="G4864" s="282" t="s">
        <v>2139</v>
      </c>
      <c r="H4864" s="261" t="s">
        <v>1752</v>
      </c>
      <c r="I4864" s="257">
        <v>40000</v>
      </c>
      <c r="J4864" s="261">
        <v>1</v>
      </c>
      <c r="L4864" s="258">
        <v>4000</v>
      </c>
      <c r="M4864" s="257">
        <v>44000</v>
      </c>
    </row>
    <row r="4865" spans="1:16">
      <c r="A4865" s="58">
        <v>4868</v>
      </c>
      <c r="B4865" s="58">
        <v>93</v>
      </c>
      <c r="C4865" s="256">
        <v>46247</v>
      </c>
      <c r="D4865" s="282" t="s">
        <v>1548</v>
      </c>
      <c r="G4865" s="282" t="s">
        <v>1490</v>
      </c>
      <c r="I4865" s="257">
        <v>20000</v>
      </c>
      <c r="J4865" s="261">
        <v>1</v>
      </c>
      <c r="L4865" s="258">
        <v>2000</v>
      </c>
      <c r="M4865" s="257">
        <v>22000</v>
      </c>
    </row>
    <row r="4866" spans="1:16">
      <c r="A4866" s="58">
        <v>4869</v>
      </c>
      <c r="B4866" s="58">
        <v>212</v>
      </c>
      <c r="C4866" s="256">
        <v>46248</v>
      </c>
      <c r="D4866" s="282" t="s">
        <v>6569</v>
      </c>
      <c r="G4866" s="282" t="s">
        <v>6570</v>
      </c>
      <c r="I4866" s="257">
        <v>150000</v>
      </c>
      <c r="J4866" s="261">
        <v>1</v>
      </c>
      <c r="L4866" s="258">
        <v>15000</v>
      </c>
      <c r="M4866" s="257">
        <v>165000</v>
      </c>
    </row>
    <row r="4867" spans="1:16">
      <c r="A4867" s="58">
        <v>4870</v>
      </c>
      <c r="C4867" s="256">
        <v>46245</v>
      </c>
      <c r="D4867" s="282" t="s">
        <v>1557</v>
      </c>
      <c r="G4867" s="282" t="s">
        <v>1557</v>
      </c>
      <c r="N4867" s="257">
        <v>-1760000</v>
      </c>
    </row>
    <row r="4868" spans="1:16">
      <c r="A4868" s="58">
        <v>4871</v>
      </c>
      <c r="B4868" s="58">
        <v>111</v>
      </c>
      <c r="C4868" s="256">
        <v>46241</v>
      </c>
      <c r="D4868" s="282" t="s">
        <v>2093</v>
      </c>
      <c r="G4868" s="282" t="s">
        <v>3555</v>
      </c>
      <c r="I4868" s="257">
        <v>200000</v>
      </c>
      <c r="J4868" s="261">
        <v>1</v>
      </c>
      <c r="M4868" s="257">
        <v>200000</v>
      </c>
    </row>
    <row r="4869" spans="1:16">
      <c r="A4869" s="58">
        <v>4872</v>
      </c>
      <c r="B4869" s="58">
        <v>94</v>
      </c>
      <c r="C4869" s="256">
        <v>46245</v>
      </c>
      <c r="D4869" s="282" t="s">
        <v>1370</v>
      </c>
      <c r="G4869" s="282" t="s">
        <v>2135</v>
      </c>
      <c r="H4869" s="261" t="s">
        <v>1186</v>
      </c>
      <c r="I4869" s="257">
        <v>630000</v>
      </c>
      <c r="J4869" s="261">
        <v>1</v>
      </c>
      <c r="M4869" s="257">
        <v>630000</v>
      </c>
    </row>
    <row r="4870" spans="1:16">
      <c r="A4870" s="58">
        <v>4873</v>
      </c>
      <c r="B4870" s="58">
        <v>175</v>
      </c>
      <c r="C4870" s="256">
        <v>46245</v>
      </c>
      <c r="D4870" s="282" t="s">
        <v>1370</v>
      </c>
      <c r="G4870" s="282" t="s">
        <v>2140</v>
      </c>
      <c r="H4870" s="261" t="s">
        <v>1778</v>
      </c>
      <c r="I4870" s="257">
        <v>10000</v>
      </c>
      <c r="J4870" s="261">
        <v>1</v>
      </c>
      <c r="M4870" s="257">
        <v>10000</v>
      </c>
      <c r="P4870" s="282" t="s">
        <v>4901</v>
      </c>
    </row>
    <row r="4871" spans="1:16">
      <c r="A4871" s="58">
        <v>4874</v>
      </c>
      <c r="B4871" s="58">
        <v>13</v>
      </c>
      <c r="C4871" s="256">
        <v>46245</v>
      </c>
      <c r="D4871" s="282" t="s">
        <v>6540</v>
      </c>
      <c r="F4871" s="284">
        <v>7205502786</v>
      </c>
      <c r="G4871" s="282" t="s">
        <v>1182</v>
      </c>
      <c r="H4871" s="261" t="s">
        <v>1710</v>
      </c>
      <c r="I4871" s="257">
        <v>1200000</v>
      </c>
      <c r="J4871" s="261">
        <v>1</v>
      </c>
      <c r="M4871" s="257">
        <v>1200000</v>
      </c>
    </row>
    <row r="4872" spans="1:16">
      <c r="A4872" s="58">
        <v>4875</v>
      </c>
      <c r="B4872" s="58">
        <v>188</v>
      </c>
      <c r="C4872" s="256">
        <v>46245</v>
      </c>
      <c r="D4872" s="282" t="s">
        <v>2262</v>
      </c>
      <c r="G4872" s="282" t="s">
        <v>6553</v>
      </c>
      <c r="I4872" s="257">
        <v>100000</v>
      </c>
      <c r="J4872" s="261">
        <v>1</v>
      </c>
      <c r="M4872" s="257">
        <v>100000</v>
      </c>
    </row>
    <row r="4873" spans="1:16">
      <c r="A4873" s="58">
        <v>4876</v>
      </c>
      <c r="B4873" s="58">
        <v>113</v>
      </c>
      <c r="C4873" s="256">
        <v>46245</v>
      </c>
      <c r="D4873" s="282" t="s">
        <v>2493</v>
      </c>
      <c r="G4873" s="282" t="s">
        <v>2126</v>
      </c>
      <c r="H4873" s="261" t="s">
        <v>1435</v>
      </c>
      <c r="I4873" s="257">
        <v>1600000</v>
      </c>
      <c r="J4873" s="261">
        <v>1</v>
      </c>
      <c r="M4873" s="257">
        <v>1600000</v>
      </c>
    </row>
    <row r="4874" spans="1:16">
      <c r="A4874" s="58">
        <v>4877</v>
      </c>
      <c r="B4874" s="58">
        <v>294</v>
      </c>
      <c r="C4874" s="256">
        <v>46245</v>
      </c>
      <c r="D4874" s="282" t="s">
        <v>981</v>
      </c>
      <c r="F4874" s="284" t="s">
        <v>6557</v>
      </c>
      <c r="G4874" s="282" t="s">
        <v>5595</v>
      </c>
      <c r="H4874" s="261" t="s">
        <v>5596</v>
      </c>
      <c r="I4874" s="257">
        <v>1600000</v>
      </c>
      <c r="J4874" s="261">
        <v>1</v>
      </c>
      <c r="L4874" s="258">
        <v>160000</v>
      </c>
      <c r="M4874" s="257">
        <v>1760000</v>
      </c>
    </row>
    <row r="4875" spans="1:16">
      <c r="A4875" s="58">
        <v>4878</v>
      </c>
      <c r="B4875" s="58">
        <v>240</v>
      </c>
      <c r="C4875" s="256">
        <v>46245</v>
      </c>
      <c r="D4875" s="282" t="s">
        <v>1370</v>
      </c>
      <c r="F4875" s="284" t="s">
        <v>6558</v>
      </c>
      <c r="G4875" s="282" t="s">
        <v>2128</v>
      </c>
      <c r="H4875" s="261" t="s">
        <v>1180</v>
      </c>
      <c r="I4875" s="257">
        <v>1600000</v>
      </c>
      <c r="J4875" s="261">
        <v>1</v>
      </c>
      <c r="M4875" s="257">
        <v>1600000</v>
      </c>
    </row>
    <row r="4876" spans="1:16">
      <c r="A4876" s="58">
        <v>4879</v>
      </c>
      <c r="B4876" s="58">
        <v>13</v>
      </c>
      <c r="C4876" s="256">
        <v>46246</v>
      </c>
      <c r="D4876" s="282" t="s">
        <v>3880</v>
      </c>
      <c r="F4876" s="284">
        <v>7205502786</v>
      </c>
      <c r="G4876" s="282" t="s">
        <v>1182</v>
      </c>
      <c r="H4876" s="261" t="s">
        <v>1710</v>
      </c>
      <c r="I4876" s="257">
        <v>1200000</v>
      </c>
      <c r="J4876" s="261">
        <v>1</v>
      </c>
      <c r="M4876" s="257">
        <v>1200000</v>
      </c>
    </row>
    <row r="4877" spans="1:16">
      <c r="A4877" s="58">
        <v>4880</v>
      </c>
      <c r="B4877" s="58">
        <v>212</v>
      </c>
      <c r="C4877" s="256">
        <v>46246</v>
      </c>
      <c r="D4877" s="282" t="s">
        <v>3880</v>
      </c>
      <c r="G4877" s="282" t="s">
        <v>5280</v>
      </c>
      <c r="I4877" s="257">
        <v>150000</v>
      </c>
      <c r="J4877" s="261">
        <v>1</v>
      </c>
      <c r="M4877" s="257">
        <v>150000</v>
      </c>
    </row>
    <row r="4878" spans="1:16">
      <c r="A4878" s="58">
        <v>4881</v>
      </c>
      <c r="B4878" s="58">
        <v>79</v>
      </c>
      <c r="C4878" s="256">
        <v>46246</v>
      </c>
      <c r="D4878" s="282" t="s">
        <v>6609</v>
      </c>
      <c r="G4878" s="282" t="s">
        <v>6610</v>
      </c>
      <c r="H4878" s="261" t="s">
        <v>6611</v>
      </c>
      <c r="J4878" s="261">
        <v>1</v>
      </c>
    </row>
    <row r="4879" spans="1:16">
      <c r="A4879" s="58">
        <v>4882</v>
      </c>
      <c r="B4879" s="58">
        <v>12</v>
      </c>
      <c r="C4879" s="256">
        <v>46246</v>
      </c>
      <c r="D4879" s="282" t="s">
        <v>1569</v>
      </c>
      <c r="F4879" s="284">
        <v>7205246673</v>
      </c>
      <c r="G4879" s="282" t="s">
        <v>1182</v>
      </c>
      <c r="H4879" s="261" t="s">
        <v>1710</v>
      </c>
      <c r="I4879" s="257">
        <v>1100000</v>
      </c>
      <c r="J4879" s="261">
        <v>1</v>
      </c>
      <c r="M4879" s="257">
        <v>1100000</v>
      </c>
    </row>
    <row r="4880" spans="1:16">
      <c r="A4880" s="58">
        <v>4884</v>
      </c>
      <c r="B4880" s="58">
        <v>296</v>
      </c>
      <c r="C4880" s="256">
        <v>46246</v>
      </c>
      <c r="D4880" s="282" t="s">
        <v>6167</v>
      </c>
      <c r="G4880" s="282" t="s">
        <v>2657</v>
      </c>
      <c r="I4880" s="257">
        <v>150000</v>
      </c>
      <c r="J4880" s="261">
        <v>1</v>
      </c>
      <c r="M4880" s="257">
        <v>150000</v>
      </c>
    </row>
    <row r="4881" spans="1:17">
      <c r="A4881" s="58">
        <v>4889</v>
      </c>
      <c r="B4881" s="58">
        <v>13</v>
      </c>
      <c r="C4881" s="256">
        <v>46248</v>
      </c>
      <c r="D4881" s="282" t="s">
        <v>1849</v>
      </c>
      <c r="F4881" s="284">
        <v>7205502786</v>
      </c>
      <c r="G4881" s="282" t="s">
        <v>1182</v>
      </c>
      <c r="H4881" s="261" t="s">
        <v>1710</v>
      </c>
      <c r="I4881" s="257">
        <v>1200000</v>
      </c>
      <c r="J4881" s="261">
        <v>1</v>
      </c>
      <c r="M4881" s="257">
        <v>1200000</v>
      </c>
    </row>
    <row r="4882" spans="1:17">
      <c r="A4882" s="58">
        <v>4890</v>
      </c>
      <c r="B4882" s="58">
        <v>113</v>
      </c>
      <c r="C4882" s="256">
        <v>46248</v>
      </c>
      <c r="D4882" s="282" t="s">
        <v>2348</v>
      </c>
      <c r="G4882" s="282" t="s">
        <v>2126</v>
      </c>
      <c r="H4882" s="261" t="s">
        <v>1435</v>
      </c>
      <c r="I4882" s="257">
        <v>1400000</v>
      </c>
      <c r="J4882" s="261">
        <v>1</v>
      </c>
      <c r="M4882" s="257">
        <v>1400000</v>
      </c>
      <c r="O4882" s="257" t="s">
        <v>6572</v>
      </c>
    </row>
    <row r="4883" spans="1:17">
      <c r="A4883" s="58">
        <v>4891</v>
      </c>
      <c r="B4883" s="58">
        <v>296</v>
      </c>
      <c r="C4883" s="256">
        <v>46248</v>
      </c>
      <c r="D4883" s="282" t="s">
        <v>4537</v>
      </c>
      <c r="G4883" s="282" t="s">
        <v>2657</v>
      </c>
      <c r="I4883" s="257">
        <v>200000</v>
      </c>
      <c r="J4883" s="261">
        <v>1</v>
      </c>
      <c r="M4883" s="257">
        <v>200000</v>
      </c>
      <c r="O4883" s="257" t="s">
        <v>6572</v>
      </c>
    </row>
    <row r="4884" spans="1:17">
      <c r="A4884" s="58">
        <v>4892</v>
      </c>
      <c r="B4884" s="58">
        <v>79</v>
      </c>
      <c r="C4884" s="256">
        <v>46248</v>
      </c>
      <c r="D4884" s="282" t="s">
        <v>1450</v>
      </c>
      <c r="G4884" s="282" t="s">
        <v>2145</v>
      </c>
      <c r="H4884" s="261" t="s">
        <v>1177</v>
      </c>
      <c r="I4884" s="257">
        <v>1100000</v>
      </c>
      <c r="J4884" s="261">
        <v>1</v>
      </c>
      <c r="M4884" s="257">
        <v>1100000</v>
      </c>
      <c r="O4884" s="257" t="s">
        <v>6572</v>
      </c>
      <c r="Q4884" s="282" t="s">
        <v>5589</v>
      </c>
    </row>
    <row r="4885" spans="1:17">
      <c r="A4885" s="58">
        <v>4893</v>
      </c>
      <c r="B4885" s="58">
        <v>115</v>
      </c>
      <c r="C4885" s="256">
        <v>46248</v>
      </c>
      <c r="D4885" s="282" t="s">
        <v>1465</v>
      </c>
      <c r="G4885" s="282" t="s">
        <v>4650</v>
      </c>
      <c r="I4885" s="257">
        <v>1100000</v>
      </c>
      <c r="J4885" s="261">
        <v>1</v>
      </c>
      <c r="M4885" s="257">
        <v>1100000</v>
      </c>
    </row>
    <row r="4886" spans="1:17">
      <c r="A4886" s="58">
        <v>4894</v>
      </c>
      <c r="B4886" s="58">
        <v>107</v>
      </c>
      <c r="C4886" s="256">
        <v>46248</v>
      </c>
      <c r="D4886" s="282" t="s">
        <v>1450</v>
      </c>
      <c r="G4886" s="282" t="s">
        <v>2847</v>
      </c>
      <c r="H4886" s="261">
        <v>4150862090</v>
      </c>
      <c r="I4886" s="257">
        <v>398000</v>
      </c>
      <c r="J4886" s="261">
        <v>1</v>
      </c>
      <c r="M4886" s="257">
        <v>398000</v>
      </c>
    </row>
    <row r="4887" spans="1:17">
      <c r="A4887" s="58">
        <v>4895</v>
      </c>
      <c r="B4887" s="58">
        <v>298</v>
      </c>
      <c r="C4887" s="256">
        <v>46248</v>
      </c>
      <c r="D4887" s="282" t="s">
        <v>1551</v>
      </c>
      <c r="G4887" s="282" t="s">
        <v>5846</v>
      </c>
      <c r="H4887" s="261">
        <v>6058007112</v>
      </c>
      <c r="I4887" s="257">
        <v>650000</v>
      </c>
      <c r="J4887" s="261">
        <v>1</v>
      </c>
      <c r="M4887" s="257">
        <v>650000</v>
      </c>
      <c r="O4887" s="257" t="s">
        <v>6578</v>
      </c>
      <c r="P4887" s="282" t="s">
        <v>6579</v>
      </c>
    </row>
    <row r="4888" spans="1:17">
      <c r="A4888" s="58">
        <v>4896</v>
      </c>
      <c r="B4888" s="58">
        <v>299</v>
      </c>
      <c r="C4888" s="256">
        <v>46248</v>
      </c>
      <c r="D4888" s="282" t="s">
        <v>1444</v>
      </c>
      <c r="G4888" s="282" t="s">
        <v>5007</v>
      </c>
      <c r="H4888" s="261" t="s">
        <v>5008</v>
      </c>
      <c r="I4888" s="257">
        <v>1700000</v>
      </c>
      <c r="J4888" s="261">
        <v>1</v>
      </c>
      <c r="L4888" s="258">
        <v>170000</v>
      </c>
      <c r="M4888" s="257">
        <v>1870000</v>
      </c>
      <c r="O4888" s="257" t="s">
        <v>6582</v>
      </c>
    </row>
    <row r="4889" spans="1:17">
      <c r="A4889" s="58">
        <v>4897</v>
      </c>
      <c r="B4889" s="58">
        <v>133</v>
      </c>
      <c r="C4889" s="256">
        <v>46249</v>
      </c>
      <c r="D4889" s="282" t="s">
        <v>2203</v>
      </c>
      <c r="G4889" s="282" t="s">
        <v>1702</v>
      </c>
      <c r="H4889" s="261">
        <v>2830501</v>
      </c>
      <c r="I4889" s="257">
        <v>1600000</v>
      </c>
      <c r="J4889" s="261">
        <v>1</v>
      </c>
      <c r="M4889" s="257">
        <v>1600000</v>
      </c>
      <c r="O4889" s="257" t="s">
        <v>6583</v>
      </c>
      <c r="P4889" s="282" t="s">
        <v>6584</v>
      </c>
    </row>
    <row r="4890" spans="1:17">
      <c r="A4890" s="58">
        <v>4898</v>
      </c>
      <c r="B4890" s="58">
        <v>77</v>
      </c>
      <c r="C4890" s="256">
        <v>46249</v>
      </c>
      <c r="D4890" s="282" t="s">
        <v>3003</v>
      </c>
      <c r="F4890" s="284" t="s">
        <v>4656</v>
      </c>
      <c r="G4890" s="282" t="s">
        <v>1701</v>
      </c>
      <c r="I4890" s="257">
        <v>1100000</v>
      </c>
      <c r="J4890" s="261">
        <v>1</v>
      </c>
      <c r="L4890" s="258">
        <v>110000</v>
      </c>
      <c r="M4890" s="257">
        <v>1210000</v>
      </c>
    </row>
    <row r="4891" spans="1:17">
      <c r="A4891" s="58">
        <v>4899</v>
      </c>
      <c r="B4891" s="58">
        <v>94</v>
      </c>
      <c r="C4891" s="256">
        <v>46251</v>
      </c>
      <c r="D4891" s="282" t="s">
        <v>1010</v>
      </c>
      <c r="G4891" s="282" t="s">
        <v>2135</v>
      </c>
      <c r="H4891" s="261" t="s">
        <v>1186</v>
      </c>
      <c r="I4891" s="257">
        <v>630000</v>
      </c>
      <c r="J4891" s="261">
        <v>1</v>
      </c>
      <c r="M4891" s="257">
        <v>630000</v>
      </c>
    </row>
    <row r="4892" spans="1:17">
      <c r="A4892" s="58">
        <v>4900</v>
      </c>
      <c r="B4892" s="58">
        <v>96</v>
      </c>
      <c r="C4892" s="256">
        <v>46251</v>
      </c>
      <c r="D4892" s="282" t="s">
        <v>1010</v>
      </c>
      <c r="G4892" s="282" t="s">
        <v>2138</v>
      </c>
      <c r="H4892" s="261">
        <v>50229</v>
      </c>
      <c r="I4892" s="257">
        <v>80000</v>
      </c>
      <c r="J4892" s="261">
        <v>1</v>
      </c>
      <c r="M4892" s="257">
        <v>80000</v>
      </c>
    </row>
    <row r="4893" spans="1:17">
      <c r="A4893" s="58">
        <v>4901</v>
      </c>
      <c r="B4893" s="58">
        <v>174</v>
      </c>
      <c r="C4893" s="256">
        <v>46251</v>
      </c>
      <c r="D4893" s="282" t="s">
        <v>1010</v>
      </c>
      <c r="G4893" s="282" t="s">
        <v>2139</v>
      </c>
      <c r="H4893" s="261" t="s">
        <v>1752</v>
      </c>
      <c r="I4893" s="257">
        <v>40000</v>
      </c>
      <c r="J4893" s="261">
        <v>1</v>
      </c>
      <c r="M4893" s="257">
        <v>40000</v>
      </c>
    </row>
    <row r="4894" spans="1:17">
      <c r="A4894" s="58">
        <v>4902</v>
      </c>
      <c r="B4894" s="58">
        <v>60</v>
      </c>
      <c r="C4894" s="256">
        <v>46251</v>
      </c>
      <c r="D4894" s="282" t="s">
        <v>1370</v>
      </c>
      <c r="G4894" s="282" t="s">
        <v>1532</v>
      </c>
      <c r="H4894" s="261" t="s">
        <v>1726</v>
      </c>
      <c r="I4894" s="257">
        <v>1100000</v>
      </c>
      <c r="J4894" s="261">
        <v>1</v>
      </c>
      <c r="M4894" s="257">
        <v>1100000</v>
      </c>
      <c r="O4894" s="257" t="s">
        <v>6588</v>
      </c>
      <c r="P4894" s="282" t="s">
        <v>6589</v>
      </c>
      <c r="Q4894" s="282" t="s">
        <v>6590</v>
      </c>
    </row>
    <row r="4895" spans="1:17">
      <c r="A4895" s="58">
        <v>4903</v>
      </c>
      <c r="B4895" s="58">
        <v>294</v>
      </c>
      <c r="C4895" s="256">
        <v>46251</v>
      </c>
      <c r="D4895" s="282" t="s">
        <v>1370</v>
      </c>
      <c r="F4895" s="284" t="s">
        <v>6592</v>
      </c>
      <c r="G4895" s="282" t="s">
        <v>5595</v>
      </c>
      <c r="H4895" s="261" t="s">
        <v>5596</v>
      </c>
      <c r="I4895" s="257">
        <v>1600000</v>
      </c>
      <c r="J4895" s="261">
        <v>1</v>
      </c>
      <c r="M4895" s="257">
        <v>1600000</v>
      </c>
      <c r="O4895" s="257" t="s">
        <v>6588</v>
      </c>
      <c r="P4895" s="257" t="s">
        <v>6593</v>
      </c>
    </row>
    <row r="4896" spans="1:17">
      <c r="A4896" s="58">
        <v>4904</v>
      </c>
      <c r="B4896" s="58">
        <v>50</v>
      </c>
      <c r="C4896" s="256">
        <v>46251</v>
      </c>
      <c r="D4896" s="282" t="s">
        <v>1370</v>
      </c>
      <c r="F4896" s="284" t="s">
        <v>2165</v>
      </c>
      <c r="G4896" s="282" t="s">
        <v>2130</v>
      </c>
      <c r="H4896" s="261" t="s">
        <v>2165</v>
      </c>
      <c r="I4896" s="257">
        <v>250000</v>
      </c>
      <c r="J4896" s="261">
        <v>1</v>
      </c>
      <c r="M4896" s="257">
        <v>250000</v>
      </c>
      <c r="O4896" s="257" t="s">
        <v>6588</v>
      </c>
      <c r="P4896" s="257" t="s">
        <v>6593</v>
      </c>
    </row>
    <row r="4897" spans="1:16">
      <c r="A4897" s="58">
        <v>4905</v>
      </c>
      <c r="B4897" s="58">
        <v>12</v>
      </c>
      <c r="C4897" s="256">
        <v>46252</v>
      </c>
      <c r="D4897" s="282" t="s">
        <v>1849</v>
      </c>
      <c r="F4897" s="284">
        <v>7205246673</v>
      </c>
      <c r="G4897" s="282" t="s">
        <v>1182</v>
      </c>
      <c r="H4897" s="261" t="s">
        <v>1710</v>
      </c>
      <c r="I4897" s="257">
        <v>1200000</v>
      </c>
      <c r="J4897" s="261">
        <v>1</v>
      </c>
      <c r="M4897" s="257">
        <v>1200000</v>
      </c>
    </row>
    <row r="4898" spans="1:16">
      <c r="A4898" s="58">
        <v>4906</v>
      </c>
      <c r="B4898" s="58">
        <v>104</v>
      </c>
      <c r="C4898" s="256">
        <v>46252</v>
      </c>
      <c r="D4898" s="282" t="s">
        <v>1849</v>
      </c>
      <c r="G4898" s="282" t="s">
        <v>1467</v>
      </c>
      <c r="H4898" s="261" t="s">
        <v>2613</v>
      </c>
      <c r="I4898" s="257">
        <v>350000</v>
      </c>
      <c r="J4898" s="261">
        <v>1</v>
      </c>
      <c r="M4898" s="257">
        <v>350000</v>
      </c>
    </row>
    <row r="4899" spans="1:16">
      <c r="A4899" s="58">
        <v>4907</v>
      </c>
      <c r="B4899" s="58">
        <v>94</v>
      </c>
      <c r="C4899" s="256">
        <v>46252</v>
      </c>
      <c r="D4899" s="282" t="s">
        <v>1420</v>
      </c>
      <c r="G4899" s="282" t="s">
        <v>2135</v>
      </c>
      <c r="H4899" s="261" t="s">
        <v>1186</v>
      </c>
      <c r="I4899" s="257">
        <v>630000</v>
      </c>
      <c r="J4899" s="261">
        <v>1</v>
      </c>
      <c r="L4899" s="258">
        <v>63000</v>
      </c>
      <c r="M4899" s="257">
        <v>693000</v>
      </c>
    </row>
    <row r="4900" spans="1:16">
      <c r="A4900" s="58">
        <v>4908</v>
      </c>
      <c r="B4900" s="58">
        <v>96</v>
      </c>
      <c r="C4900" s="256">
        <v>46252</v>
      </c>
      <c r="D4900" s="282" t="s">
        <v>1420</v>
      </c>
      <c r="G4900" s="282" t="s">
        <v>2138</v>
      </c>
      <c r="H4900" s="261">
        <v>50229</v>
      </c>
      <c r="I4900" s="257">
        <v>80000</v>
      </c>
      <c r="J4900" s="261">
        <v>1</v>
      </c>
      <c r="L4900" s="258">
        <v>8000</v>
      </c>
      <c r="M4900" s="257">
        <v>88000</v>
      </c>
    </row>
    <row r="4901" spans="1:16">
      <c r="A4901" s="58">
        <v>4909</v>
      </c>
      <c r="B4901" s="58">
        <v>174</v>
      </c>
      <c r="C4901" s="256">
        <v>46252</v>
      </c>
      <c r="D4901" s="282" t="s">
        <v>1420</v>
      </c>
      <c r="G4901" s="282" t="s">
        <v>2139</v>
      </c>
      <c r="H4901" s="261" t="s">
        <v>1752</v>
      </c>
      <c r="I4901" s="257">
        <v>40000</v>
      </c>
      <c r="J4901" s="261">
        <v>1</v>
      </c>
      <c r="L4901" s="258">
        <v>4000</v>
      </c>
      <c r="M4901" s="257">
        <v>44000</v>
      </c>
    </row>
    <row r="4902" spans="1:16">
      <c r="A4902" s="58">
        <v>4910</v>
      </c>
      <c r="B4902" s="58">
        <v>77</v>
      </c>
      <c r="C4902" s="256">
        <v>46252</v>
      </c>
      <c r="D4902" s="282" t="s">
        <v>981</v>
      </c>
      <c r="F4902" s="284" t="s">
        <v>4656</v>
      </c>
      <c r="G4902" s="282" t="s">
        <v>1701</v>
      </c>
      <c r="I4902" s="257">
        <v>650000</v>
      </c>
      <c r="J4902" s="261">
        <v>1</v>
      </c>
      <c r="L4902" s="258">
        <v>65000</v>
      </c>
      <c r="M4902" s="257">
        <v>715000</v>
      </c>
    </row>
    <row r="4903" spans="1:16">
      <c r="A4903" s="58">
        <v>4911</v>
      </c>
      <c r="B4903" s="58">
        <v>294</v>
      </c>
      <c r="C4903" s="256">
        <v>46252</v>
      </c>
      <c r="D4903" s="282" t="s">
        <v>1444</v>
      </c>
      <c r="F4903" s="284" t="s">
        <v>6475</v>
      </c>
      <c r="G4903" s="282" t="s">
        <v>5595</v>
      </c>
      <c r="H4903" s="261" t="s">
        <v>5596</v>
      </c>
      <c r="I4903" s="257">
        <v>1600000</v>
      </c>
      <c r="J4903" s="261">
        <v>1</v>
      </c>
      <c r="L4903" s="258">
        <v>160000</v>
      </c>
      <c r="M4903" s="257">
        <v>1760000</v>
      </c>
    </row>
    <row r="4904" spans="1:16">
      <c r="A4904" s="58">
        <v>4912</v>
      </c>
      <c r="B4904" s="58">
        <v>75</v>
      </c>
      <c r="C4904" s="256">
        <v>46252</v>
      </c>
      <c r="D4904" s="282" t="s">
        <v>1370</v>
      </c>
      <c r="F4904" s="284" t="s">
        <v>4522</v>
      </c>
      <c r="G4904" s="282" t="s">
        <v>1814</v>
      </c>
      <c r="H4904" s="261" t="s">
        <v>4062</v>
      </c>
      <c r="I4904" s="257">
        <v>1200000</v>
      </c>
      <c r="J4904" s="261">
        <v>1</v>
      </c>
      <c r="M4904" s="257">
        <v>1200000</v>
      </c>
      <c r="O4904" s="257" t="s">
        <v>6599</v>
      </c>
      <c r="P4904" s="282" t="s">
        <v>6600</v>
      </c>
    </row>
    <row r="4905" spans="1:16">
      <c r="A4905" s="58">
        <v>4913</v>
      </c>
      <c r="B4905" s="58">
        <v>190</v>
      </c>
      <c r="C4905" s="256">
        <v>46252</v>
      </c>
      <c r="D4905" s="282" t="s">
        <v>2863</v>
      </c>
      <c r="G4905" s="282" t="s">
        <v>3062</v>
      </c>
      <c r="I4905" s="257">
        <v>300000</v>
      </c>
      <c r="J4905" s="261">
        <v>1</v>
      </c>
      <c r="M4905" s="257">
        <v>300000</v>
      </c>
    </row>
    <row r="4906" spans="1:16">
      <c r="A4906" s="58">
        <v>4914</v>
      </c>
      <c r="B4906" s="58">
        <v>94</v>
      </c>
      <c r="C4906" s="256">
        <v>46252</v>
      </c>
      <c r="D4906" s="282" t="s">
        <v>1444</v>
      </c>
      <c r="G4906" s="282" t="s">
        <v>2135</v>
      </c>
      <c r="H4906" s="261" t="s">
        <v>1186</v>
      </c>
      <c r="I4906" s="257">
        <v>630000</v>
      </c>
      <c r="J4906" s="261">
        <v>1</v>
      </c>
      <c r="L4906" s="258">
        <v>63000</v>
      </c>
      <c r="M4906" s="257">
        <v>693000</v>
      </c>
    </row>
    <row r="4907" spans="1:16">
      <c r="A4907" s="58">
        <v>4915</v>
      </c>
      <c r="C4907" s="256">
        <v>46253</v>
      </c>
      <c r="D4907" s="282" t="s">
        <v>6603</v>
      </c>
      <c r="G4907" s="282" t="s">
        <v>1757</v>
      </c>
      <c r="N4907" s="257">
        <v>-1760000</v>
      </c>
    </row>
    <row r="4908" spans="1:16">
      <c r="A4908" s="58">
        <v>4916</v>
      </c>
      <c r="C4908" s="256">
        <v>46246</v>
      </c>
      <c r="D4908" s="282" t="s">
        <v>981</v>
      </c>
      <c r="G4908" s="282" t="s">
        <v>1757</v>
      </c>
      <c r="N4908" s="257">
        <v>-1760000</v>
      </c>
    </row>
    <row r="4909" spans="1:16">
      <c r="A4909" s="58">
        <v>4917</v>
      </c>
      <c r="C4909" s="256">
        <v>46246</v>
      </c>
      <c r="D4909" s="282" t="s">
        <v>1154</v>
      </c>
      <c r="G4909" s="282" t="s">
        <v>1154</v>
      </c>
      <c r="N4909" s="257">
        <v>-1210000</v>
      </c>
    </row>
    <row r="4910" spans="1:16">
      <c r="A4910" s="58">
        <v>4918</v>
      </c>
      <c r="C4910" s="256">
        <v>46246</v>
      </c>
      <c r="D4910" s="282" t="s">
        <v>4773</v>
      </c>
      <c r="G4910" s="282" t="s">
        <v>4773</v>
      </c>
      <c r="N4910" s="257">
        <v>-220000</v>
      </c>
    </row>
    <row r="4911" spans="1:16">
      <c r="A4911" s="58">
        <v>4919</v>
      </c>
      <c r="C4911" s="256">
        <v>46246</v>
      </c>
      <c r="D4911" s="282" t="s">
        <v>1928</v>
      </c>
      <c r="G4911" s="282" t="s">
        <v>1757</v>
      </c>
      <c r="N4911" s="257">
        <v>-2000000</v>
      </c>
    </row>
    <row r="4912" spans="1:16">
      <c r="A4912" s="58">
        <v>4920</v>
      </c>
      <c r="C4912" s="256">
        <v>46246</v>
      </c>
      <c r="D4912" s="282" t="s">
        <v>1928</v>
      </c>
      <c r="G4912" s="282" t="s">
        <v>1928</v>
      </c>
      <c r="N4912" s="257">
        <v>-640000</v>
      </c>
    </row>
    <row r="4913" spans="1:14">
      <c r="A4913" s="58">
        <v>4921</v>
      </c>
      <c r="C4913" s="256">
        <v>46246</v>
      </c>
      <c r="D4913" s="282" t="s">
        <v>2673</v>
      </c>
      <c r="G4913" s="282" t="s">
        <v>2673</v>
      </c>
      <c r="N4913" s="257">
        <v>-715000</v>
      </c>
    </row>
    <row r="4914" spans="1:14">
      <c r="A4914" s="58">
        <v>4922</v>
      </c>
      <c r="C4914" s="256">
        <v>46249</v>
      </c>
      <c r="D4914" s="282" t="s">
        <v>3003</v>
      </c>
      <c r="G4914" s="282" t="s">
        <v>3003</v>
      </c>
      <c r="N4914" s="257">
        <v>-1210000</v>
      </c>
    </row>
    <row r="4915" spans="1:14">
      <c r="A4915" s="58">
        <v>4923</v>
      </c>
      <c r="C4915" s="256">
        <v>46252</v>
      </c>
      <c r="D4915" s="282" t="s">
        <v>1444</v>
      </c>
      <c r="G4915" s="282" t="s">
        <v>4012</v>
      </c>
      <c r="N4915" s="257">
        <v>-2000000</v>
      </c>
    </row>
    <row r="4916" spans="1:14">
      <c r="A4916" s="58">
        <v>4924</v>
      </c>
      <c r="C4916" s="256">
        <v>46252</v>
      </c>
      <c r="D4916" s="282" t="s">
        <v>1444</v>
      </c>
      <c r="G4916" s="282" t="s">
        <v>4012</v>
      </c>
      <c r="N4916" s="257">
        <v>-2000000</v>
      </c>
    </row>
    <row r="4917" spans="1:14">
      <c r="A4917" s="58">
        <v>4925</v>
      </c>
      <c r="C4917" s="256">
        <v>46252</v>
      </c>
      <c r="D4917" s="282" t="s">
        <v>1444</v>
      </c>
      <c r="G4917" s="282" t="s">
        <v>4012</v>
      </c>
      <c r="N4917" s="257">
        <v>-400000</v>
      </c>
    </row>
    <row r="4918" spans="1:14">
      <c r="A4918" s="58">
        <v>4926</v>
      </c>
      <c r="C4918" s="256">
        <v>46253</v>
      </c>
      <c r="D4918" s="282" t="s">
        <v>981</v>
      </c>
      <c r="G4918" s="282" t="s">
        <v>981</v>
      </c>
      <c r="N4918" s="257">
        <v>-715000</v>
      </c>
    </row>
    <row r="4919" spans="1:14">
      <c r="A4919" s="58">
        <v>4927</v>
      </c>
      <c r="C4919" s="256">
        <v>46245</v>
      </c>
      <c r="D4919" s="282" t="s">
        <v>6540</v>
      </c>
      <c r="G4919" s="282" t="s">
        <v>6540</v>
      </c>
      <c r="N4919" s="257">
        <v>-1200000</v>
      </c>
    </row>
    <row r="4920" spans="1:14">
      <c r="A4920" s="58">
        <v>4928</v>
      </c>
      <c r="C4920" s="256">
        <v>46245</v>
      </c>
      <c r="D4920" s="282" t="s">
        <v>2262</v>
      </c>
      <c r="G4920" s="282" t="s">
        <v>2262</v>
      </c>
      <c r="N4920" s="257">
        <v>-100000</v>
      </c>
    </row>
    <row r="4921" spans="1:14">
      <c r="A4921" s="58">
        <v>4929</v>
      </c>
      <c r="C4921" s="256">
        <v>46245</v>
      </c>
      <c r="D4921" s="282" t="s">
        <v>1766</v>
      </c>
      <c r="G4921" s="282" t="s">
        <v>1766</v>
      </c>
      <c r="N4921" s="257">
        <v>-700000</v>
      </c>
    </row>
    <row r="4922" spans="1:14">
      <c r="A4922" s="58">
        <v>4930</v>
      </c>
      <c r="C4922" s="256">
        <v>46245</v>
      </c>
      <c r="D4922" s="282" t="s">
        <v>1802</v>
      </c>
      <c r="G4922" s="282" t="s">
        <v>1802</v>
      </c>
      <c r="N4922" s="257">
        <v>-1650000</v>
      </c>
    </row>
    <row r="4923" spans="1:14">
      <c r="A4923" s="58">
        <v>4931</v>
      </c>
      <c r="C4923" s="256">
        <v>46246</v>
      </c>
      <c r="D4923" s="282" t="s">
        <v>3880</v>
      </c>
      <c r="G4923" s="282" t="s">
        <v>4053</v>
      </c>
      <c r="N4923" s="257">
        <v>-1350000</v>
      </c>
    </row>
    <row r="4924" spans="1:14">
      <c r="A4924" s="58">
        <v>4932</v>
      </c>
      <c r="C4924" s="256">
        <v>46246</v>
      </c>
      <c r="D4924" s="282" t="s">
        <v>6167</v>
      </c>
      <c r="G4924" s="282" t="s">
        <v>6167</v>
      </c>
      <c r="N4924" s="257">
        <v>-150000</v>
      </c>
    </row>
    <row r="4925" spans="1:14">
      <c r="A4925" s="58">
        <v>4933</v>
      </c>
      <c r="C4925" s="256">
        <v>46247</v>
      </c>
      <c r="D4925" s="282" t="s">
        <v>3191</v>
      </c>
      <c r="G4925" s="282" t="s">
        <v>3191</v>
      </c>
      <c r="N4925" s="257">
        <v>-770000</v>
      </c>
    </row>
    <row r="4926" spans="1:14">
      <c r="A4926" s="58">
        <v>4934</v>
      </c>
      <c r="C4926" s="256">
        <v>46247</v>
      </c>
      <c r="D4926" s="282" t="s">
        <v>1569</v>
      </c>
      <c r="G4926" s="282" t="s">
        <v>1569</v>
      </c>
      <c r="N4926" s="257">
        <v>-1100000</v>
      </c>
    </row>
    <row r="4927" spans="1:14">
      <c r="A4927" s="58">
        <v>4935</v>
      </c>
      <c r="C4927" s="256">
        <v>46247</v>
      </c>
      <c r="D4927" s="282" t="s">
        <v>2264</v>
      </c>
      <c r="G4927" s="282" t="s">
        <v>2264</v>
      </c>
      <c r="N4927" s="257">
        <v>-3700000</v>
      </c>
    </row>
    <row r="4928" spans="1:14">
      <c r="A4928" s="58">
        <v>4936</v>
      </c>
      <c r="C4928" s="256">
        <v>46248</v>
      </c>
      <c r="D4928" s="282" t="s">
        <v>2925</v>
      </c>
      <c r="G4928" s="282" t="s">
        <v>2925</v>
      </c>
      <c r="N4928" s="257">
        <v>-1650000</v>
      </c>
    </row>
    <row r="4929" spans="1:14">
      <c r="A4929" s="58">
        <v>4937</v>
      </c>
      <c r="C4929" s="256">
        <v>46248</v>
      </c>
      <c r="D4929" s="282" t="s">
        <v>1413</v>
      </c>
      <c r="G4929" s="282" t="s">
        <v>1413</v>
      </c>
      <c r="N4929" s="257">
        <v>-250000</v>
      </c>
    </row>
    <row r="4930" spans="1:14">
      <c r="A4930" s="58">
        <v>4938</v>
      </c>
      <c r="C4930" s="256">
        <v>46252</v>
      </c>
      <c r="D4930" s="282" t="s">
        <v>4537</v>
      </c>
      <c r="G4930" s="282" t="s">
        <v>4537</v>
      </c>
      <c r="N4930" s="257">
        <v>-200000</v>
      </c>
    </row>
    <row r="4931" spans="1:14">
      <c r="A4931" s="58">
        <v>4939</v>
      </c>
      <c r="C4931" s="256">
        <v>46252</v>
      </c>
      <c r="D4931" s="282" t="s">
        <v>2348</v>
      </c>
      <c r="G4931" s="282" t="s">
        <v>1757</v>
      </c>
      <c r="N4931" s="257">
        <v>-1400000</v>
      </c>
    </row>
    <row r="4932" spans="1:14">
      <c r="A4932" s="58">
        <v>4940</v>
      </c>
      <c r="B4932" s="58">
        <v>212</v>
      </c>
      <c r="C4932" s="256">
        <v>46252</v>
      </c>
      <c r="D4932" s="282" t="s">
        <v>2844</v>
      </c>
      <c r="G4932" s="282" t="s">
        <v>5280</v>
      </c>
      <c r="I4932" s="257">
        <v>150000</v>
      </c>
      <c r="J4932" s="261">
        <v>1</v>
      </c>
      <c r="M4932" s="257">
        <v>150000</v>
      </c>
    </row>
    <row r="4933" spans="1:14">
      <c r="A4933" s="58">
        <v>4941</v>
      </c>
      <c r="C4933" s="256">
        <v>46252</v>
      </c>
      <c r="D4933" s="282" t="s">
        <v>2844</v>
      </c>
      <c r="G4933" s="282" t="s">
        <v>2844</v>
      </c>
      <c r="N4933" s="257">
        <v>-150000</v>
      </c>
    </row>
    <row r="4934" spans="1:14">
      <c r="A4934" s="58">
        <v>4942</v>
      </c>
      <c r="C4934" s="256">
        <v>46252</v>
      </c>
      <c r="D4934" s="282" t="s">
        <v>2203</v>
      </c>
      <c r="G4934" s="282" t="s">
        <v>2203</v>
      </c>
      <c r="N4934" s="257">
        <v>-1600000</v>
      </c>
    </row>
    <row r="4935" spans="1:14">
      <c r="A4935" s="58">
        <v>4943</v>
      </c>
      <c r="B4935" s="58">
        <v>300</v>
      </c>
      <c r="C4935" s="256">
        <v>46251</v>
      </c>
      <c r="D4935" s="282" t="s">
        <v>1425</v>
      </c>
      <c r="G4935" s="282" t="s">
        <v>2968</v>
      </c>
      <c r="H4935" s="261">
        <v>2820403</v>
      </c>
      <c r="I4935" s="257">
        <v>500000</v>
      </c>
      <c r="J4935" s="261">
        <v>1</v>
      </c>
      <c r="M4935" s="257">
        <v>500000</v>
      </c>
    </row>
    <row r="4936" spans="1:14">
      <c r="A4936" s="58">
        <v>4944</v>
      </c>
      <c r="C4936" s="256">
        <v>46252</v>
      </c>
      <c r="D4936" s="282" t="s">
        <v>1425</v>
      </c>
      <c r="G4936" s="282" t="s">
        <v>1425</v>
      </c>
      <c r="N4936" s="257">
        <v>-2600000</v>
      </c>
    </row>
    <row r="4937" spans="1:14">
      <c r="A4937" s="58">
        <v>4945</v>
      </c>
      <c r="C4937" s="256">
        <v>46253</v>
      </c>
      <c r="D4937" s="282" t="s">
        <v>1450</v>
      </c>
      <c r="G4937" s="282" t="s">
        <v>1450</v>
      </c>
      <c r="N4937" s="257">
        <v>-1498000</v>
      </c>
    </row>
    <row r="4938" spans="1:14">
      <c r="A4938" s="58">
        <v>4946</v>
      </c>
      <c r="C4938" s="256">
        <v>46253</v>
      </c>
      <c r="D4938" s="282" t="s">
        <v>1465</v>
      </c>
      <c r="G4938" s="282" t="s">
        <v>1465</v>
      </c>
      <c r="N4938" s="257">
        <v>-1100000</v>
      </c>
    </row>
    <row r="4939" spans="1:14">
      <c r="A4939" s="58">
        <v>4947</v>
      </c>
      <c r="B4939" s="58">
        <v>11</v>
      </c>
      <c r="C4939" s="256">
        <v>46253</v>
      </c>
      <c r="D4939" s="282" t="s">
        <v>2493</v>
      </c>
      <c r="F4939" s="284">
        <v>7204812388</v>
      </c>
      <c r="G4939" s="282" t="s">
        <v>1182</v>
      </c>
      <c r="H4939" s="261" t="s">
        <v>1710</v>
      </c>
      <c r="I4939" s="257">
        <v>1200000</v>
      </c>
      <c r="J4939" s="261">
        <v>1</v>
      </c>
      <c r="M4939" s="257">
        <v>1200000</v>
      </c>
    </row>
    <row r="4940" spans="1:14">
      <c r="A4940" s="58">
        <v>4948</v>
      </c>
      <c r="B4940" s="58">
        <v>79</v>
      </c>
      <c r="C4940" s="256">
        <v>46252</v>
      </c>
      <c r="D4940" s="282" t="s">
        <v>1822</v>
      </c>
      <c r="G4940" s="282" t="s">
        <v>2145</v>
      </c>
      <c r="H4940" s="261" t="s">
        <v>1177</v>
      </c>
      <c r="I4940" s="257">
        <v>1100000</v>
      </c>
      <c r="J4940" s="261">
        <v>1</v>
      </c>
      <c r="M4940" s="257">
        <v>1100000</v>
      </c>
    </row>
    <row r="4941" spans="1:14">
      <c r="A4941" s="58">
        <v>4914</v>
      </c>
      <c r="B4941" s="58">
        <v>94</v>
      </c>
      <c r="C4941" s="256">
        <v>46210</v>
      </c>
      <c r="D4941" s="282" t="s">
        <v>1444</v>
      </c>
      <c r="G4941" s="282" t="s">
        <v>6630</v>
      </c>
      <c r="I4941" s="257">
        <v>100000</v>
      </c>
      <c r="J4941" s="261">
        <v>1</v>
      </c>
      <c r="L4941" s="258">
        <v>10000</v>
      </c>
      <c r="M4941" s="257">
        <v>110000</v>
      </c>
    </row>
  </sheetData>
  <autoFilter ref="A1:Q4940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50"/>
  <sheetViews>
    <sheetView workbookViewId="0">
      <selection activeCell="C3" sqref="A3:C5"/>
    </sheetView>
  </sheetViews>
  <sheetFormatPr defaultColWidth="8.75" defaultRowHeight="18" customHeight="1"/>
  <cols>
    <col min="1" max="1" width="6.875" style="319" customWidth="1"/>
    <col min="2" max="2" width="16.375" style="83" customWidth="1"/>
    <col min="3" max="3" width="19.625" style="83" customWidth="1"/>
    <col min="4" max="4" width="19.875" style="112" customWidth="1"/>
    <col min="5" max="5" width="23.5" style="320" customWidth="1"/>
    <col min="6" max="6" width="14.5" style="320" customWidth="1"/>
    <col min="7" max="7" width="13.875" style="85" customWidth="1"/>
    <col min="8" max="8" width="11.75" style="318" customWidth="1"/>
    <col min="9" max="10" width="12.375" style="78" customWidth="1"/>
    <col min="11" max="11" width="11.125" style="78" bestFit="1" customWidth="1"/>
    <col min="12" max="12" width="15.25" style="317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6" ht="15.95" customHeight="1">
      <c r="A3" s="226">
        <v>46238</v>
      </c>
      <c r="B3" s="227" t="s">
        <v>1112</v>
      </c>
      <c r="C3" s="278">
        <f>SUMIF($B:$B,A3,K:K)</f>
        <v>12910000</v>
      </c>
      <c r="D3" s="229" t="s">
        <v>1110</v>
      </c>
      <c r="E3" s="321">
        <f>SUMIF($B:$B,C3,I:I)</f>
        <v>0</v>
      </c>
      <c r="F3" s="239" t="s">
        <v>2455</v>
      </c>
      <c r="G3" s="228">
        <f>SUMIF($D:$D,"*schaeffler*",I:I)</f>
        <v>0</v>
      </c>
      <c r="H3" s="239"/>
      <c r="I3" s="232"/>
      <c r="J3" s="69"/>
      <c r="K3" s="67"/>
      <c r="L3" s="67"/>
      <c r="M3" s="67"/>
    </row>
    <row r="4" spans="1:16" ht="15.95" customHeight="1">
      <c r="A4" s="233">
        <f>MONTH(A3)</f>
        <v>8</v>
      </c>
      <c r="B4" s="227" t="s">
        <v>1113</v>
      </c>
      <c r="C4" s="228">
        <f>SUMIFS($K:$K,$B:$B,"&gt;="&amp;DATE(A5,A4,1),$B:$B,"&lt;="&amp;EOMONTH(DATE(A5,A4,1),0))</f>
        <v>26151000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7"/>
      <c r="L4" s="67"/>
      <c r="M4" s="67"/>
    </row>
    <row r="5" spans="1:16" ht="15.95" customHeight="1">
      <c r="A5" s="240">
        <f>YEAR(A3)</f>
        <v>2026</v>
      </c>
      <c r="B5" s="227" t="s">
        <v>1114</v>
      </c>
      <c r="C5" s="228">
        <f>SUMIFS($K:$K,$B:$B,"&gt;="&amp;DATE(A5,A4,1),$B:$B,"&lt;="&amp;EOMONTH(DATE(A5,A4,1),0))</f>
        <v>26151000</v>
      </c>
      <c r="D5" s="237"/>
      <c r="E5" s="234"/>
      <c r="F5" s="235"/>
      <c r="G5" s="234"/>
      <c r="H5" s="236"/>
      <c r="I5" s="232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1" t="s">
        <v>2</v>
      </c>
      <c r="B8" s="312" t="s">
        <v>14</v>
      </c>
      <c r="C8" s="312" t="s">
        <v>8</v>
      </c>
      <c r="D8" s="312" t="s">
        <v>1</v>
      </c>
      <c r="E8" s="312" t="s">
        <v>0</v>
      </c>
      <c r="F8" s="312" t="s">
        <v>46</v>
      </c>
      <c r="G8" s="312" t="s">
        <v>41</v>
      </c>
      <c r="H8" s="312" t="s">
        <v>49</v>
      </c>
      <c r="I8" s="312" t="s">
        <v>1109</v>
      </c>
      <c r="J8" s="312" t="s">
        <v>79</v>
      </c>
      <c r="K8" s="312" t="s">
        <v>57</v>
      </c>
      <c r="L8" s="313" t="s">
        <v>1632</v>
      </c>
      <c r="M8" s="308"/>
      <c r="N8" s="54"/>
      <c r="O8" s="54"/>
      <c r="P8" s="54"/>
    </row>
    <row r="9" spans="1:16" ht="18" customHeight="1">
      <c r="A9" s="89">
        <v>4745</v>
      </c>
      <c r="B9" s="94">
        <v>46235</v>
      </c>
      <c r="C9" s="85" t="s">
        <v>5289</v>
      </c>
      <c r="D9" s="111"/>
      <c r="E9" s="314" t="s">
        <v>5289</v>
      </c>
      <c r="F9" s="315"/>
      <c r="H9" s="316"/>
      <c r="M9" s="308"/>
      <c r="N9" s="54"/>
      <c r="O9" s="54"/>
      <c r="P9" s="54"/>
    </row>
    <row r="10" spans="1:16" ht="18" customHeight="1">
      <c r="A10" s="89">
        <v>4746</v>
      </c>
      <c r="B10" s="94">
        <v>46235</v>
      </c>
      <c r="C10" s="85" t="s">
        <v>3865</v>
      </c>
      <c r="D10" s="111">
        <v>7205502786</v>
      </c>
      <c r="E10" s="314" t="s">
        <v>1182</v>
      </c>
      <c r="F10" s="315" t="s">
        <v>1710</v>
      </c>
      <c r="G10" s="85">
        <v>1200000</v>
      </c>
      <c r="H10" s="316">
        <v>1</v>
      </c>
      <c r="J10" s="78">
        <v>120000</v>
      </c>
      <c r="K10" s="78">
        <v>1320000</v>
      </c>
      <c r="M10" s="308"/>
      <c r="N10" s="54"/>
      <c r="O10" s="54"/>
      <c r="P10" s="54"/>
    </row>
    <row r="11" spans="1:16" ht="18" customHeight="1">
      <c r="A11" s="89">
        <v>4747</v>
      </c>
      <c r="B11" s="94">
        <v>46235</v>
      </c>
      <c r="C11" s="85" t="s">
        <v>1007</v>
      </c>
      <c r="D11" s="111"/>
      <c r="E11" s="314" t="s">
        <v>1615</v>
      </c>
      <c r="F11" s="315" t="s">
        <v>2128</v>
      </c>
      <c r="G11" s="85">
        <v>100000</v>
      </c>
      <c r="H11" s="316">
        <v>1</v>
      </c>
      <c r="J11" s="78">
        <v>10000</v>
      </c>
      <c r="K11" s="78">
        <v>110000</v>
      </c>
      <c r="M11" s="308"/>
      <c r="N11" s="54"/>
      <c r="O11" s="54"/>
      <c r="P11" s="54"/>
    </row>
    <row r="12" spans="1:16" ht="18" customHeight="1">
      <c r="A12" s="89">
        <v>4748</v>
      </c>
      <c r="B12" s="94">
        <v>46235</v>
      </c>
      <c r="C12" s="85" t="s">
        <v>1633</v>
      </c>
      <c r="D12" s="111"/>
      <c r="E12" s="314" t="s">
        <v>1615</v>
      </c>
      <c r="F12" s="315" t="s">
        <v>6409</v>
      </c>
      <c r="G12" s="85">
        <v>100000</v>
      </c>
      <c r="H12" s="316">
        <v>1</v>
      </c>
      <c r="J12" s="78">
        <v>10000</v>
      </c>
      <c r="K12" s="78">
        <v>110000</v>
      </c>
      <c r="M12" s="308"/>
      <c r="N12" s="54"/>
      <c r="O12" s="54"/>
      <c r="P12" s="54"/>
    </row>
    <row r="13" spans="1:16" ht="18" customHeight="1">
      <c r="A13" s="89">
        <v>4749</v>
      </c>
      <c r="B13" s="94">
        <v>46235</v>
      </c>
      <c r="C13" s="85" t="s">
        <v>1747</v>
      </c>
      <c r="D13" s="111">
        <v>20260130</v>
      </c>
      <c r="E13" s="78" t="s">
        <v>3897</v>
      </c>
      <c r="F13" s="78">
        <v>202155</v>
      </c>
      <c r="G13" s="85">
        <v>300000</v>
      </c>
      <c r="H13" s="318">
        <v>1</v>
      </c>
      <c r="K13" s="78">
        <v>300000</v>
      </c>
      <c r="M13" s="308"/>
      <c r="N13" s="54"/>
      <c r="O13" s="54"/>
      <c r="P13" s="54"/>
    </row>
    <row r="14" spans="1:16" ht="18" customHeight="1">
      <c r="A14" s="89">
        <v>4750</v>
      </c>
      <c r="B14" s="94">
        <v>46235</v>
      </c>
      <c r="C14" s="85" t="s">
        <v>3109</v>
      </c>
      <c r="D14" s="111"/>
      <c r="E14" s="314" t="s">
        <v>3109</v>
      </c>
      <c r="F14" s="315"/>
      <c r="H14" s="316"/>
      <c r="M14" s="308"/>
      <c r="N14" s="54"/>
      <c r="O14" s="54"/>
      <c r="P14" s="54"/>
    </row>
    <row r="15" spans="1:16" ht="18" customHeight="1">
      <c r="A15" s="89">
        <v>4751</v>
      </c>
      <c r="B15" s="94">
        <v>46235</v>
      </c>
      <c r="C15" s="85" t="s">
        <v>1370</v>
      </c>
      <c r="D15" s="111"/>
      <c r="E15" s="78" t="s">
        <v>1370</v>
      </c>
      <c r="F15" s="78"/>
      <c r="M15" s="309"/>
      <c r="N15" s="54"/>
      <c r="O15" s="54"/>
      <c r="P15" s="54"/>
    </row>
    <row r="16" spans="1:16" ht="18" customHeight="1">
      <c r="A16" s="319">
        <v>4752</v>
      </c>
      <c r="B16" s="93">
        <v>46237</v>
      </c>
      <c r="C16" s="83" t="s">
        <v>1525</v>
      </c>
      <c r="E16" s="320" t="s">
        <v>1525</v>
      </c>
      <c r="M16" s="308"/>
      <c r="N16" s="54"/>
      <c r="O16" s="54"/>
      <c r="P16" s="54"/>
    </row>
    <row r="17" spans="1:16" ht="18" customHeight="1">
      <c r="A17" s="89">
        <v>4753</v>
      </c>
      <c r="B17" s="94">
        <v>46237</v>
      </c>
      <c r="C17" s="85" t="s">
        <v>1802</v>
      </c>
      <c r="D17" s="111"/>
      <c r="E17" s="78" t="s">
        <v>1802</v>
      </c>
      <c r="F17" s="78"/>
      <c r="M17" s="308"/>
      <c r="N17" s="54"/>
      <c r="O17" s="54"/>
      <c r="P17" s="54"/>
    </row>
    <row r="18" spans="1:16" s="68" customFormat="1" ht="18" customHeight="1">
      <c r="A18" s="89">
        <v>4754</v>
      </c>
      <c r="B18" s="94">
        <v>46237</v>
      </c>
      <c r="C18" s="85" t="s">
        <v>1429</v>
      </c>
      <c r="D18" s="111"/>
      <c r="E18" s="314" t="s">
        <v>1429</v>
      </c>
      <c r="F18" s="315"/>
      <c r="G18" s="85"/>
      <c r="H18" s="316"/>
      <c r="I18" s="78"/>
      <c r="J18" s="78"/>
      <c r="K18" s="78"/>
      <c r="L18" s="317"/>
      <c r="M18" s="308"/>
      <c r="N18" s="54"/>
      <c r="O18" s="54"/>
      <c r="P18" s="54"/>
    </row>
    <row r="19" spans="1:16" s="68" customFormat="1" ht="18" customHeight="1">
      <c r="A19" s="89">
        <v>4755</v>
      </c>
      <c r="B19" s="94">
        <v>46237</v>
      </c>
      <c r="C19" s="85" t="s">
        <v>1074</v>
      </c>
      <c r="D19" s="111"/>
      <c r="E19" s="78" t="s">
        <v>1074</v>
      </c>
      <c r="F19" s="78"/>
      <c r="G19" s="85"/>
      <c r="H19" s="318"/>
      <c r="I19" s="78"/>
      <c r="J19" s="78"/>
      <c r="K19" s="78"/>
      <c r="L19" s="317"/>
      <c r="M19" s="308"/>
      <c r="N19" s="54"/>
      <c r="O19" s="54"/>
      <c r="P19" s="54"/>
    </row>
    <row r="20" spans="1:16" s="68" customFormat="1" ht="18" customHeight="1">
      <c r="A20" s="89">
        <v>4756</v>
      </c>
      <c r="B20" s="94">
        <v>46237</v>
      </c>
      <c r="C20" s="85" t="s">
        <v>3656</v>
      </c>
      <c r="D20" s="111"/>
      <c r="E20" s="314" t="s">
        <v>3656</v>
      </c>
      <c r="F20" s="315"/>
      <c r="G20" s="85"/>
      <c r="H20" s="316"/>
      <c r="I20" s="78"/>
      <c r="J20" s="78"/>
      <c r="K20" s="78"/>
      <c r="L20" s="317"/>
      <c r="M20" s="308"/>
      <c r="N20" s="54"/>
      <c r="O20" s="54"/>
      <c r="P20" s="54"/>
    </row>
    <row r="21" spans="1:16" s="68" customFormat="1" ht="18" customHeight="1">
      <c r="A21" s="89">
        <v>4757</v>
      </c>
      <c r="B21" s="94">
        <v>46237</v>
      </c>
      <c r="C21" s="85" t="s">
        <v>1705</v>
      </c>
      <c r="D21" s="111"/>
      <c r="E21" s="314" t="s">
        <v>1182</v>
      </c>
      <c r="F21" s="315" t="s">
        <v>1710</v>
      </c>
      <c r="G21" s="85">
        <v>1200000</v>
      </c>
      <c r="H21" s="316">
        <v>1</v>
      </c>
      <c r="I21" s="78"/>
      <c r="J21" s="78">
        <v>120000</v>
      </c>
      <c r="K21" s="78">
        <v>1320000</v>
      </c>
      <c r="L21" s="317"/>
      <c r="M21" s="308"/>
      <c r="N21" s="54"/>
      <c r="O21" s="54"/>
    </row>
    <row r="22" spans="1:16" s="68" customFormat="1" ht="18" customHeight="1">
      <c r="A22" s="89">
        <v>4758</v>
      </c>
      <c r="B22" s="94">
        <v>46237</v>
      </c>
      <c r="C22" s="85" t="s">
        <v>1705</v>
      </c>
      <c r="D22" s="111"/>
      <c r="E22" s="78" t="s">
        <v>1490</v>
      </c>
      <c r="F22" s="78"/>
      <c r="G22" s="85">
        <v>10000</v>
      </c>
      <c r="H22" s="318">
        <v>1</v>
      </c>
      <c r="I22" s="78"/>
      <c r="J22" s="78">
        <v>1000</v>
      </c>
      <c r="K22" s="78">
        <v>11000</v>
      </c>
      <c r="L22" s="317"/>
      <c r="M22" s="310"/>
    </row>
    <row r="23" spans="1:16" s="68" customFormat="1" ht="18" customHeight="1">
      <c r="A23" s="89">
        <v>4759</v>
      </c>
      <c r="B23" s="94">
        <v>46237</v>
      </c>
      <c r="C23" s="85" t="s">
        <v>2925</v>
      </c>
      <c r="D23" s="111" t="s">
        <v>4522</v>
      </c>
      <c r="E23" s="78" t="s">
        <v>1814</v>
      </c>
      <c r="F23" s="78" t="s">
        <v>4062</v>
      </c>
      <c r="G23" s="85">
        <v>1200000</v>
      </c>
      <c r="H23" s="318">
        <v>1</v>
      </c>
      <c r="I23" s="78"/>
      <c r="J23" s="78"/>
      <c r="K23" s="78">
        <v>1200000</v>
      </c>
      <c r="L23" s="317"/>
      <c r="M23" s="310"/>
    </row>
    <row r="24" spans="1:16" s="68" customFormat="1" ht="18" customHeight="1">
      <c r="A24" s="89">
        <v>4760</v>
      </c>
      <c r="B24" s="94">
        <v>46237</v>
      </c>
      <c r="C24" s="85" t="s">
        <v>1766</v>
      </c>
      <c r="D24" s="111"/>
      <c r="E24" s="78" t="s">
        <v>1467</v>
      </c>
      <c r="F24" s="78" t="s">
        <v>2613</v>
      </c>
      <c r="G24" s="85">
        <v>350000</v>
      </c>
      <c r="H24" s="318">
        <v>1</v>
      </c>
      <c r="I24" s="78"/>
      <c r="J24" s="78"/>
      <c r="K24" s="78">
        <v>350000</v>
      </c>
      <c r="L24" s="317"/>
      <c r="M24" s="310"/>
    </row>
    <row r="25" spans="1:16" ht="18" customHeight="1">
      <c r="A25" s="89">
        <v>4761</v>
      </c>
      <c r="B25" s="94">
        <v>46237</v>
      </c>
      <c r="C25" s="85" t="s">
        <v>3059</v>
      </c>
      <c r="D25" s="111"/>
      <c r="E25" s="78" t="s">
        <v>1184</v>
      </c>
      <c r="F25" s="78" t="s">
        <v>1534</v>
      </c>
      <c r="G25" s="85">
        <v>1300000</v>
      </c>
      <c r="H25" s="318">
        <v>1</v>
      </c>
      <c r="K25" s="78">
        <v>1300000</v>
      </c>
    </row>
    <row r="26" spans="1:16" ht="18" customHeight="1">
      <c r="A26" s="89">
        <v>4762</v>
      </c>
      <c r="B26" s="94">
        <v>46237</v>
      </c>
      <c r="C26" s="85" t="s">
        <v>1370</v>
      </c>
      <c r="D26" s="111" t="s">
        <v>4656</v>
      </c>
      <c r="E26" s="78" t="s">
        <v>1701</v>
      </c>
      <c r="F26" s="78"/>
      <c r="G26" s="85">
        <v>450000</v>
      </c>
      <c r="H26" s="318">
        <v>1</v>
      </c>
      <c r="K26" s="78">
        <v>450000</v>
      </c>
    </row>
    <row r="27" spans="1:16" ht="18" customHeight="1">
      <c r="A27" s="89">
        <v>4763</v>
      </c>
      <c r="B27" s="94">
        <v>46237</v>
      </c>
      <c r="C27" s="85" t="s">
        <v>1825</v>
      </c>
      <c r="D27" s="111" t="s">
        <v>6423</v>
      </c>
      <c r="E27" s="78" t="s">
        <v>2150</v>
      </c>
      <c r="F27" s="78" t="s">
        <v>1907</v>
      </c>
      <c r="G27" s="85">
        <v>2000000</v>
      </c>
      <c r="H27" s="318">
        <v>1</v>
      </c>
      <c r="J27" s="78">
        <v>200000</v>
      </c>
      <c r="K27" s="78">
        <v>2200000</v>
      </c>
    </row>
    <row r="28" spans="1:16" ht="18" customHeight="1">
      <c r="A28" s="89">
        <v>4764</v>
      </c>
      <c r="B28" s="94">
        <v>46237</v>
      </c>
      <c r="C28" s="85" t="s">
        <v>1825</v>
      </c>
      <c r="D28" s="111" t="s">
        <v>1760</v>
      </c>
      <c r="E28" s="78" t="s">
        <v>2129</v>
      </c>
      <c r="F28" s="78" t="s">
        <v>1760</v>
      </c>
      <c r="G28" s="85">
        <v>100000</v>
      </c>
      <c r="H28" s="318">
        <v>1</v>
      </c>
      <c r="J28" s="78">
        <v>10000</v>
      </c>
      <c r="K28" s="78">
        <v>110000</v>
      </c>
    </row>
    <row r="29" spans="1:16" ht="18" customHeight="1">
      <c r="A29" s="89">
        <v>4765</v>
      </c>
      <c r="B29" s="94">
        <v>46237</v>
      </c>
      <c r="C29" s="85" t="s">
        <v>1825</v>
      </c>
      <c r="D29" s="111"/>
      <c r="E29" s="78" t="s">
        <v>2323</v>
      </c>
      <c r="F29" s="78" t="s">
        <v>2355</v>
      </c>
      <c r="G29" s="85">
        <v>800000</v>
      </c>
      <c r="H29" s="318">
        <v>1</v>
      </c>
      <c r="J29" s="78">
        <v>80000</v>
      </c>
      <c r="K29" s="78">
        <v>880000</v>
      </c>
    </row>
    <row r="30" spans="1:16" ht="18" customHeight="1">
      <c r="A30" s="89">
        <v>4766</v>
      </c>
      <c r="B30" s="94">
        <v>46237</v>
      </c>
      <c r="C30" s="85" t="s">
        <v>4773</v>
      </c>
      <c r="D30" s="111"/>
      <c r="E30" s="78" t="s">
        <v>2841</v>
      </c>
      <c r="F30" s="78">
        <v>24046895</v>
      </c>
      <c r="G30" s="85">
        <v>200000</v>
      </c>
      <c r="H30" s="318">
        <v>1</v>
      </c>
      <c r="J30" s="78">
        <v>20000</v>
      </c>
      <c r="K30" s="78">
        <v>220000</v>
      </c>
    </row>
    <row r="31" spans="1:16" ht="18" customHeight="1">
      <c r="A31" s="89">
        <v>4767</v>
      </c>
      <c r="B31" s="94">
        <v>46237</v>
      </c>
      <c r="C31" s="85" t="s">
        <v>5678</v>
      </c>
      <c r="D31" s="111" t="s">
        <v>6427</v>
      </c>
      <c r="E31" s="78" t="s">
        <v>2128</v>
      </c>
      <c r="F31" s="78" t="s">
        <v>1180</v>
      </c>
      <c r="G31" s="85">
        <v>1500000</v>
      </c>
      <c r="H31" s="318">
        <v>1</v>
      </c>
      <c r="K31" s="78">
        <v>1500000</v>
      </c>
    </row>
    <row r="32" spans="1:16" ht="18" customHeight="1">
      <c r="A32" s="89">
        <v>4768</v>
      </c>
      <c r="B32" s="94">
        <v>46237</v>
      </c>
      <c r="C32" s="85" t="s">
        <v>5678</v>
      </c>
      <c r="D32" s="111" t="s">
        <v>1760</v>
      </c>
      <c r="E32" s="78" t="s">
        <v>2129</v>
      </c>
      <c r="F32" s="78" t="s">
        <v>1760</v>
      </c>
      <c r="G32" s="85">
        <v>100000</v>
      </c>
      <c r="H32" s="318">
        <v>1</v>
      </c>
      <c r="K32" s="78">
        <v>100000</v>
      </c>
    </row>
    <row r="33" spans="1:11" ht="18" customHeight="1">
      <c r="A33" s="89">
        <v>4769</v>
      </c>
      <c r="B33" s="94">
        <v>46237</v>
      </c>
      <c r="C33" s="85" t="s">
        <v>1928</v>
      </c>
      <c r="D33" s="111" t="s">
        <v>6429</v>
      </c>
      <c r="E33" s="314" t="s">
        <v>2144</v>
      </c>
      <c r="F33" s="315">
        <v>2820403</v>
      </c>
      <c r="G33" s="85">
        <v>1600000</v>
      </c>
      <c r="H33" s="316">
        <v>1</v>
      </c>
      <c r="J33" s="78">
        <v>160000</v>
      </c>
      <c r="K33" s="78">
        <v>1760000</v>
      </c>
    </row>
    <row r="34" spans="1:11" ht="18" customHeight="1">
      <c r="A34" s="319">
        <v>4770</v>
      </c>
      <c r="B34" s="93">
        <v>46237</v>
      </c>
      <c r="C34" s="83" t="s">
        <v>3059</v>
      </c>
      <c r="E34" s="320" t="s">
        <v>3059</v>
      </c>
    </row>
    <row r="35" spans="1:11" ht="18" customHeight="1">
      <c r="A35" s="319">
        <v>4771</v>
      </c>
      <c r="B35" s="93">
        <v>46237</v>
      </c>
      <c r="C35" s="83" t="s">
        <v>1928</v>
      </c>
      <c r="E35" s="320" t="s">
        <v>1928</v>
      </c>
    </row>
    <row r="36" spans="1:11" ht="18" customHeight="1">
      <c r="A36" s="319">
        <v>4772</v>
      </c>
      <c r="B36" s="93">
        <v>46238</v>
      </c>
      <c r="C36" s="83" t="s">
        <v>1680</v>
      </c>
      <c r="E36" s="320" t="s">
        <v>1702</v>
      </c>
      <c r="F36" s="320">
        <v>2830501</v>
      </c>
      <c r="G36" s="85">
        <v>1600000</v>
      </c>
      <c r="H36" s="318">
        <v>1</v>
      </c>
      <c r="K36" s="78">
        <v>1600000</v>
      </c>
    </row>
    <row r="37" spans="1:11" ht="18" customHeight="1">
      <c r="A37" s="319">
        <v>4773</v>
      </c>
      <c r="B37" s="93">
        <v>46238</v>
      </c>
      <c r="C37" s="83" t="s">
        <v>973</v>
      </c>
      <c r="D37" s="112" t="s">
        <v>6436</v>
      </c>
      <c r="E37" s="320" t="s">
        <v>1532</v>
      </c>
      <c r="F37" s="320" t="s">
        <v>1200</v>
      </c>
      <c r="G37" s="85">
        <v>1600000</v>
      </c>
      <c r="H37" s="318">
        <v>1</v>
      </c>
      <c r="J37" s="78">
        <v>160000</v>
      </c>
      <c r="K37" s="78">
        <v>1760000</v>
      </c>
    </row>
    <row r="38" spans="1:11" ht="18" customHeight="1">
      <c r="A38" s="319">
        <v>4774</v>
      </c>
      <c r="B38" s="93">
        <v>46238</v>
      </c>
      <c r="C38" s="83" t="s">
        <v>1551</v>
      </c>
      <c r="E38" s="320" t="s">
        <v>1506</v>
      </c>
      <c r="G38" s="85">
        <v>450000</v>
      </c>
      <c r="H38" s="318">
        <v>1</v>
      </c>
      <c r="J38" s="78">
        <v>45000</v>
      </c>
      <c r="K38" s="78">
        <v>495000</v>
      </c>
    </row>
    <row r="39" spans="1:11" ht="18" customHeight="1">
      <c r="A39" s="319">
        <v>4775</v>
      </c>
      <c r="B39" s="93">
        <v>46238</v>
      </c>
      <c r="C39" s="83" t="s">
        <v>1551</v>
      </c>
      <c r="E39" s="320" t="s">
        <v>6439</v>
      </c>
      <c r="F39" s="320">
        <v>24152333907</v>
      </c>
      <c r="G39" s="85">
        <v>50000</v>
      </c>
      <c r="H39" s="318">
        <v>1</v>
      </c>
      <c r="J39" s="78">
        <v>5000</v>
      </c>
      <c r="K39" s="78">
        <v>55000</v>
      </c>
    </row>
    <row r="40" spans="1:11" ht="18" customHeight="1">
      <c r="A40" s="319">
        <v>4776</v>
      </c>
      <c r="B40" s="93">
        <v>46238</v>
      </c>
      <c r="C40" s="83" t="s">
        <v>2925</v>
      </c>
      <c r="E40" s="320" t="s">
        <v>1506</v>
      </c>
      <c r="G40" s="85">
        <v>450000</v>
      </c>
      <c r="H40" s="318">
        <v>1</v>
      </c>
      <c r="K40" s="78">
        <v>450000</v>
      </c>
    </row>
    <row r="41" spans="1:11" ht="18" customHeight="1">
      <c r="A41" s="319">
        <v>4777</v>
      </c>
      <c r="B41" s="93">
        <v>46238</v>
      </c>
      <c r="C41" s="83" t="s">
        <v>1551</v>
      </c>
      <c r="D41" s="112">
        <v>7205502786</v>
      </c>
      <c r="E41" s="320" t="s">
        <v>1182</v>
      </c>
      <c r="F41" s="320" t="s">
        <v>1710</v>
      </c>
      <c r="G41" s="85">
        <v>1200000</v>
      </c>
      <c r="H41" s="318">
        <v>1</v>
      </c>
      <c r="J41" s="78">
        <v>120000</v>
      </c>
      <c r="K41" s="78">
        <v>1320000</v>
      </c>
    </row>
    <row r="42" spans="1:11" ht="18" customHeight="1">
      <c r="A42" s="319">
        <v>4778</v>
      </c>
      <c r="B42" s="94">
        <v>46238</v>
      </c>
      <c r="C42" s="85" t="s">
        <v>973</v>
      </c>
      <c r="D42" s="111" t="s">
        <v>6444</v>
      </c>
      <c r="E42" s="78" t="s">
        <v>2128</v>
      </c>
      <c r="F42" s="78" t="s">
        <v>1180</v>
      </c>
      <c r="G42" s="85">
        <v>1500000</v>
      </c>
      <c r="H42" s="318">
        <v>1</v>
      </c>
      <c r="J42" s="78">
        <v>150000</v>
      </c>
      <c r="K42" s="78">
        <v>1650000</v>
      </c>
    </row>
    <row r="43" spans="1:11" ht="18" customHeight="1">
      <c r="A43" s="89">
        <v>4779</v>
      </c>
      <c r="B43" s="94">
        <v>46238</v>
      </c>
      <c r="C43" s="85" t="s">
        <v>973</v>
      </c>
      <c r="D43" s="111" t="s">
        <v>1760</v>
      </c>
      <c r="E43" s="314" t="s">
        <v>2129</v>
      </c>
      <c r="F43" s="315" t="s">
        <v>1760</v>
      </c>
      <c r="G43" s="85">
        <v>100000</v>
      </c>
      <c r="H43" s="316">
        <v>1</v>
      </c>
      <c r="J43" s="78">
        <v>10000</v>
      </c>
      <c r="K43" s="78">
        <v>110000</v>
      </c>
    </row>
    <row r="44" spans="1:11" ht="18" customHeight="1">
      <c r="A44" s="319">
        <v>4780</v>
      </c>
      <c r="B44" s="94">
        <v>46238</v>
      </c>
      <c r="C44" s="85" t="s">
        <v>2236</v>
      </c>
      <c r="D44" s="111" t="s">
        <v>6446</v>
      </c>
      <c r="E44" s="78" t="s">
        <v>2128</v>
      </c>
      <c r="F44" s="78" t="s">
        <v>1180</v>
      </c>
      <c r="G44" s="85">
        <v>1500000</v>
      </c>
      <c r="H44" s="318">
        <v>1</v>
      </c>
      <c r="J44" s="78">
        <v>150000</v>
      </c>
      <c r="K44" s="78">
        <v>1650000</v>
      </c>
    </row>
    <row r="45" spans="1:11" ht="18" customHeight="1">
      <c r="A45" s="319">
        <v>4781</v>
      </c>
      <c r="B45" s="94">
        <v>46238</v>
      </c>
      <c r="C45" s="85" t="s">
        <v>2236</v>
      </c>
      <c r="D45" s="111" t="s">
        <v>1760</v>
      </c>
      <c r="E45" s="78" t="s">
        <v>2129</v>
      </c>
      <c r="F45" s="78" t="s">
        <v>1760</v>
      </c>
      <c r="G45" s="85">
        <v>100000</v>
      </c>
      <c r="H45" s="318">
        <v>1</v>
      </c>
      <c r="J45" s="78">
        <v>10000</v>
      </c>
      <c r="K45" s="78">
        <v>110000</v>
      </c>
    </row>
    <row r="46" spans="1:11" ht="18" customHeight="1">
      <c r="A46" s="89">
        <v>4782</v>
      </c>
      <c r="B46" s="94">
        <v>46238</v>
      </c>
      <c r="C46" s="85" t="s">
        <v>2348</v>
      </c>
      <c r="D46" s="111">
        <v>7011304040708</v>
      </c>
      <c r="E46" s="78" t="s">
        <v>1978</v>
      </c>
      <c r="F46" s="78" t="s">
        <v>1193</v>
      </c>
      <c r="G46" s="85">
        <v>1500000</v>
      </c>
      <c r="H46" s="318">
        <v>1</v>
      </c>
      <c r="J46" s="78">
        <v>150000</v>
      </c>
      <c r="K46" s="78">
        <v>1650000</v>
      </c>
    </row>
    <row r="47" spans="1:11" ht="18" customHeight="1">
      <c r="A47" s="319">
        <v>4783</v>
      </c>
      <c r="B47" s="93">
        <v>46238</v>
      </c>
      <c r="C47" s="83" t="s">
        <v>1928</v>
      </c>
      <c r="D47" s="112" t="s">
        <v>6449</v>
      </c>
      <c r="E47" s="320" t="s">
        <v>2128</v>
      </c>
      <c r="F47" s="320" t="s">
        <v>1180</v>
      </c>
      <c r="G47" s="85">
        <v>1500000</v>
      </c>
      <c r="H47" s="318">
        <v>1</v>
      </c>
      <c r="J47" s="78">
        <v>150000</v>
      </c>
      <c r="K47" s="78">
        <v>1650000</v>
      </c>
    </row>
    <row r="48" spans="1:11" ht="18" customHeight="1">
      <c r="A48" s="319">
        <v>4784</v>
      </c>
      <c r="B48" s="93">
        <v>46238</v>
      </c>
      <c r="C48" s="83" t="s">
        <v>1928</v>
      </c>
      <c r="D48" s="112" t="s">
        <v>1760</v>
      </c>
      <c r="E48" s="320" t="s">
        <v>2129</v>
      </c>
      <c r="F48" s="320" t="s">
        <v>1760</v>
      </c>
      <c r="G48" s="85">
        <v>100000</v>
      </c>
      <c r="H48" s="318">
        <v>1</v>
      </c>
      <c r="J48" s="78">
        <v>10000</v>
      </c>
      <c r="K48" s="78">
        <v>110000</v>
      </c>
    </row>
    <row r="49" spans="1:11" ht="18" customHeight="1">
      <c r="A49" s="319">
        <v>4785</v>
      </c>
      <c r="B49" s="93">
        <v>46238</v>
      </c>
      <c r="C49" s="83" t="s">
        <v>1415</v>
      </c>
      <c r="E49" s="320" t="s">
        <v>1675</v>
      </c>
      <c r="F49" s="320">
        <v>27107593440</v>
      </c>
      <c r="G49" s="85">
        <v>150000</v>
      </c>
      <c r="H49" s="318">
        <v>2</v>
      </c>
      <c r="K49" s="78">
        <v>300000</v>
      </c>
    </row>
    <row r="50" spans="1:11" ht="18" customHeight="1">
      <c r="B50" s="93"/>
    </row>
    <row r="51" spans="1:11" ht="18" customHeight="1">
      <c r="B51" s="93"/>
    </row>
    <row r="52" spans="1:11" ht="18" customHeight="1">
      <c r="B52" s="93"/>
    </row>
    <row r="53" spans="1:11" ht="18" customHeight="1">
      <c r="B53" s="93"/>
    </row>
    <row r="54" spans="1:11" ht="18" customHeight="1">
      <c r="B54" s="93"/>
    </row>
    <row r="55" spans="1:11" ht="18" customHeight="1">
      <c r="B55" s="93"/>
    </row>
    <row r="56" spans="1:11" ht="18" customHeight="1">
      <c r="B56" s="93"/>
    </row>
    <row r="57" spans="1:11" ht="18" customHeight="1">
      <c r="B57" s="93"/>
    </row>
    <row r="58" spans="1:11" ht="18" customHeight="1">
      <c r="B58" s="93"/>
    </row>
    <row r="59" spans="1:11" ht="18" customHeight="1">
      <c r="B59" s="93"/>
    </row>
    <row r="60" spans="1:11" ht="18" customHeight="1">
      <c r="B60" s="93"/>
    </row>
    <row r="61" spans="1:11" ht="18" customHeight="1">
      <c r="B61" s="93"/>
    </row>
    <row r="62" spans="1:11" ht="18" customHeight="1">
      <c r="B62" s="93"/>
    </row>
    <row r="63" spans="1:11" ht="18" customHeight="1">
      <c r="B63" s="93"/>
    </row>
    <row r="64" spans="1:11" ht="18" customHeight="1">
      <c r="B64" s="93"/>
    </row>
    <row r="65" spans="2:2" ht="18" customHeight="1">
      <c r="B65" s="93"/>
    </row>
    <row r="66" spans="2:2" ht="18" customHeight="1">
      <c r="B66" s="93"/>
    </row>
    <row r="67" spans="2:2" ht="18" customHeight="1">
      <c r="B67" s="93"/>
    </row>
    <row r="68" spans="2:2" ht="18" customHeight="1">
      <c r="B68" s="93"/>
    </row>
    <row r="69" spans="2:2" ht="18" customHeight="1">
      <c r="B69" s="93"/>
    </row>
    <row r="70" spans="2:2" ht="18" customHeight="1">
      <c r="B70" s="93"/>
    </row>
    <row r="71" spans="2:2" ht="18" customHeight="1">
      <c r="B71" s="93"/>
    </row>
    <row r="72" spans="2:2" ht="18" customHeight="1">
      <c r="B72" s="93"/>
    </row>
    <row r="73" spans="2:2" ht="18" customHeight="1">
      <c r="B73" s="93"/>
    </row>
    <row r="74" spans="2:2" ht="18" customHeight="1">
      <c r="B74" s="93"/>
    </row>
    <row r="75" spans="2:2" ht="18" customHeight="1">
      <c r="B75" s="93"/>
    </row>
    <row r="76" spans="2:2" ht="18" customHeight="1">
      <c r="B76" s="93"/>
    </row>
    <row r="77" spans="2:2" ht="18" customHeight="1">
      <c r="B77" s="93"/>
    </row>
    <row r="78" spans="2:2" ht="18" customHeight="1">
      <c r="B78" s="93"/>
    </row>
    <row r="79" spans="2:2" ht="18" customHeight="1">
      <c r="B79" s="93"/>
    </row>
    <row r="80" spans="2:2" ht="18" customHeight="1">
      <c r="B80" s="93"/>
    </row>
    <row r="81" spans="2:7" ht="18" customHeight="1">
      <c r="B81" s="93"/>
    </row>
    <row r="82" spans="2:7" ht="18" customHeight="1">
      <c r="B82" s="93"/>
    </row>
    <row r="83" spans="2:7" ht="18" customHeight="1">
      <c r="B83" s="93"/>
    </row>
    <row r="84" spans="2:7" ht="18" customHeight="1">
      <c r="B84" s="93"/>
    </row>
    <row r="85" spans="2:7" ht="18" customHeight="1">
      <c r="B85" s="93"/>
    </row>
    <row r="86" spans="2:7" ht="18" customHeight="1">
      <c r="B86" s="93"/>
      <c r="F86" s="78"/>
    </row>
    <row r="87" spans="2:7" ht="18" customHeight="1">
      <c r="B87" s="93"/>
    </row>
    <row r="88" spans="2:7" ht="18" customHeight="1">
      <c r="B88" s="93"/>
      <c r="F88" s="78"/>
    </row>
    <row r="89" spans="2:7" ht="18" customHeight="1">
      <c r="B89" s="93"/>
    </row>
    <row r="90" spans="2:7" ht="18" customHeight="1">
      <c r="B90" s="93"/>
      <c r="F90" s="78"/>
    </row>
    <row r="91" spans="2:7" ht="18" customHeight="1">
      <c r="B91" s="93"/>
    </row>
    <row r="92" spans="2:7" ht="18" customHeight="1">
      <c r="B92" s="93"/>
      <c r="F92" s="78"/>
      <c r="G92" s="320"/>
    </row>
    <row r="93" spans="2:7" ht="18" customHeight="1">
      <c r="B93" s="93"/>
      <c r="F93" s="78"/>
      <c r="G93" s="320"/>
    </row>
    <row r="94" spans="2:7" ht="18" customHeight="1">
      <c r="B94" s="93"/>
      <c r="F94" s="78"/>
      <c r="G94" s="320"/>
    </row>
    <row r="95" spans="2:7" ht="18" customHeight="1">
      <c r="B95" s="93"/>
      <c r="F95" s="78"/>
      <c r="G95" s="320"/>
    </row>
    <row r="96" spans="2:7" ht="18" customHeight="1">
      <c r="B96" s="93"/>
      <c r="F96" s="78"/>
      <c r="G96" s="320"/>
    </row>
    <row r="97" spans="2:7" ht="18" customHeight="1">
      <c r="B97" s="93"/>
      <c r="F97" s="78"/>
      <c r="G97" s="320"/>
    </row>
    <row r="98" spans="2:7" ht="18" customHeight="1">
      <c r="B98" s="93"/>
      <c r="F98" s="78"/>
      <c r="G98" s="320"/>
    </row>
    <row r="99" spans="2:7" ht="18" customHeight="1">
      <c r="B99" s="93"/>
      <c r="F99" s="78"/>
      <c r="G99" s="320"/>
    </row>
    <row r="100" spans="2:7" ht="18" customHeight="1">
      <c r="B100" s="93"/>
      <c r="F100" s="78"/>
      <c r="G100" s="320"/>
    </row>
    <row r="101" spans="2:7" ht="18" customHeight="1">
      <c r="B101" s="93"/>
      <c r="F101" s="78"/>
      <c r="G101" s="320"/>
    </row>
    <row r="102" spans="2:7" ht="18" customHeight="1">
      <c r="B102" s="93"/>
      <c r="F102" s="78"/>
      <c r="G102" s="320"/>
    </row>
    <row r="103" spans="2:7" ht="18" customHeight="1">
      <c r="B103" s="93"/>
      <c r="F103" s="78"/>
      <c r="G103" s="320"/>
    </row>
    <row r="104" spans="2:7" ht="18" customHeight="1">
      <c r="B104" s="93"/>
      <c r="F104" s="78"/>
      <c r="G104" s="320"/>
    </row>
    <row r="105" spans="2:7" ht="18" customHeight="1">
      <c r="B105" s="93"/>
      <c r="F105" s="78"/>
      <c r="G105" s="320"/>
    </row>
    <row r="106" spans="2:7" ht="18" customHeight="1">
      <c r="B106" s="93"/>
      <c r="F106" s="78"/>
      <c r="G106" s="320"/>
    </row>
    <row r="107" spans="2:7" ht="18" customHeight="1">
      <c r="B107" s="93"/>
      <c r="F107" s="78"/>
      <c r="G107" s="320"/>
    </row>
    <row r="108" spans="2:7" ht="18" customHeight="1">
      <c r="B108" s="93"/>
      <c r="F108" s="78"/>
      <c r="G108" s="320"/>
    </row>
    <row r="109" spans="2:7" ht="18" customHeight="1">
      <c r="B109" s="93"/>
      <c r="F109" s="78"/>
      <c r="G109" s="320"/>
    </row>
    <row r="110" spans="2:7" ht="18" customHeight="1">
      <c r="B110" s="93"/>
      <c r="F110" s="78"/>
      <c r="G110" s="320"/>
    </row>
    <row r="111" spans="2:7" ht="18" customHeight="1">
      <c r="B111" s="93"/>
      <c r="F111" s="78"/>
      <c r="G111" s="320"/>
    </row>
    <row r="112" spans="2:7" ht="18" customHeight="1">
      <c r="B112" s="93"/>
      <c r="F112" s="78"/>
      <c r="G112" s="320"/>
    </row>
    <row r="113" spans="2:7" ht="18" customHeight="1">
      <c r="B113" s="93"/>
      <c r="F113" s="78"/>
      <c r="G113" s="320"/>
    </row>
    <row r="114" spans="2:7" ht="18" customHeight="1">
      <c r="B114" s="93"/>
      <c r="F114" s="78"/>
      <c r="G114" s="320"/>
    </row>
    <row r="115" spans="2:7" ht="18" customHeight="1">
      <c r="B115" s="93"/>
      <c r="F115" s="78"/>
      <c r="G115" s="320"/>
    </row>
    <row r="116" spans="2:7" ht="18" customHeight="1">
      <c r="B116" s="93"/>
      <c r="F116" s="78"/>
      <c r="G116" s="320"/>
    </row>
    <row r="117" spans="2:7" ht="18" customHeight="1">
      <c r="B117" s="93"/>
      <c r="F117" s="78"/>
      <c r="G117" s="320"/>
    </row>
    <row r="118" spans="2:7" ht="18" customHeight="1">
      <c r="B118" s="93"/>
      <c r="F118" s="78"/>
      <c r="G118" s="320"/>
    </row>
    <row r="119" spans="2:7" ht="18" customHeight="1">
      <c r="B119" s="93"/>
      <c r="F119" s="78"/>
      <c r="G119" s="320"/>
    </row>
    <row r="120" spans="2:7" ht="18" customHeight="1">
      <c r="B120" s="93"/>
      <c r="F120" s="78"/>
      <c r="G120" s="320"/>
    </row>
    <row r="121" spans="2:7" ht="18" customHeight="1">
      <c r="B121" s="93"/>
      <c r="F121" s="78"/>
      <c r="G121" s="320"/>
    </row>
    <row r="122" spans="2:7" ht="18" customHeight="1">
      <c r="B122" s="93"/>
    </row>
    <row r="123" spans="2:7" ht="18" customHeight="1">
      <c r="B123" s="93"/>
    </row>
    <row r="124" spans="2:7" ht="18" customHeight="1">
      <c r="B124" s="93"/>
    </row>
    <row r="125" spans="2:7" ht="18" customHeight="1">
      <c r="B125" s="93"/>
    </row>
    <row r="126" spans="2:7" ht="18" customHeight="1">
      <c r="B126" s="93"/>
    </row>
    <row r="127" spans="2:7" ht="18" customHeight="1">
      <c r="B127" s="93"/>
    </row>
    <row r="128" spans="2:7" ht="18" customHeight="1">
      <c r="B128" s="93"/>
    </row>
    <row r="129" spans="2:2" ht="18" customHeight="1">
      <c r="B129" s="93"/>
    </row>
    <row r="130" spans="2:2" ht="18" customHeight="1">
      <c r="B130" s="93"/>
    </row>
    <row r="131" spans="2:2" ht="18" customHeight="1">
      <c r="B131" s="93"/>
    </row>
    <row r="132" spans="2:2" ht="18" customHeight="1">
      <c r="B132" s="93"/>
    </row>
    <row r="133" spans="2:2" ht="18" customHeight="1">
      <c r="B133" s="93"/>
    </row>
    <row r="134" spans="2:2" ht="18" customHeight="1">
      <c r="B134" s="93"/>
    </row>
    <row r="135" spans="2:2" ht="18" customHeight="1">
      <c r="B135" s="93"/>
    </row>
    <row r="136" spans="2:2" ht="18" customHeight="1">
      <c r="B136" s="93"/>
    </row>
    <row r="137" spans="2:2" ht="18" customHeight="1">
      <c r="B137" s="93"/>
    </row>
    <row r="138" spans="2:2" ht="18" customHeight="1">
      <c r="B138" s="93"/>
    </row>
    <row r="139" spans="2:2" ht="18" customHeight="1">
      <c r="B139" s="93"/>
    </row>
    <row r="140" spans="2:2" ht="18" customHeight="1">
      <c r="B140" s="93"/>
    </row>
    <row r="141" spans="2:2" ht="18" customHeight="1">
      <c r="B141" s="93"/>
    </row>
    <row r="142" spans="2:2" ht="18" customHeight="1">
      <c r="B142" s="93"/>
    </row>
    <row r="143" spans="2:2" ht="18" customHeight="1">
      <c r="B143" s="93"/>
    </row>
    <row r="144" spans="2:2" ht="18" customHeight="1">
      <c r="B144" s="93"/>
    </row>
    <row r="145" spans="2:2" ht="18" customHeight="1">
      <c r="B145" s="93"/>
    </row>
    <row r="146" spans="2:2" ht="18" customHeight="1">
      <c r="B146" s="93"/>
    </row>
    <row r="147" spans="2:2" ht="18" customHeight="1">
      <c r="B147" s="93"/>
    </row>
    <row r="148" spans="2:2" ht="18" customHeight="1">
      <c r="B148" s="93"/>
    </row>
    <row r="149" spans="2:2" ht="18" customHeight="1">
      <c r="B149" s="93"/>
    </row>
    <row r="150" spans="2:2" ht="18" customHeight="1">
      <c r="B150" s="93"/>
    </row>
    <row r="151" spans="2:2" ht="18" customHeight="1">
      <c r="B151" s="93"/>
    </row>
    <row r="152" spans="2:2" ht="18" customHeight="1">
      <c r="B152" s="93"/>
    </row>
    <row r="153" spans="2:2" ht="18" customHeight="1">
      <c r="B153" s="93"/>
    </row>
    <row r="154" spans="2:2" ht="18" customHeight="1">
      <c r="B154" s="93"/>
    </row>
    <row r="155" spans="2:2" ht="18" customHeight="1">
      <c r="B155" s="93"/>
    </row>
    <row r="156" spans="2:2" ht="18" customHeight="1">
      <c r="B156" s="93"/>
    </row>
    <row r="157" spans="2:2" ht="18" customHeight="1">
      <c r="B157" s="93"/>
    </row>
    <row r="158" spans="2:2" ht="18" customHeight="1">
      <c r="B158" s="93"/>
    </row>
    <row r="159" spans="2:2" ht="18" customHeight="1">
      <c r="B159" s="93"/>
    </row>
    <row r="160" spans="2:2" ht="18" customHeight="1">
      <c r="B160" s="93"/>
    </row>
    <row r="161" spans="2:2" ht="18" customHeight="1">
      <c r="B161" s="93"/>
    </row>
    <row r="162" spans="2:2" ht="18" customHeight="1">
      <c r="B162" s="93"/>
    </row>
    <row r="163" spans="2:2" ht="18" customHeight="1">
      <c r="B163" s="93"/>
    </row>
    <row r="164" spans="2:2" ht="18" customHeight="1">
      <c r="B164" s="93"/>
    </row>
    <row r="165" spans="2:2" ht="18" customHeight="1">
      <c r="B165" s="93"/>
    </row>
    <row r="166" spans="2:2" ht="18" customHeight="1">
      <c r="B166" s="93"/>
    </row>
    <row r="167" spans="2:2" ht="18" customHeight="1">
      <c r="B167" s="93"/>
    </row>
    <row r="168" spans="2:2" ht="18" customHeight="1">
      <c r="B168" s="93"/>
    </row>
    <row r="169" spans="2:2" ht="18" customHeight="1">
      <c r="B169" s="93"/>
    </row>
    <row r="170" spans="2:2" ht="18" customHeight="1">
      <c r="B170" s="93"/>
    </row>
    <row r="171" spans="2:2" ht="18" customHeight="1">
      <c r="B171" s="93"/>
    </row>
    <row r="172" spans="2:2" ht="18" customHeight="1">
      <c r="B172" s="93"/>
    </row>
    <row r="173" spans="2:2" ht="18" customHeight="1">
      <c r="B173" s="93"/>
    </row>
    <row r="174" spans="2:2" ht="18" customHeight="1">
      <c r="B174" s="93"/>
    </row>
    <row r="175" spans="2:2" ht="18" customHeight="1">
      <c r="B175" s="93"/>
    </row>
    <row r="176" spans="2:2" ht="18" customHeight="1">
      <c r="B176" s="93"/>
    </row>
    <row r="177" spans="2:2" ht="18" customHeight="1">
      <c r="B177" s="93"/>
    </row>
    <row r="178" spans="2:2" ht="18" customHeight="1">
      <c r="B178" s="93"/>
    </row>
    <row r="179" spans="2:2" ht="18" customHeight="1">
      <c r="B179" s="93"/>
    </row>
    <row r="180" spans="2:2" ht="18" customHeight="1">
      <c r="B180" s="93"/>
    </row>
    <row r="181" spans="2:2" ht="18" customHeight="1">
      <c r="B181" s="93"/>
    </row>
    <row r="182" spans="2:2" ht="18" customHeight="1">
      <c r="B182" s="93"/>
    </row>
    <row r="183" spans="2:2" ht="18" customHeight="1">
      <c r="B183" s="93"/>
    </row>
    <row r="184" spans="2:2" ht="18" customHeight="1">
      <c r="B184" s="93"/>
    </row>
    <row r="185" spans="2:2" ht="18" customHeight="1">
      <c r="B185" s="93"/>
    </row>
    <row r="186" spans="2:2" ht="18" customHeight="1">
      <c r="B186" s="93"/>
    </row>
    <row r="187" spans="2:2" ht="18" customHeight="1">
      <c r="B187" s="93"/>
    </row>
    <row r="188" spans="2:2" ht="18" customHeight="1">
      <c r="B188" s="93"/>
    </row>
    <row r="189" spans="2:2" ht="18" customHeight="1">
      <c r="B189" s="93"/>
    </row>
    <row r="190" spans="2:2" ht="18" customHeight="1">
      <c r="B190" s="93"/>
    </row>
    <row r="191" spans="2:2" ht="18" customHeight="1">
      <c r="B191" s="93"/>
    </row>
    <row r="192" spans="2:2" ht="18" customHeight="1">
      <c r="B192" s="93"/>
    </row>
    <row r="193" spans="2:9" ht="18" customHeight="1">
      <c r="B193" s="93"/>
    </row>
    <row r="194" spans="2:9" ht="18" customHeight="1">
      <c r="B194" s="93"/>
    </row>
    <row r="195" spans="2:9" ht="18" customHeight="1">
      <c r="B195" s="93"/>
    </row>
    <row r="196" spans="2:9" ht="18" customHeight="1">
      <c r="B196" s="93"/>
    </row>
    <row r="197" spans="2:9" ht="18" customHeight="1">
      <c r="B197" s="93"/>
    </row>
    <row r="198" spans="2:9" ht="18" customHeight="1">
      <c r="B198" s="93"/>
    </row>
    <row r="199" spans="2:9" ht="18" customHeight="1">
      <c r="B199" s="93"/>
    </row>
    <row r="200" spans="2:9" ht="18" customHeight="1">
      <c r="B200" s="93"/>
      <c r="I200" s="318"/>
    </row>
    <row r="201" spans="2:9" ht="18" customHeight="1">
      <c r="B201" s="93"/>
      <c r="I201" s="318"/>
    </row>
    <row r="202" spans="2:9" ht="18" customHeight="1">
      <c r="B202" s="93"/>
    </row>
    <row r="203" spans="2:9" ht="18" customHeight="1">
      <c r="B203" s="93"/>
    </row>
    <row r="204" spans="2:9" ht="18" customHeight="1">
      <c r="B204" s="93"/>
    </row>
    <row r="205" spans="2:9" ht="18" customHeight="1">
      <c r="B205" s="93"/>
    </row>
    <row r="206" spans="2:9" ht="18" customHeight="1">
      <c r="B206" s="93"/>
    </row>
    <row r="207" spans="2:9" ht="18" customHeight="1">
      <c r="B207" s="93"/>
    </row>
    <row r="208" spans="2:9" ht="18" customHeight="1">
      <c r="B208" s="93"/>
    </row>
    <row r="209" spans="2:2" ht="18" customHeight="1">
      <c r="B209" s="93"/>
    </row>
    <row r="210" spans="2:2" ht="18" customHeight="1">
      <c r="B210" s="93"/>
    </row>
    <row r="211" spans="2:2" ht="18" customHeight="1">
      <c r="B211" s="93"/>
    </row>
    <row r="212" spans="2:2" ht="18" customHeight="1">
      <c r="B212" s="93"/>
    </row>
    <row r="213" spans="2:2" ht="18" customHeight="1">
      <c r="B213" s="93"/>
    </row>
    <row r="214" spans="2:2" ht="18" customHeight="1">
      <c r="B214" s="93"/>
    </row>
    <row r="215" spans="2:2" ht="18" customHeight="1">
      <c r="B215" s="93"/>
    </row>
    <row r="216" spans="2:2" ht="18" customHeight="1">
      <c r="B216" s="93"/>
    </row>
    <row r="217" spans="2:2" ht="18" customHeight="1">
      <c r="B217" s="93"/>
    </row>
    <row r="218" spans="2:2" ht="18" customHeight="1">
      <c r="B218" s="93"/>
    </row>
    <row r="219" spans="2:2" ht="18" customHeight="1">
      <c r="B219" s="93"/>
    </row>
    <row r="220" spans="2:2" ht="18" customHeight="1">
      <c r="B220" s="93"/>
    </row>
    <row r="221" spans="2:2" ht="18" customHeight="1">
      <c r="B221" s="93"/>
    </row>
    <row r="222" spans="2:2" ht="18" customHeight="1">
      <c r="B222" s="93"/>
    </row>
    <row r="223" spans="2:2" ht="18" customHeight="1">
      <c r="B223" s="93"/>
    </row>
    <row r="224" spans="2:2" ht="18" customHeight="1">
      <c r="B224" s="93"/>
    </row>
    <row r="225" spans="2:2" ht="18" customHeight="1">
      <c r="B225" s="93"/>
    </row>
    <row r="226" spans="2:2" ht="18" customHeight="1">
      <c r="B226" s="93"/>
    </row>
    <row r="227" spans="2:2" ht="18" customHeight="1">
      <c r="B227" s="93"/>
    </row>
    <row r="228" spans="2:2" ht="18" customHeight="1">
      <c r="B228" s="93"/>
    </row>
    <row r="229" spans="2:2" ht="18" customHeight="1">
      <c r="B229" s="93"/>
    </row>
    <row r="230" spans="2:2" ht="18" customHeight="1">
      <c r="B230" s="93"/>
    </row>
    <row r="231" spans="2:2" ht="18" customHeight="1">
      <c r="B231" s="93"/>
    </row>
    <row r="232" spans="2:2" ht="18" customHeight="1">
      <c r="B232" s="93"/>
    </row>
    <row r="233" spans="2:2" ht="18" customHeight="1">
      <c r="B233" s="93"/>
    </row>
    <row r="234" spans="2:2" ht="18" customHeight="1">
      <c r="B234" s="93"/>
    </row>
    <row r="235" spans="2:2" ht="18" customHeight="1">
      <c r="B235" s="93"/>
    </row>
    <row r="236" spans="2:2" ht="18" customHeight="1">
      <c r="B236" s="93"/>
    </row>
    <row r="237" spans="2:2" ht="18" customHeight="1">
      <c r="B237" s="93"/>
    </row>
    <row r="238" spans="2:2" ht="18" customHeight="1">
      <c r="B238" s="93"/>
    </row>
    <row r="239" spans="2:2" ht="18" customHeight="1">
      <c r="B239" s="93"/>
    </row>
    <row r="240" spans="2:2" ht="18" customHeight="1">
      <c r="B240" s="93"/>
    </row>
    <row r="241" spans="2:2" ht="18" customHeight="1">
      <c r="B241" s="93"/>
    </row>
    <row r="242" spans="2:2" ht="18" customHeight="1">
      <c r="B242" s="93"/>
    </row>
    <row r="243" spans="2:2" ht="18" customHeight="1">
      <c r="B243" s="93"/>
    </row>
    <row r="244" spans="2:2" ht="18" customHeight="1">
      <c r="B244" s="93"/>
    </row>
    <row r="245" spans="2:2" ht="18" customHeight="1">
      <c r="B245" s="93"/>
    </row>
    <row r="246" spans="2:2" ht="18" customHeight="1">
      <c r="B246" s="93"/>
    </row>
    <row r="247" spans="2:2" ht="18" customHeight="1">
      <c r="B247" s="93"/>
    </row>
    <row r="248" spans="2:2" ht="18" customHeight="1">
      <c r="B248" s="93"/>
    </row>
    <row r="249" spans="2:2" ht="18" customHeight="1">
      <c r="B249" s="93"/>
    </row>
    <row r="250" spans="2:2" ht="18" customHeight="1">
      <c r="B250" s="93"/>
    </row>
    <row r="251" spans="2:2" ht="18" customHeight="1">
      <c r="B251" s="93"/>
    </row>
    <row r="252" spans="2:2" ht="18" customHeight="1">
      <c r="B252" s="93"/>
    </row>
    <row r="253" spans="2:2" ht="18" customHeight="1">
      <c r="B253" s="93"/>
    </row>
    <row r="254" spans="2:2" ht="18" customHeight="1">
      <c r="B254" s="93"/>
    </row>
    <row r="255" spans="2:2" ht="18" customHeight="1">
      <c r="B255" s="93"/>
    </row>
    <row r="256" spans="2:2" ht="18" customHeight="1">
      <c r="B256" s="93"/>
    </row>
    <row r="257" spans="2:2" ht="18" customHeight="1">
      <c r="B257" s="93"/>
    </row>
    <row r="258" spans="2:2" ht="18" customHeight="1">
      <c r="B258" s="93"/>
    </row>
    <row r="259" spans="2:2" ht="18" customHeight="1">
      <c r="B259" s="93"/>
    </row>
    <row r="260" spans="2:2" ht="18" customHeight="1">
      <c r="B260" s="93"/>
    </row>
    <row r="261" spans="2:2" ht="18" customHeight="1">
      <c r="B261" s="93"/>
    </row>
    <row r="262" spans="2:2" ht="18" customHeight="1">
      <c r="B262" s="93"/>
    </row>
    <row r="263" spans="2:2" ht="18" customHeight="1">
      <c r="B263" s="93"/>
    </row>
    <row r="264" spans="2:2" ht="18" customHeight="1">
      <c r="B264" s="93"/>
    </row>
    <row r="265" spans="2:2" ht="18" customHeight="1">
      <c r="B265" s="93"/>
    </row>
    <row r="266" spans="2:2" ht="18" customHeight="1">
      <c r="B266" s="93"/>
    </row>
    <row r="267" spans="2:2" ht="18" customHeight="1">
      <c r="B267" s="93"/>
    </row>
    <row r="268" spans="2:2" ht="18" customHeight="1">
      <c r="B268" s="93"/>
    </row>
    <row r="269" spans="2:2" ht="18" customHeight="1">
      <c r="B269" s="93"/>
    </row>
    <row r="270" spans="2:2" ht="18" customHeight="1">
      <c r="B270" s="93"/>
    </row>
    <row r="271" spans="2:2" ht="18" customHeight="1">
      <c r="B271" s="93"/>
    </row>
    <row r="272" spans="2:2" ht="18" customHeight="1">
      <c r="B272" s="93"/>
    </row>
    <row r="273" spans="2:2" ht="18" customHeight="1">
      <c r="B273" s="93"/>
    </row>
    <row r="274" spans="2:2" ht="18" customHeight="1">
      <c r="B274" s="93"/>
    </row>
    <row r="275" spans="2:2" ht="18" customHeight="1">
      <c r="B275" s="93"/>
    </row>
    <row r="276" spans="2:2" ht="18" customHeight="1">
      <c r="B276" s="93"/>
    </row>
    <row r="277" spans="2:2" ht="18" customHeight="1">
      <c r="B277" s="93"/>
    </row>
    <row r="278" spans="2:2" ht="18" customHeight="1">
      <c r="B278" s="93"/>
    </row>
    <row r="279" spans="2:2" ht="18" customHeight="1">
      <c r="B279" s="93"/>
    </row>
    <row r="280" spans="2:2" ht="18" customHeight="1">
      <c r="B280" s="93"/>
    </row>
    <row r="281" spans="2:2" ht="18" customHeight="1">
      <c r="B281" s="93"/>
    </row>
    <row r="282" spans="2:2" ht="18" customHeight="1">
      <c r="B282" s="93"/>
    </row>
    <row r="283" spans="2:2" ht="18" customHeight="1">
      <c r="B283" s="93"/>
    </row>
    <row r="284" spans="2:2" ht="18" customHeight="1">
      <c r="B284" s="93"/>
    </row>
    <row r="285" spans="2:2" ht="18" customHeight="1">
      <c r="B285" s="93"/>
    </row>
    <row r="286" spans="2:2" ht="18" customHeight="1">
      <c r="B286" s="93"/>
    </row>
    <row r="287" spans="2:2" ht="18" customHeight="1">
      <c r="B287" s="93"/>
    </row>
    <row r="288" spans="2:2" ht="18" customHeight="1">
      <c r="B288" s="93"/>
    </row>
    <row r="289" spans="2:4" ht="18" customHeight="1">
      <c r="B289" s="93"/>
      <c r="D289" s="336"/>
    </row>
    <row r="290" spans="2:4" ht="18" customHeight="1">
      <c r="B290" s="93"/>
    </row>
    <row r="291" spans="2:4" ht="18" customHeight="1">
      <c r="B291" s="93"/>
    </row>
    <row r="292" spans="2:4" ht="18" customHeight="1">
      <c r="B292" s="93"/>
    </row>
    <row r="293" spans="2:4" ht="18" customHeight="1">
      <c r="B293" s="93"/>
    </row>
    <row r="294" spans="2:4" ht="18" customHeight="1">
      <c r="B294" s="93"/>
    </row>
    <row r="295" spans="2:4" ht="18" customHeight="1">
      <c r="B295" s="93"/>
    </row>
    <row r="296" spans="2:4" ht="18" customHeight="1">
      <c r="B296" s="93"/>
    </row>
    <row r="297" spans="2:4" ht="18" customHeight="1">
      <c r="B297" s="93"/>
    </row>
    <row r="298" spans="2:4" ht="18" customHeight="1">
      <c r="B298" s="93"/>
    </row>
    <row r="299" spans="2:4" ht="18" customHeight="1">
      <c r="B299" s="93"/>
    </row>
    <row r="300" spans="2:4" ht="18" customHeight="1">
      <c r="B300" s="93"/>
    </row>
    <row r="301" spans="2:4" ht="18" customHeight="1">
      <c r="B301" s="93"/>
    </row>
    <row r="302" spans="2:4" ht="18" customHeight="1">
      <c r="B302" s="93"/>
    </row>
    <row r="303" spans="2:4" ht="18" customHeight="1">
      <c r="B303" s="93"/>
    </row>
    <row r="304" spans="2:4" ht="18" customHeight="1">
      <c r="B304" s="93"/>
    </row>
    <row r="305" spans="2:2" ht="18" customHeight="1">
      <c r="B305" s="93"/>
    </row>
    <row r="306" spans="2:2" ht="18" customHeight="1">
      <c r="B306" s="93"/>
    </row>
    <row r="307" spans="2:2" ht="18" customHeight="1">
      <c r="B307" s="93"/>
    </row>
    <row r="308" spans="2:2" ht="18" customHeight="1">
      <c r="B308" s="93"/>
    </row>
    <row r="309" spans="2:2" ht="18" customHeight="1">
      <c r="B309" s="93"/>
    </row>
    <row r="310" spans="2:2" ht="18" customHeight="1">
      <c r="B310" s="93"/>
    </row>
    <row r="311" spans="2:2" ht="18" customHeight="1">
      <c r="B311" s="93"/>
    </row>
    <row r="312" spans="2:2" ht="18" customHeight="1">
      <c r="B312" s="93"/>
    </row>
    <row r="313" spans="2:2" ht="18" customHeight="1">
      <c r="B313" s="93"/>
    </row>
    <row r="314" spans="2:2" ht="18" customHeight="1">
      <c r="B314" s="93"/>
    </row>
    <row r="315" spans="2:2" ht="18" customHeight="1">
      <c r="B315" s="93"/>
    </row>
    <row r="316" spans="2:2" ht="18" customHeight="1">
      <c r="B316" s="93"/>
    </row>
    <row r="317" spans="2:2" ht="18" customHeight="1">
      <c r="B317" s="93"/>
    </row>
    <row r="318" spans="2:2" ht="18" customHeight="1">
      <c r="B318" s="93"/>
    </row>
    <row r="319" spans="2:2" ht="18" customHeight="1">
      <c r="B319" s="93"/>
    </row>
    <row r="320" spans="2:2" ht="18" customHeight="1">
      <c r="B320" s="93"/>
    </row>
    <row r="321" spans="2:2" ht="18" customHeight="1">
      <c r="B321" s="93"/>
    </row>
    <row r="322" spans="2:2" ht="18" customHeight="1">
      <c r="B322" s="93"/>
    </row>
    <row r="323" spans="2:2" ht="18" customHeight="1">
      <c r="B323" s="93"/>
    </row>
    <row r="324" spans="2:2" ht="18" customHeight="1">
      <c r="B324" s="93"/>
    </row>
    <row r="325" spans="2:2" ht="18" customHeight="1">
      <c r="B325" s="93"/>
    </row>
    <row r="326" spans="2:2" ht="18" customHeight="1">
      <c r="B326" s="93"/>
    </row>
    <row r="327" spans="2:2" ht="18" customHeight="1">
      <c r="B327" s="93"/>
    </row>
    <row r="328" spans="2:2" ht="18" customHeight="1">
      <c r="B328" s="93"/>
    </row>
    <row r="329" spans="2:2" ht="18" customHeight="1">
      <c r="B329" s="93"/>
    </row>
    <row r="330" spans="2:2" ht="18" customHeight="1">
      <c r="B330" s="93"/>
    </row>
    <row r="331" spans="2:2" ht="18" customHeight="1">
      <c r="B331" s="93"/>
    </row>
    <row r="332" spans="2:2" ht="18" customHeight="1">
      <c r="B332" s="93"/>
    </row>
    <row r="333" spans="2:2" ht="18" customHeight="1">
      <c r="B333" s="93"/>
    </row>
    <row r="334" spans="2:2" ht="18" customHeight="1">
      <c r="B334" s="93"/>
    </row>
    <row r="335" spans="2:2" ht="18" customHeight="1">
      <c r="B335" s="93"/>
    </row>
    <row r="336" spans="2:2" ht="18" customHeight="1">
      <c r="B336" s="93"/>
    </row>
    <row r="337" spans="2:2" ht="18" customHeight="1">
      <c r="B337" s="93"/>
    </row>
    <row r="338" spans="2:2" ht="18" customHeight="1">
      <c r="B338" s="93"/>
    </row>
    <row r="339" spans="2:2" ht="18" customHeight="1">
      <c r="B339" s="93"/>
    </row>
    <row r="340" spans="2:2" ht="18" customHeight="1">
      <c r="B340" s="93"/>
    </row>
    <row r="341" spans="2:2" ht="18" customHeight="1">
      <c r="B341" s="93"/>
    </row>
    <row r="342" spans="2:2" ht="18" customHeight="1">
      <c r="B342" s="93"/>
    </row>
    <row r="343" spans="2:2" ht="18" customHeight="1">
      <c r="B343" s="93"/>
    </row>
    <row r="344" spans="2:2" ht="18" customHeight="1">
      <c r="B344" s="93"/>
    </row>
    <row r="345" spans="2:2" ht="18" customHeight="1">
      <c r="B345" s="93"/>
    </row>
    <row r="346" spans="2:2" ht="18" customHeight="1">
      <c r="B346" s="93"/>
    </row>
    <row r="347" spans="2:2" ht="18" customHeight="1">
      <c r="B347" s="93"/>
    </row>
    <row r="348" spans="2:2" ht="18" customHeight="1">
      <c r="B348" s="93"/>
    </row>
    <row r="349" spans="2:2" ht="18" customHeight="1">
      <c r="B349" s="93"/>
    </row>
    <row r="350" spans="2:2" ht="18" customHeight="1">
      <c r="B350" s="93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20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3568</v>
      </c>
      <c r="B1" s="275" t="s">
        <v>48</v>
      </c>
      <c r="C1" s="288" t="s">
        <v>2762</v>
      </c>
      <c r="D1" s="275" t="s">
        <v>2761</v>
      </c>
      <c r="E1" s="275"/>
      <c r="F1" s="274"/>
    </row>
    <row r="2" spans="1:6">
      <c r="B2" s="261" t="s">
        <v>1323</v>
      </c>
      <c r="C2" s="260">
        <f>SUMIF(BTS_매출관리!C:C,B2,BTS_매출관리!I:I)</f>
        <v>0</v>
      </c>
      <c r="D2" s="261">
        <f t="shared" ref="D2:D65" si="0">RANK(C2,C:C,0)</f>
        <v>1</v>
      </c>
      <c r="E2" t="s">
        <v>3691</v>
      </c>
    </row>
    <row r="3" spans="1:6">
      <c r="B3" s="58" t="s">
        <v>1273</v>
      </c>
      <c r="C3" s="290">
        <f>SUMIF(BTS_매출관리!C:C,B3,BTS_매출관리!I:I)</f>
        <v>0</v>
      </c>
      <c r="D3" s="58">
        <f t="shared" si="0"/>
        <v>1</v>
      </c>
      <c r="E3" t="s">
        <v>3691</v>
      </c>
    </row>
    <row r="4" spans="1:6">
      <c r="B4" s="261" t="s">
        <v>1313</v>
      </c>
      <c r="C4" s="260">
        <f>SUMIF(BTS_매출관리!C:C,B4,BTS_매출관리!I:I)</f>
        <v>0</v>
      </c>
      <c r="D4" s="261">
        <f t="shared" si="0"/>
        <v>1</v>
      </c>
      <c r="E4" t="s">
        <v>3691</v>
      </c>
    </row>
    <row r="5" spans="1:6">
      <c r="B5" s="58" t="s">
        <v>2163</v>
      </c>
      <c r="C5" s="290">
        <f>SUMIF(BTS_매출관리!C:C,B5,BTS_매출관리!I:I)</f>
        <v>0</v>
      </c>
      <c r="D5" s="58">
        <f t="shared" si="0"/>
        <v>1</v>
      </c>
      <c r="E5" t="s">
        <v>3691</v>
      </c>
    </row>
    <row r="6" spans="1:6">
      <c r="B6" s="58" t="s">
        <v>1250</v>
      </c>
      <c r="C6" s="290">
        <f>SUMIF(BTS_매출관리!C:C,B6,BTS_매출관리!I:I)</f>
        <v>0</v>
      </c>
      <c r="D6" s="58">
        <f t="shared" si="0"/>
        <v>1</v>
      </c>
      <c r="E6" t="s">
        <v>3691</v>
      </c>
    </row>
    <row r="7" spans="1:6">
      <c r="B7" s="58" t="s">
        <v>1307</v>
      </c>
      <c r="C7" s="290">
        <f>SUMIF(BTS_매출관리!C:C,B7,BTS_매출관리!I:I)</f>
        <v>0</v>
      </c>
      <c r="D7" s="58">
        <f t="shared" si="0"/>
        <v>1</v>
      </c>
      <c r="E7" t="s">
        <v>3691</v>
      </c>
    </row>
    <row r="8" spans="1:6">
      <c r="B8" s="261" t="s">
        <v>1845</v>
      </c>
      <c r="C8" s="260">
        <f>SUMIF(BTS_매출관리!C:C,B8,BTS_매출관리!I:I)</f>
        <v>0</v>
      </c>
      <c r="D8" s="261">
        <f t="shared" si="0"/>
        <v>1</v>
      </c>
      <c r="E8" t="s">
        <v>3691</v>
      </c>
    </row>
    <row r="9" spans="1:6">
      <c r="B9" s="261" t="s">
        <v>1082</v>
      </c>
      <c r="C9" s="260">
        <f>SUMIF(BTS_매출관리!C:C,B9,BTS_매출관리!I:I)</f>
        <v>0</v>
      </c>
      <c r="D9" s="261">
        <f t="shared" si="0"/>
        <v>1</v>
      </c>
      <c r="E9" t="s">
        <v>3691</v>
      </c>
    </row>
    <row r="10" spans="1:6">
      <c r="B10" s="261" t="s">
        <v>1266</v>
      </c>
      <c r="C10" s="260">
        <f>SUMIF(BTS_매출관리!C:C,B10,BTS_매출관리!I:I)</f>
        <v>0</v>
      </c>
      <c r="D10" s="261">
        <f t="shared" si="0"/>
        <v>1</v>
      </c>
      <c r="E10" t="s">
        <v>3691</v>
      </c>
    </row>
    <row r="11" spans="1:6">
      <c r="B11" s="58" t="s">
        <v>1141</v>
      </c>
      <c r="C11" s="290">
        <f>SUMIF(BTS_매출관리!C:C,B11,BTS_매출관리!I:I)</f>
        <v>0</v>
      </c>
      <c r="D11" s="58">
        <f t="shared" si="0"/>
        <v>1</v>
      </c>
      <c r="E11" t="s">
        <v>3691</v>
      </c>
    </row>
    <row r="12" spans="1:6">
      <c r="B12" s="58" t="s">
        <v>1324</v>
      </c>
      <c r="C12" s="290">
        <f>SUMIF(BTS_매출관리!C:C,B12,BTS_매출관리!I:I)</f>
        <v>0</v>
      </c>
      <c r="D12" s="58">
        <f t="shared" si="0"/>
        <v>1</v>
      </c>
      <c r="E12" t="s">
        <v>3691</v>
      </c>
      <c r="F12">
        <f>IF(D12 &lt; 10,,"")</f>
        <v>0</v>
      </c>
    </row>
    <row r="13" spans="1:6">
      <c r="B13" s="58" t="s">
        <v>1304</v>
      </c>
      <c r="C13" s="290">
        <f>SUMIF(BTS_매출관리!C:C,B13,BTS_매출관리!I:I)</f>
        <v>0</v>
      </c>
      <c r="D13" s="58">
        <f t="shared" si="0"/>
        <v>1</v>
      </c>
      <c r="E13" t="s">
        <v>3691</v>
      </c>
      <c r="F13">
        <f>IF(D13 &lt; 10,,"")</f>
        <v>0</v>
      </c>
    </row>
    <row r="14" spans="1:6">
      <c r="B14" s="58" t="s">
        <v>1260</v>
      </c>
      <c r="C14" s="290">
        <f>SUMIF(BTS_매출관리!C:C,B14,BTS_매출관리!I:I)</f>
        <v>0</v>
      </c>
      <c r="D14" s="58">
        <f t="shared" si="0"/>
        <v>1</v>
      </c>
      <c r="E14" t="s">
        <v>3691</v>
      </c>
      <c r="F14">
        <f>IF(D14 &lt; 10,,"")</f>
        <v>0</v>
      </c>
    </row>
    <row r="15" spans="1:6">
      <c r="B15" s="58" t="s">
        <v>1258</v>
      </c>
      <c r="C15" s="290">
        <f>SUMIF(BTS_매출관리!C:C,B15,BTS_매출관리!I:I)</f>
        <v>0</v>
      </c>
      <c r="D15" s="58">
        <f t="shared" si="0"/>
        <v>1</v>
      </c>
      <c r="E15" t="s">
        <v>3691</v>
      </c>
    </row>
    <row r="16" spans="1:6">
      <c r="B16" s="58" t="s">
        <v>1742</v>
      </c>
      <c r="C16" s="290">
        <f>SUMIF(BTS_매출관리!C:C,B16,BTS_매출관리!I:I)</f>
        <v>0</v>
      </c>
      <c r="D16" s="58">
        <f t="shared" si="0"/>
        <v>1</v>
      </c>
      <c r="E16" t="s">
        <v>3691</v>
      </c>
    </row>
    <row r="17" spans="2:18">
      <c r="B17" s="58" t="s">
        <v>1633</v>
      </c>
      <c r="C17" s="290">
        <f>SUMIF(BTS_매출관리!C:C,B17,BTS_매출관리!I:I)</f>
        <v>0</v>
      </c>
      <c r="D17" s="58">
        <f t="shared" si="0"/>
        <v>1</v>
      </c>
      <c r="E17" t="s">
        <v>3691</v>
      </c>
    </row>
    <row r="18" spans="2:18">
      <c r="B18" s="58" t="s">
        <v>1245</v>
      </c>
      <c r="C18" s="290">
        <f>SUMIF(BTS_매출관리!C:C,B18,BTS_매출관리!I:I)</f>
        <v>0</v>
      </c>
      <c r="D18" s="58">
        <f t="shared" si="0"/>
        <v>1</v>
      </c>
      <c r="E18" t="s">
        <v>3662</v>
      </c>
    </row>
    <row r="19" spans="2:18">
      <c r="B19" s="58" t="s">
        <v>1305</v>
      </c>
      <c r="C19" s="290">
        <f>SUMIF(BTS_매출관리!C:C,B19,BTS_매출관리!I:I)</f>
        <v>0</v>
      </c>
      <c r="D19" s="58">
        <f t="shared" si="0"/>
        <v>1</v>
      </c>
      <c r="E19" t="s">
        <v>3691</v>
      </c>
    </row>
    <row r="20" spans="2:18">
      <c r="B20" s="58" t="s">
        <v>1010</v>
      </c>
      <c r="C20" s="290">
        <f>SUMIF(BTS_매출관리!C:C,B20,BTS_매출관리!I:I)</f>
        <v>0</v>
      </c>
      <c r="D20" s="58">
        <f t="shared" si="0"/>
        <v>1</v>
      </c>
      <c r="E20" t="s">
        <v>3691</v>
      </c>
    </row>
    <row r="21" spans="2:18">
      <c r="B21" s="58" t="s">
        <v>1261</v>
      </c>
      <c r="C21" s="290">
        <f>SUMIF(BTS_매출관리!C:C,B21,BTS_매출관리!I:I)</f>
        <v>0</v>
      </c>
      <c r="D21" s="58">
        <f t="shared" si="0"/>
        <v>1</v>
      </c>
      <c r="E21" t="s">
        <v>3691</v>
      </c>
      <c r="F21" t="s">
        <v>3594</v>
      </c>
    </row>
    <row r="22" spans="2:18">
      <c r="B22" s="58" t="s">
        <v>1312</v>
      </c>
      <c r="C22" s="290">
        <f>SUMIF(BTS_매출관리!C:C,B22,BTS_매출관리!I:I)</f>
        <v>0</v>
      </c>
      <c r="D22" s="58">
        <f t="shared" si="0"/>
        <v>1</v>
      </c>
      <c r="E22" t="s">
        <v>3691</v>
      </c>
      <c r="F22" t="s">
        <v>3569</v>
      </c>
      <c r="G22" t="s">
        <v>3690</v>
      </c>
      <c r="I22" t="s">
        <v>3572</v>
      </c>
      <c r="J22" s="292" t="s">
        <v>3610</v>
      </c>
      <c r="O22" t="s">
        <v>3595</v>
      </c>
      <c r="P22">
        <v>2</v>
      </c>
      <c r="Q22" t="s">
        <v>3691</v>
      </c>
    </row>
    <row r="23" spans="2:18">
      <c r="B23" s="58" t="s">
        <v>1247</v>
      </c>
      <c r="C23" s="290">
        <f>SUMIF(BTS_매출관리!C:C,B23,BTS_매출관리!I:I)</f>
        <v>0</v>
      </c>
      <c r="D23" s="58">
        <f t="shared" si="0"/>
        <v>1</v>
      </c>
      <c r="E23" t="s">
        <v>3691</v>
      </c>
      <c r="F23" t="s">
        <v>3570</v>
      </c>
      <c r="G23" t="s">
        <v>3690</v>
      </c>
      <c r="I23" t="s">
        <v>3574</v>
      </c>
      <c r="J23" s="292" t="s">
        <v>3610</v>
      </c>
      <c r="O23" t="s">
        <v>3596</v>
      </c>
      <c r="P23">
        <v>3</v>
      </c>
      <c r="Q23" t="s">
        <v>3691</v>
      </c>
    </row>
    <row r="24" spans="2:18">
      <c r="B24" s="58" t="s">
        <v>1284</v>
      </c>
      <c r="C24" s="290">
        <f>SUMIF(BTS_매출관리!C:C,B24,BTS_매출관리!I:I)</f>
        <v>0</v>
      </c>
      <c r="D24" s="58">
        <f t="shared" si="0"/>
        <v>1</v>
      </c>
      <c r="E24" t="s">
        <v>3691</v>
      </c>
      <c r="F24" t="s">
        <v>3571</v>
      </c>
      <c r="G24" t="s">
        <v>3690</v>
      </c>
      <c r="I24" t="s">
        <v>3576</v>
      </c>
      <c r="J24" s="292" t="s">
        <v>3610</v>
      </c>
      <c r="O24" t="s">
        <v>3597</v>
      </c>
      <c r="P24">
        <v>2</v>
      </c>
      <c r="Q24" t="s">
        <v>3691</v>
      </c>
    </row>
    <row r="25" spans="2:18">
      <c r="B25" s="58" t="s">
        <v>1050</v>
      </c>
      <c r="C25" s="290">
        <f>SUMIF(BTS_매출관리!C:C,B25,BTS_매출관리!I:I)</f>
        <v>0</v>
      </c>
      <c r="D25" s="58">
        <f t="shared" si="0"/>
        <v>1</v>
      </c>
      <c r="E25" t="s">
        <v>3691</v>
      </c>
      <c r="F25" t="s">
        <v>3573</v>
      </c>
      <c r="G25" t="s">
        <v>3610</v>
      </c>
      <c r="I25" t="s">
        <v>3579</v>
      </c>
      <c r="J25" s="292" t="s">
        <v>3690</v>
      </c>
      <c r="O25" t="s">
        <v>3598</v>
      </c>
      <c r="P25">
        <v>1</v>
      </c>
      <c r="R25" t="s">
        <v>3690</v>
      </c>
    </row>
    <row r="26" spans="2:18">
      <c r="B26" s="58" t="s">
        <v>1132</v>
      </c>
      <c r="C26" s="290">
        <f>SUMIF(BTS_매출관리!C:C,B26,BTS_매출관리!I:I)</f>
        <v>0</v>
      </c>
      <c r="D26" s="58">
        <f t="shared" si="0"/>
        <v>1</v>
      </c>
      <c r="E26" t="s">
        <v>3691</v>
      </c>
      <c r="F26" t="s">
        <v>3575</v>
      </c>
      <c r="G26" t="s">
        <v>3690</v>
      </c>
      <c r="I26" t="s">
        <v>3592</v>
      </c>
      <c r="J26" s="292" t="s">
        <v>3629</v>
      </c>
      <c r="O26" t="s">
        <v>3599</v>
      </c>
      <c r="P26">
        <v>2</v>
      </c>
      <c r="Q26" t="s">
        <v>3611</v>
      </c>
    </row>
    <row r="27" spans="2:18">
      <c r="B27" s="58" t="s">
        <v>2407</v>
      </c>
      <c r="C27" s="290">
        <f>SUMIF(BTS_매출관리!C:C,B27,BTS_매출관리!I:I)</f>
        <v>0</v>
      </c>
      <c r="D27" s="58">
        <f t="shared" si="0"/>
        <v>1</v>
      </c>
      <c r="E27" t="s">
        <v>3691</v>
      </c>
      <c r="F27" t="s">
        <v>3678</v>
      </c>
      <c r="G27" t="s">
        <v>3698</v>
      </c>
      <c r="I27" t="s">
        <v>2790</v>
      </c>
      <c r="J27" s="292" t="s">
        <v>3629</v>
      </c>
      <c r="O27" t="s">
        <v>3600</v>
      </c>
      <c r="P27">
        <v>1</v>
      </c>
      <c r="Q27" t="s">
        <v>3610</v>
      </c>
    </row>
    <row r="28" spans="2:18">
      <c r="B28" s="58" t="s">
        <v>1288</v>
      </c>
      <c r="C28" s="290">
        <f>SUMIF(BTS_매출관리!C:C,B28,BTS_매출관리!I:I)</f>
        <v>0</v>
      </c>
      <c r="D28" s="58">
        <f t="shared" si="0"/>
        <v>1</v>
      </c>
      <c r="E28" t="s">
        <v>3691</v>
      </c>
      <c r="F28" t="s">
        <v>3578</v>
      </c>
      <c r="G28" t="s">
        <v>3696</v>
      </c>
      <c r="I28" t="s">
        <v>2203</v>
      </c>
      <c r="J28" s="292" t="s">
        <v>3629</v>
      </c>
      <c r="O28" t="s">
        <v>3601</v>
      </c>
      <c r="P28">
        <v>2</v>
      </c>
      <c r="R28" t="s">
        <v>3697</v>
      </c>
    </row>
    <row r="29" spans="2:18">
      <c r="B29" s="58" t="s">
        <v>2300</v>
      </c>
      <c r="C29" s="290">
        <f>SUMIF(BTS_매출관리!C:C,B29,BTS_매출관리!I:I)</f>
        <v>0</v>
      </c>
      <c r="D29" s="58">
        <f t="shared" si="0"/>
        <v>1</v>
      </c>
      <c r="E29" t="s">
        <v>2793</v>
      </c>
      <c r="F29" t="s">
        <v>3580</v>
      </c>
      <c r="G29" t="s">
        <v>3690</v>
      </c>
      <c r="O29" t="s">
        <v>3602</v>
      </c>
      <c r="P29">
        <v>2</v>
      </c>
      <c r="Q29" t="s">
        <v>3691</v>
      </c>
    </row>
    <row r="30" spans="2:18">
      <c r="B30" s="58" t="s">
        <v>1278</v>
      </c>
      <c r="C30" s="290">
        <f>SUMIF(BTS_매출관리!C:C,B30,BTS_매출관리!I:I)</f>
        <v>0</v>
      </c>
      <c r="D30" s="58">
        <f t="shared" si="0"/>
        <v>1</v>
      </c>
      <c r="F30" t="s">
        <v>3581</v>
      </c>
      <c r="G30" t="s">
        <v>3696</v>
      </c>
      <c r="O30" t="s">
        <v>3603</v>
      </c>
      <c r="P30">
        <v>2</v>
      </c>
      <c r="Q30" t="s">
        <v>3628</v>
      </c>
    </row>
    <row r="31" spans="2:18">
      <c r="B31" s="58" t="s">
        <v>1317</v>
      </c>
      <c r="C31" s="290">
        <f>SUMIF(BTS_매출관리!C:C,B31,BTS_매출관리!I:I)</f>
        <v>0</v>
      </c>
      <c r="D31" s="58">
        <f t="shared" si="0"/>
        <v>1</v>
      </c>
      <c r="F31" t="s">
        <v>3582</v>
      </c>
      <c r="G31" t="s">
        <v>3690</v>
      </c>
      <c r="O31" t="s">
        <v>3604</v>
      </c>
      <c r="P31">
        <v>1</v>
      </c>
      <c r="R31" t="s">
        <v>3696</v>
      </c>
    </row>
    <row r="32" spans="2:18">
      <c r="B32" s="58" t="s">
        <v>974</v>
      </c>
      <c r="C32" s="290">
        <f>SUMIF(BTS_매출관리!C:C,B32,BTS_매출관리!I:I)</f>
        <v>0</v>
      </c>
      <c r="D32" s="58">
        <f t="shared" si="0"/>
        <v>1</v>
      </c>
      <c r="E32" t="s">
        <v>3691</v>
      </c>
      <c r="F32" t="s">
        <v>3583</v>
      </c>
      <c r="G32" t="s">
        <v>3690</v>
      </c>
      <c r="O32" t="s">
        <v>3605</v>
      </c>
      <c r="P32">
        <v>1</v>
      </c>
      <c r="R32" t="s">
        <v>3690</v>
      </c>
    </row>
    <row r="33" spans="2:17">
      <c r="B33" s="58" t="s">
        <v>1242</v>
      </c>
      <c r="C33" s="290">
        <f>SUMIF(BTS_매출관리!C:C,B33,BTS_매출관리!I:I)</f>
        <v>0</v>
      </c>
      <c r="D33" s="58">
        <f t="shared" si="0"/>
        <v>1</v>
      </c>
      <c r="F33" t="s">
        <v>3584</v>
      </c>
      <c r="G33" t="s">
        <v>3690</v>
      </c>
      <c r="O33" t="s">
        <v>3606</v>
      </c>
      <c r="P33">
        <v>1</v>
      </c>
      <c r="Q33" t="s">
        <v>3612</v>
      </c>
    </row>
    <row r="34" spans="2:17">
      <c r="B34" s="58" t="s">
        <v>1459</v>
      </c>
      <c r="C34" s="290">
        <f>SUMIF(BTS_매출관리!C:C,B34,BTS_매출관리!I:I)</f>
        <v>0</v>
      </c>
      <c r="D34" s="58">
        <f t="shared" si="0"/>
        <v>1</v>
      </c>
      <c r="E34" t="s">
        <v>3691</v>
      </c>
      <c r="F34" t="s">
        <v>3585</v>
      </c>
      <c r="G34" t="s">
        <v>3696</v>
      </c>
      <c r="O34" t="s">
        <v>3577</v>
      </c>
      <c r="P34">
        <v>2</v>
      </c>
      <c r="Q34" t="s">
        <v>3691</v>
      </c>
    </row>
    <row r="35" spans="2:17">
      <c r="B35" s="58" t="s">
        <v>2844</v>
      </c>
      <c r="C35" s="290">
        <f>SUMIF(BTS_매출관리!C:C,B35,BTS_매출관리!I:I)</f>
        <v>0</v>
      </c>
      <c r="D35" s="58">
        <f t="shared" si="0"/>
        <v>1</v>
      </c>
      <c r="E35" t="s">
        <v>3691</v>
      </c>
      <c r="F35" t="s">
        <v>3586</v>
      </c>
      <c r="G35" t="s">
        <v>3696</v>
      </c>
      <c r="O35" t="s">
        <v>3607</v>
      </c>
      <c r="P35">
        <v>1</v>
      </c>
    </row>
    <row r="36" spans="2:17">
      <c r="B36" s="58" t="s">
        <v>1027</v>
      </c>
      <c r="C36" s="290">
        <f>SUMIF(BTS_매출관리!C:C,B36,BTS_매출관리!I:I)</f>
        <v>0</v>
      </c>
      <c r="D36" s="58">
        <f t="shared" si="0"/>
        <v>1</v>
      </c>
      <c r="F36" t="s">
        <v>3587</v>
      </c>
      <c r="G36" t="s">
        <v>3690</v>
      </c>
      <c r="O36" t="s">
        <v>3608</v>
      </c>
      <c r="P36">
        <v>1</v>
      </c>
      <c r="Q36" t="s">
        <v>3691</v>
      </c>
    </row>
    <row r="37" spans="2:17">
      <c r="B37" s="58" t="s">
        <v>1583</v>
      </c>
      <c r="C37" s="290">
        <f>SUMIF(BTS_매출관리!C:C,B37,BTS_매출관리!I:I)</f>
        <v>0</v>
      </c>
      <c r="D37" s="58">
        <f t="shared" si="0"/>
        <v>1</v>
      </c>
      <c r="E37" t="s">
        <v>3691</v>
      </c>
      <c r="F37" t="s">
        <v>3588</v>
      </c>
      <c r="G37" t="s">
        <v>3690</v>
      </c>
    </row>
    <row r="38" spans="2:17">
      <c r="B38" s="58" t="s">
        <v>1297</v>
      </c>
      <c r="C38" s="290">
        <f>SUMIF(BTS_매출관리!C:C,B38,BTS_매출관리!I:I)</f>
        <v>0</v>
      </c>
      <c r="D38" s="58">
        <f t="shared" si="0"/>
        <v>1</v>
      </c>
      <c r="E38" t="s">
        <v>3662</v>
      </c>
      <c r="F38" t="s">
        <v>3589</v>
      </c>
      <c r="G38" t="s">
        <v>3696</v>
      </c>
    </row>
    <row r="39" spans="2:17">
      <c r="B39" s="58" t="s">
        <v>1316</v>
      </c>
      <c r="C39" s="290">
        <f>SUMIF(BTS_매출관리!C:C,B39,BTS_매출관리!I:I)</f>
        <v>0</v>
      </c>
      <c r="D39" s="58">
        <f t="shared" si="0"/>
        <v>1</v>
      </c>
      <c r="E39" t="s">
        <v>3691</v>
      </c>
      <c r="F39" t="s">
        <v>3590</v>
      </c>
      <c r="G39" t="s">
        <v>3696</v>
      </c>
    </row>
    <row r="40" spans="2:17">
      <c r="B40" s="58" t="s">
        <v>1320</v>
      </c>
      <c r="C40" s="290">
        <f>SUMIF(BTS_매출관리!C:C,B40,BTS_매출관리!I:I)</f>
        <v>0</v>
      </c>
      <c r="D40" s="58">
        <f t="shared" si="0"/>
        <v>1</v>
      </c>
      <c r="F40" t="s">
        <v>3591</v>
      </c>
      <c r="G40" t="s">
        <v>3696</v>
      </c>
    </row>
    <row r="41" spans="2:17">
      <c r="B41" s="58" t="s">
        <v>2496</v>
      </c>
      <c r="C41" s="290">
        <f>SUMIF(BTS_매출관리!C:C,B41,BTS_매출관리!I:I)</f>
        <v>0</v>
      </c>
      <c r="D41" s="58">
        <f t="shared" si="0"/>
        <v>1</v>
      </c>
      <c r="E41" t="s">
        <v>3691</v>
      </c>
      <c r="F41" t="s">
        <v>3593</v>
      </c>
      <c r="G41" t="s">
        <v>3690</v>
      </c>
    </row>
    <row r="42" spans="2:17">
      <c r="B42" s="58" t="s">
        <v>1259</v>
      </c>
      <c r="C42" s="290">
        <f>SUMIF(BTS_매출관리!C:C,B42,BTS_매출관리!I:I)</f>
        <v>0</v>
      </c>
      <c r="D42" s="58">
        <f t="shared" si="0"/>
        <v>1</v>
      </c>
      <c r="F42" t="s">
        <v>1299</v>
      </c>
      <c r="G42" t="s">
        <v>3696</v>
      </c>
    </row>
    <row r="43" spans="2:17">
      <c r="B43" s="58" t="s">
        <v>1154</v>
      </c>
      <c r="C43" s="290">
        <f>SUMIF(BTS_매출관리!C:C,B43,BTS_매출관리!I:I)</f>
        <v>0</v>
      </c>
      <c r="D43" s="58">
        <f t="shared" si="0"/>
        <v>1</v>
      </c>
      <c r="F43" t="s">
        <v>3679</v>
      </c>
      <c r="G43" t="s">
        <v>3690</v>
      </c>
    </row>
    <row r="44" spans="2:17">
      <c r="B44" s="58" t="s">
        <v>1269</v>
      </c>
      <c r="C44" s="290">
        <f>SUMIF(BTS_매출관리!C:C,B44,BTS_매출관리!I:I)</f>
        <v>0</v>
      </c>
      <c r="D44" s="58">
        <f t="shared" si="0"/>
        <v>1</v>
      </c>
      <c r="E44" t="s">
        <v>3691</v>
      </c>
      <c r="F44" t="s">
        <v>3680</v>
      </c>
      <c r="G44" t="s">
        <v>3690</v>
      </c>
    </row>
    <row r="45" spans="2:17">
      <c r="B45" s="58" t="s">
        <v>1328</v>
      </c>
      <c r="C45" s="290">
        <f>SUMIF(BTS_매출관리!C:C,B45,BTS_매출관리!I:I)</f>
        <v>0</v>
      </c>
      <c r="D45" s="58">
        <f t="shared" si="0"/>
        <v>1</v>
      </c>
      <c r="E45" t="s">
        <v>3691</v>
      </c>
      <c r="F45" t="s">
        <v>3681</v>
      </c>
      <c r="G45" t="s">
        <v>3690</v>
      </c>
      <c r="M45">
        <v>17</v>
      </c>
    </row>
    <row r="46" spans="2:17">
      <c r="B46" s="261" t="s">
        <v>977</v>
      </c>
      <c r="C46" s="260">
        <f>SUMIF(BTS_매출관리!C:C,B46,BTS_매출관리!I:I)</f>
        <v>0</v>
      </c>
      <c r="D46" s="58">
        <f t="shared" si="0"/>
        <v>1</v>
      </c>
      <c r="F46" t="s">
        <v>3692</v>
      </c>
      <c r="G46" t="s">
        <v>3690</v>
      </c>
    </row>
    <row r="47" spans="2:17">
      <c r="B47" s="58" t="s">
        <v>1274</v>
      </c>
      <c r="C47" s="290">
        <f>SUMIF(BTS_매출관리!C:C,B47,BTS_매출관리!I:I)</f>
        <v>0</v>
      </c>
      <c r="D47" s="58">
        <f t="shared" si="0"/>
        <v>1</v>
      </c>
      <c r="E47" t="s">
        <v>3691</v>
      </c>
      <c r="F47" s="58" t="s">
        <v>1027</v>
      </c>
      <c r="G47" t="s">
        <v>3690</v>
      </c>
      <c r="K47" t="s">
        <v>3690</v>
      </c>
      <c r="L47">
        <f>COUNTIF(G22:G49,"스팸")</f>
        <v>17</v>
      </c>
    </row>
    <row r="48" spans="2:17">
      <c r="B48" s="58" t="s">
        <v>1301</v>
      </c>
      <c r="C48" s="290">
        <f>SUMIF(BTS_매출관리!C:C,B48,BTS_매출관리!I:I)</f>
        <v>0</v>
      </c>
      <c r="D48" s="58">
        <f t="shared" si="0"/>
        <v>1</v>
      </c>
      <c r="F48" s="58" t="s">
        <v>1328</v>
      </c>
      <c r="G48" t="s">
        <v>3696</v>
      </c>
      <c r="K48" t="s">
        <v>3696</v>
      </c>
      <c r="L48">
        <f>COUNTIF(G22:G49,"반반")</f>
        <v>10</v>
      </c>
    </row>
    <row r="49" spans="2:7">
      <c r="B49" s="58" t="s">
        <v>1255</v>
      </c>
      <c r="C49" s="290">
        <f>SUMIF(BTS_매출관리!C:C,B49,BTS_매출관리!I:I)</f>
        <v>0</v>
      </c>
      <c r="D49" s="58">
        <f t="shared" si="0"/>
        <v>1</v>
      </c>
      <c r="F49" t="s">
        <v>1292</v>
      </c>
      <c r="G49" t="s">
        <v>3696</v>
      </c>
    </row>
    <row r="50" spans="2:7">
      <c r="B50" s="58" t="s">
        <v>1270</v>
      </c>
      <c r="C50" s="290">
        <f>SUMIF(BTS_매출관리!C:C,B50,BTS_매출관리!I:I)</f>
        <v>0</v>
      </c>
      <c r="D50" s="58">
        <f t="shared" si="0"/>
        <v>1</v>
      </c>
    </row>
    <row r="51" spans="2:7">
      <c r="B51" s="58" t="s">
        <v>2795</v>
      </c>
      <c r="C51" s="290">
        <f>SUMIF(BTS_매출관리!C:C,B51,BTS_매출관리!I:I)</f>
        <v>0</v>
      </c>
      <c r="D51" s="58">
        <f t="shared" si="0"/>
        <v>1</v>
      </c>
    </row>
    <row r="52" spans="2:7">
      <c r="B52" s="47" t="s">
        <v>1015</v>
      </c>
      <c r="C52" s="291">
        <f>SUMIF(BTS_매출관리!C:C,B52,BTS_매출관리!I:I)</f>
        <v>0</v>
      </c>
      <c r="D52" s="47">
        <f t="shared" si="0"/>
        <v>1</v>
      </c>
    </row>
    <row r="53" spans="2:7">
      <c r="B53" s="47" t="s">
        <v>1267</v>
      </c>
      <c r="C53" s="291">
        <f>SUMIF(BTS_매출관리!C:C,B53,BTS_매출관리!I:I)</f>
        <v>0</v>
      </c>
      <c r="D53" s="47">
        <f t="shared" si="0"/>
        <v>1</v>
      </c>
      <c r="E53" t="s">
        <v>3691</v>
      </c>
    </row>
    <row r="54" spans="2:7">
      <c r="B54" s="47" t="s">
        <v>2715</v>
      </c>
      <c r="C54" s="291">
        <f>SUMIF(BTS_매출관리!C:C,B54,BTS_매출관리!I:I)</f>
        <v>0</v>
      </c>
      <c r="D54" s="47">
        <f t="shared" si="0"/>
        <v>1</v>
      </c>
    </row>
    <row r="55" spans="2:7">
      <c r="B55" s="47" t="s">
        <v>1327</v>
      </c>
      <c r="C55" s="291">
        <f>SUMIF(BTS_매출관리!C:C,B55,BTS_매출관리!I:I)</f>
        <v>0</v>
      </c>
      <c r="D55" s="47">
        <f t="shared" si="0"/>
        <v>1</v>
      </c>
      <c r="E55" t="s">
        <v>2793</v>
      </c>
    </row>
    <row r="56" spans="2:7">
      <c r="B56" s="47" t="s">
        <v>1330</v>
      </c>
      <c r="C56" s="291">
        <f>SUMIF(BTS_매출관리!C:C,B56,BTS_매출관리!I:I)</f>
        <v>0</v>
      </c>
      <c r="D56" s="47">
        <f t="shared" si="0"/>
        <v>1</v>
      </c>
    </row>
    <row r="57" spans="2:7">
      <c r="B57" s="47" t="s">
        <v>3213</v>
      </c>
      <c r="C57" s="291">
        <f>SUMIF(BTS_매출관리!C:C,B57,BTS_매출관리!I:I)</f>
        <v>0</v>
      </c>
      <c r="D57" s="47">
        <f t="shared" si="0"/>
        <v>1</v>
      </c>
    </row>
    <row r="58" spans="2:7">
      <c r="B58" t="s">
        <v>2790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2228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1322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1292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3045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2314</v>
      </c>
      <c r="C63" s="52">
        <f>SUMIF(BTS_매출관리!C:C,B63,BTS_매출관리!I:I)</f>
        <v>0</v>
      </c>
      <c r="D63">
        <f t="shared" si="0"/>
        <v>1</v>
      </c>
      <c r="E63" t="s">
        <v>3691</v>
      </c>
    </row>
    <row r="64" spans="2:7">
      <c r="B64" t="s">
        <v>1580</v>
      </c>
      <c r="C64" s="289">
        <f>SUMIF(BTS_매출관리!C:C,B64,BTS_매출관리!I:I)</f>
        <v>0</v>
      </c>
      <c r="D64">
        <f t="shared" si="0"/>
        <v>1</v>
      </c>
    </row>
    <row r="65" spans="2:5">
      <c r="B65" t="s">
        <v>2689</v>
      </c>
      <c r="C65" s="52">
        <f>SUMIF(BTS_매출관리!C:C,B65,BTS_매출관리!I:I)</f>
        <v>0</v>
      </c>
      <c r="D65">
        <f t="shared" si="0"/>
        <v>1</v>
      </c>
      <c r="E65" t="s">
        <v>3691</v>
      </c>
    </row>
    <row r="66" spans="2:5">
      <c r="B66" t="s">
        <v>1542</v>
      </c>
      <c r="C66" s="289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3454</v>
      </c>
      <c r="C67" s="52">
        <f>SUMIF(BTS_매출관리!C:C,B67,BTS_매출관리!I:I)</f>
        <v>0</v>
      </c>
      <c r="D67">
        <f t="shared" si="1"/>
        <v>1</v>
      </c>
      <c r="E67" t="s">
        <v>3691</v>
      </c>
    </row>
    <row r="68" spans="2:5">
      <c r="B68" t="s">
        <v>1299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1858</v>
      </c>
      <c r="C69" s="289">
        <f>SUMIF(BTS_매출관리!C:C,B69,BTS_매출관리!I:I)</f>
        <v>0</v>
      </c>
      <c r="D69">
        <f t="shared" si="1"/>
        <v>1</v>
      </c>
    </row>
    <row r="70" spans="2:5">
      <c r="B70" t="s">
        <v>2203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3533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1254</v>
      </c>
      <c r="C72" s="289">
        <f>SUMIF(BTS_매출관리!C:C,B72,BTS_매출관리!I:I)</f>
        <v>0</v>
      </c>
      <c r="D72">
        <f t="shared" si="1"/>
        <v>1</v>
      </c>
    </row>
    <row r="73" spans="2:5">
      <c r="B73" t="s">
        <v>2799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2304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1310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2818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1276</v>
      </c>
      <c r="C77" s="289">
        <f>SUMIF(BTS_매출관리!C:C,B77,BTS_매출관리!I:I)</f>
        <v>0</v>
      </c>
      <c r="D77">
        <f t="shared" si="1"/>
        <v>1</v>
      </c>
    </row>
    <row r="78" spans="2:5">
      <c r="B78" t="s">
        <v>1345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3191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1204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1286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1263</v>
      </c>
      <c r="C82" s="289">
        <f>SUMIF(BTS_매출관리!C:C,B82,BTS_매출관리!I:I)</f>
        <v>0</v>
      </c>
      <c r="D82">
        <f t="shared" si="1"/>
        <v>1</v>
      </c>
    </row>
    <row r="83" spans="2:4">
      <c r="B83" t="s">
        <v>2250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1968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1246</v>
      </c>
      <c r="C85" s="289">
        <f>SUMIF(BTS_매출관리!C:C,B85,BTS_매출관리!I:I)</f>
        <v>0</v>
      </c>
      <c r="D85">
        <f t="shared" si="1"/>
        <v>1</v>
      </c>
    </row>
    <row r="86" spans="2:4">
      <c r="B86" t="s">
        <v>2719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1265</v>
      </c>
      <c r="C87" s="289">
        <f>SUMIF(BTS_매출관리!C:C,B87,BTS_매출관리!I:I)</f>
        <v>0</v>
      </c>
      <c r="D87">
        <f t="shared" si="1"/>
        <v>1</v>
      </c>
    </row>
    <row r="88" spans="2:4">
      <c r="B88" t="s">
        <v>1239</v>
      </c>
      <c r="C88" s="289">
        <f>SUMIF(BTS_매출관리!C:C,B88,BTS_매출관리!I:I)</f>
        <v>0</v>
      </c>
      <c r="D88">
        <f t="shared" si="1"/>
        <v>1</v>
      </c>
    </row>
    <row r="89" spans="2:4">
      <c r="B89" t="s">
        <v>2693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2637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2824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999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2675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2044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1256</v>
      </c>
      <c r="C95" s="289">
        <f>SUMIF(BTS_매출관리!C:C,B95,BTS_매출관리!I:I)</f>
        <v>0</v>
      </c>
      <c r="D95">
        <f t="shared" si="1"/>
        <v>1</v>
      </c>
    </row>
    <row r="96" spans="2:4">
      <c r="B96" t="s">
        <v>2700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2863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2956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1206</v>
      </c>
      <c r="C99" s="289">
        <f>SUMIF(BTS_매출관리!C:C,B99,BTS_매출관리!I:I)</f>
        <v>0</v>
      </c>
      <c r="D99">
        <f t="shared" si="1"/>
        <v>1</v>
      </c>
    </row>
    <row r="100" spans="2:4">
      <c r="B100" t="s">
        <v>2870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2082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2096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1990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1171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1209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1300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1331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3110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1620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1287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1249</v>
      </c>
      <c r="C111" s="289">
        <f>SUMIF(BTS_매출관리!C:C,B111,BTS_매출관리!I:I)</f>
        <v>0</v>
      </c>
      <c r="D111">
        <f t="shared" si="1"/>
        <v>1</v>
      </c>
    </row>
    <row r="112" spans="2:4">
      <c r="B112" t="s">
        <v>1290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2527</v>
      </c>
      <c r="C113" s="289">
        <f>SUMIF(BTS_매출관리!C:C,B113,BTS_매출관리!I:I)</f>
        <v>0</v>
      </c>
      <c r="D113">
        <f t="shared" si="1"/>
        <v>1</v>
      </c>
    </row>
    <row r="114" spans="2:4">
      <c r="B114" t="s">
        <v>1279</v>
      </c>
      <c r="C114" s="289">
        <f>SUMIF(BTS_매출관리!C:C,B114,BTS_매출관리!I:I)</f>
        <v>0</v>
      </c>
      <c r="D114">
        <f t="shared" si="1"/>
        <v>1</v>
      </c>
    </row>
    <row r="115" spans="2:4">
      <c r="B115" t="s">
        <v>3003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1319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3324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1293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1139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1985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3381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2803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2948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3481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1294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1168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2739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3132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2320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1272</v>
      </c>
      <c r="C130" s="289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2426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1268</v>
      </c>
      <c r="C132" s="289">
        <f>SUMIF(BTS_매출관리!C:C,B132,BTS_매출관리!I:I)</f>
        <v>0</v>
      </c>
      <c r="D132">
        <f t="shared" si="2"/>
        <v>1</v>
      </c>
    </row>
    <row r="133" spans="2:4">
      <c r="B133" t="s">
        <v>2404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1285</v>
      </c>
      <c r="C134" s="289">
        <f>SUMIF(BTS_매출관리!C:C,B134,BTS_매출관리!I:I)</f>
        <v>0</v>
      </c>
      <c r="D134">
        <f t="shared" si="2"/>
        <v>1</v>
      </c>
    </row>
    <row r="135" spans="2:4">
      <c r="B135" t="s">
        <v>1289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1315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1325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3074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3377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1252</v>
      </c>
      <c r="C140" s="289">
        <f>SUMIF(BTS_매출관리!C:C,B140,BTS_매출관리!I:I)</f>
        <v>0</v>
      </c>
      <c r="D140">
        <f t="shared" si="2"/>
        <v>1</v>
      </c>
    </row>
    <row r="141" spans="2:4">
      <c r="B141" t="s">
        <v>1295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2003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3371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3417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2891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3620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2567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2222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3272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1248</v>
      </c>
      <c r="C150" s="289">
        <f>SUMIF(BTS_매출관리!C:C,B150,BTS_매출관리!I:I)</f>
        <v>0</v>
      </c>
      <c r="D150">
        <f t="shared" si="2"/>
        <v>1</v>
      </c>
    </row>
    <row r="151" spans="2:4">
      <c r="B151" t="s">
        <v>1281</v>
      </c>
      <c r="C151" s="289">
        <f>SUMIF(BTS_매출관리!C:C,B151,BTS_매출관리!I:I)</f>
        <v>0</v>
      </c>
      <c r="D151">
        <f t="shared" si="2"/>
        <v>1</v>
      </c>
    </row>
    <row r="152" spans="2:4">
      <c r="B152" t="s">
        <v>3185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1793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2422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2665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3106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1306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1262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1253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1257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1264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1069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1271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1275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1004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1280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1282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1283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1077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989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1291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1296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1298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1302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1308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1309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1311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1314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1318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1321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1326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1046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1329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1536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2310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2611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2858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2" customWidth="1"/>
    <col min="2" max="2" width="10.25" style="250" bestFit="1" customWidth="1"/>
    <col min="3" max="3" width="9" style="241"/>
    <col min="4" max="4" width="10" style="241" customWidth="1"/>
    <col min="5" max="5" width="5.5" style="241" customWidth="1"/>
    <col min="6" max="6" width="5.25" style="241" bestFit="1" customWidth="1"/>
    <col min="7" max="7" width="10.875" style="241" bestFit="1" customWidth="1"/>
    <col min="8" max="8" width="11.625" style="241" customWidth="1"/>
    <col min="9" max="9" width="9" style="241"/>
    <col min="10" max="10" width="11.625" style="241" customWidth="1"/>
    <col min="11" max="11" width="9" style="241"/>
    <col min="12" max="12" width="15" style="241" bestFit="1" customWidth="1"/>
    <col min="13" max="13" width="12.75" style="241" customWidth="1"/>
    <col min="14" max="14" width="9" style="241"/>
    <col min="15" max="15" width="11.625" style="241" bestFit="1" customWidth="1"/>
    <col min="16" max="253" width="9" style="241"/>
    <col min="254" max="254" width="2" style="241" customWidth="1"/>
    <col min="255" max="255" width="5" style="241" customWidth="1"/>
    <col min="256" max="257" width="3.625" style="241" customWidth="1"/>
    <col min="258" max="258" width="9" style="241"/>
    <col min="259" max="259" width="10" style="241" customWidth="1"/>
    <col min="260" max="261" width="5.5" style="241" customWidth="1"/>
    <col min="262" max="262" width="9" style="241"/>
    <col min="263" max="263" width="11.625" style="241" customWidth="1"/>
    <col min="264" max="264" width="9" style="241"/>
    <col min="265" max="265" width="11.625" style="241" customWidth="1"/>
    <col min="266" max="266" width="9" style="241"/>
    <col min="267" max="267" width="15" style="241" bestFit="1" customWidth="1"/>
    <col min="268" max="268" width="13.625" style="241" bestFit="1" customWidth="1"/>
    <col min="269" max="509" width="9" style="241"/>
    <col min="510" max="510" width="2" style="241" customWidth="1"/>
    <col min="511" max="511" width="5" style="241" customWidth="1"/>
    <col min="512" max="513" width="3.625" style="241" customWidth="1"/>
    <col min="514" max="514" width="9" style="241"/>
    <col min="515" max="515" width="10" style="241" customWidth="1"/>
    <col min="516" max="517" width="5.5" style="241" customWidth="1"/>
    <col min="518" max="518" width="9" style="241"/>
    <col min="519" max="519" width="11.625" style="241" customWidth="1"/>
    <col min="520" max="520" width="9" style="241"/>
    <col min="521" max="521" width="11.625" style="241" customWidth="1"/>
    <col min="522" max="522" width="9" style="241"/>
    <col min="523" max="523" width="15" style="241" bestFit="1" customWidth="1"/>
    <col min="524" max="524" width="13.625" style="241" bestFit="1" customWidth="1"/>
    <col min="525" max="765" width="9" style="241"/>
    <col min="766" max="766" width="2" style="241" customWidth="1"/>
    <col min="767" max="767" width="5" style="241" customWidth="1"/>
    <col min="768" max="769" width="3.625" style="241" customWidth="1"/>
    <col min="770" max="770" width="9" style="241"/>
    <col min="771" max="771" width="10" style="241" customWidth="1"/>
    <col min="772" max="773" width="5.5" style="241" customWidth="1"/>
    <col min="774" max="774" width="9" style="241"/>
    <col min="775" max="775" width="11.625" style="241" customWidth="1"/>
    <col min="776" max="776" width="9" style="241"/>
    <col min="777" max="777" width="11.625" style="241" customWidth="1"/>
    <col min="778" max="778" width="9" style="241"/>
    <col min="779" max="779" width="15" style="241" bestFit="1" customWidth="1"/>
    <col min="780" max="780" width="13.625" style="241" bestFit="1" customWidth="1"/>
    <col min="781" max="1021" width="9" style="241"/>
    <col min="1022" max="1022" width="2" style="241" customWidth="1"/>
    <col min="1023" max="1023" width="5" style="241" customWidth="1"/>
    <col min="1024" max="1025" width="3.625" style="241" customWidth="1"/>
    <col min="1026" max="1026" width="9" style="241"/>
    <col min="1027" max="1027" width="10" style="241" customWidth="1"/>
    <col min="1028" max="1029" width="5.5" style="241" customWidth="1"/>
    <col min="1030" max="1030" width="9" style="241"/>
    <col min="1031" max="1031" width="11.625" style="241" customWidth="1"/>
    <col min="1032" max="1032" width="9" style="241"/>
    <col min="1033" max="1033" width="11.625" style="241" customWidth="1"/>
    <col min="1034" max="1034" width="9" style="241"/>
    <col min="1035" max="1035" width="15" style="241" bestFit="1" customWidth="1"/>
    <col min="1036" max="1036" width="13.625" style="241" bestFit="1" customWidth="1"/>
    <col min="1037" max="1277" width="9" style="241"/>
    <col min="1278" max="1278" width="2" style="241" customWidth="1"/>
    <col min="1279" max="1279" width="5" style="241" customWidth="1"/>
    <col min="1280" max="1281" width="3.625" style="241" customWidth="1"/>
    <col min="1282" max="1282" width="9" style="241"/>
    <col min="1283" max="1283" width="10" style="241" customWidth="1"/>
    <col min="1284" max="1285" width="5.5" style="241" customWidth="1"/>
    <col min="1286" max="1286" width="9" style="241"/>
    <col min="1287" max="1287" width="11.625" style="241" customWidth="1"/>
    <col min="1288" max="1288" width="9" style="241"/>
    <col min="1289" max="1289" width="11.625" style="241" customWidth="1"/>
    <col min="1290" max="1290" width="9" style="241"/>
    <col min="1291" max="1291" width="15" style="241" bestFit="1" customWidth="1"/>
    <col min="1292" max="1292" width="13.625" style="241" bestFit="1" customWidth="1"/>
    <col min="1293" max="1533" width="9" style="241"/>
    <col min="1534" max="1534" width="2" style="241" customWidth="1"/>
    <col min="1535" max="1535" width="5" style="241" customWidth="1"/>
    <col min="1536" max="1537" width="3.625" style="241" customWidth="1"/>
    <col min="1538" max="1538" width="9" style="241"/>
    <col min="1539" max="1539" width="10" style="241" customWidth="1"/>
    <col min="1540" max="1541" width="5.5" style="241" customWidth="1"/>
    <col min="1542" max="1542" width="9" style="241"/>
    <col min="1543" max="1543" width="11.625" style="241" customWidth="1"/>
    <col min="1544" max="1544" width="9" style="241"/>
    <col min="1545" max="1545" width="11.625" style="241" customWidth="1"/>
    <col min="1546" max="1546" width="9" style="241"/>
    <col min="1547" max="1547" width="15" style="241" bestFit="1" customWidth="1"/>
    <col min="1548" max="1548" width="13.625" style="241" bestFit="1" customWidth="1"/>
    <col min="1549" max="1789" width="9" style="241"/>
    <col min="1790" max="1790" width="2" style="241" customWidth="1"/>
    <col min="1791" max="1791" width="5" style="241" customWidth="1"/>
    <col min="1792" max="1793" width="3.625" style="241" customWidth="1"/>
    <col min="1794" max="1794" width="9" style="241"/>
    <col min="1795" max="1795" width="10" style="241" customWidth="1"/>
    <col min="1796" max="1797" width="5.5" style="241" customWidth="1"/>
    <col min="1798" max="1798" width="9" style="241"/>
    <col min="1799" max="1799" width="11.625" style="241" customWidth="1"/>
    <col min="1800" max="1800" width="9" style="241"/>
    <col min="1801" max="1801" width="11.625" style="241" customWidth="1"/>
    <col min="1802" max="1802" width="9" style="241"/>
    <col min="1803" max="1803" width="15" style="241" bestFit="1" customWidth="1"/>
    <col min="1804" max="1804" width="13.625" style="241" bestFit="1" customWidth="1"/>
    <col min="1805" max="2045" width="9" style="241"/>
    <col min="2046" max="2046" width="2" style="241" customWidth="1"/>
    <col min="2047" max="2047" width="5" style="241" customWidth="1"/>
    <col min="2048" max="2049" width="3.625" style="241" customWidth="1"/>
    <col min="2050" max="2050" width="9" style="241"/>
    <col min="2051" max="2051" width="10" style="241" customWidth="1"/>
    <col min="2052" max="2053" width="5.5" style="241" customWidth="1"/>
    <col min="2054" max="2054" width="9" style="241"/>
    <col min="2055" max="2055" width="11.625" style="241" customWidth="1"/>
    <col min="2056" max="2056" width="9" style="241"/>
    <col min="2057" max="2057" width="11.625" style="241" customWidth="1"/>
    <col min="2058" max="2058" width="9" style="241"/>
    <col min="2059" max="2059" width="15" style="241" bestFit="1" customWidth="1"/>
    <col min="2060" max="2060" width="13.625" style="241" bestFit="1" customWidth="1"/>
    <col min="2061" max="2301" width="9" style="241"/>
    <col min="2302" max="2302" width="2" style="241" customWidth="1"/>
    <col min="2303" max="2303" width="5" style="241" customWidth="1"/>
    <col min="2304" max="2305" width="3.625" style="241" customWidth="1"/>
    <col min="2306" max="2306" width="9" style="241"/>
    <col min="2307" max="2307" width="10" style="241" customWidth="1"/>
    <col min="2308" max="2309" width="5.5" style="241" customWidth="1"/>
    <col min="2310" max="2310" width="9" style="241"/>
    <col min="2311" max="2311" width="11.625" style="241" customWidth="1"/>
    <col min="2312" max="2312" width="9" style="241"/>
    <col min="2313" max="2313" width="11.625" style="241" customWidth="1"/>
    <col min="2314" max="2314" width="9" style="241"/>
    <col min="2315" max="2315" width="15" style="241" bestFit="1" customWidth="1"/>
    <col min="2316" max="2316" width="13.625" style="241" bestFit="1" customWidth="1"/>
    <col min="2317" max="2557" width="9" style="241"/>
    <col min="2558" max="2558" width="2" style="241" customWidth="1"/>
    <col min="2559" max="2559" width="5" style="241" customWidth="1"/>
    <col min="2560" max="2561" width="3.625" style="241" customWidth="1"/>
    <col min="2562" max="2562" width="9" style="241"/>
    <col min="2563" max="2563" width="10" style="241" customWidth="1"/>
    <col min="2564" max="2565" width="5.5" style="241" customWidth="1"/>
    <col min="2566" max="2566" width="9" style="241"/>
    <col min="2567" max="2567" width="11.625" style="241" customWidth="1"/>
    <col min="2568" max="2568" width="9" style="241"/>
    <col min="2569" max="2569" width="11.625" style="241" customWidth="1"/>
    <col min="2570" max="2570" width="9" style="241"/>
    <col min="2571" max="2571" width="15" style="241" bestFit="1" customWidth="1"/>
    <col min="2572" max="2572" width="13.625" style="241" bestFit="1" customWidth="1"/>
    <col min="2573" max="2813" width="9" style="241"/>
    <col min="2814" max="2814" width="2" style="241" customWidth="1"/>
    <col min="2815" max="2815" width="5" style="241" customWidth="1"/>
    <col min="2816" max="2817" width="3.625" style="241" customWidth="1"/>
    <col min="2818" max="2818" width="9" style="241"/>
    <col min="2819" max="2819" width="10" style="241" customWidth="1"/>
    <col min="2820" max="2821" width="5.5" style="241" customWidth="1"/>
    <col min="2822" max="2822" width="9" style="241"/>
    <col min="2823" max="2823" width="11.625" style="241" customWidth="1"/>
    <col min="2824" max="2824" width="9" style="241"/>
    <col min="2825" max="2825" width="11.625" style="241" customWidth="1"/>
    <col min="2826" max="2826" width="9" style="241"/>
    <col min="2827" max="2827" width="15" style="241" bestFit="1" customWidth="1"/>
    <col min="2828" max="2828" width="13.625" style="241" bestFit="1" customWidth="1"/>
    <col min="2829" max="3069" width="9" style="241"/>
    <col min="3070" max="3070" width="2" style="241" customWidth="1"/>
    <col min="3071" max="3071" width="5" style="241" customWidth="1"/>
    <col min="3072" max="3073" width="3.625" style="241" customWidth="1"/>
    <col min="3074" max="3074" width="9" style="241"/>
    <col min="3075" max="3075" width="10" style="241" customWidth="1"/>
    <col min="3076" max="3077" width="5.5" style="241" customWidth="1"/>
    <col min="3078" max="3078" width="9" style="241"/>
    <col min="3079" max="3079" width="11.625" style="241" customWidth="1"/>
    <col min="3080" max="3080" width="9" style="241"/>
    <col min="3081" max="3081" width="11.625" style="241" customWidth="1"/>
    <col min="3082" max="3082" width="9" style="241"/>
    <col min="3083" max="3083" width="15" style="241" bestFit="1" customWidth="1"/>
    <col min="3084" max="3084" width="13.625" style="241" bestFit="1" customWidth="1"/>
    <col min="3085" max="3325" width="9" style="241"/>
    <col min="3326" max="3326" width="2" style="241" customWidth="1"/>
    <col min="3327" max="3327" width="5" style="241" customWidth="1"/>
    <col min="3328" max="3329" width="3.625" style="241" customWidth="1"/>
    <col min="3330" max="3330" width="9" style="241"/>
    <col min="3331" max="3331" width="10" style="241" customWidth="1"/>
    <col min="3332" max="3333" width="5.5" style="241" customWidth="1"/>
    <col min="3334" max="3334" width="9" style="241"/>
    <col min="3335" max="3335" width="11.625" style="241" customWidth="1"/>
    <col min="3336" max="3336" width="9" style="241"/>
    <col min="3337" max="3337" width="11.625" style="241" customWidth="1"/>
    <col min="3338" max="3338" width="9" style="241"/>
    <col min="3339" max="3339" width="15" style="241" bestFit="1" customWidth="1"/>
    <col min="3340" max="3340" width="13.625" style="241" bestFit="1" customWidth="1"/>
    <col min="3341" max="3581" width="9" style="241"/>
    <col min="3582" max="3582" width="2" style="241" customWidth="1"/>
    <col min="3583" max="3583" width="5" style="241" customWidth="1"/>
    <col min="3584" max="3585" width="3.625" style="241" customWidth="1"/>
    <col min="3586" max="3586" width="9" style="241"/>
    <col min="3587" max="3587" width="10" style="241" customWidth="1"/>
    <col min="3588" max="3589" width="5.5" style="241" customWidth="1"/>
    <col min="3590" max="3590" width="9" style="241"/>
    <col min="3591" max="3591" width="11.625" style="241" customWidth="1"/>
    <col min="3592" max="3592" width="9" style="241"/>
    <col min="3593" max="3593" width="11.625" style="241" customWidth="1"/>
    <col min="3594" max="3594" width="9" style="241"/>
    <col min="3595" max="3595" width="15" style="241" bestFit="1" customWidth="1"/>
    <col min="3596" max="3596" width="13.625" style="241" bestFit="1" customWidth="1"/>
    <col min="3597" max="3837" width="9" style="241"/>
    <col min="3838" max="3838" width="2" style="241" customWidth="1"/>
    <col min="3839" max="3839" width="5" style="241" customWidth="1"/>
    <col min="3840" max="3841" width="3.625" style="241" customWidth="1"/>
    <col min="3842" max="3842" width="9" style="241"/>
    <col min="3843" max="3843" width="10" style="241" customWidth="1"/>
    <col min="3844" max="3845" width="5.5" style="241" customWidth="1"/>
    <col min="3846" max="3846" width="9" style="241"/>
    <col min="3847" max="3847" width="11.625" style="241" customWidth="1"/>
    <col min="3848" max="3848" width="9" style="241"/>
    <col min="3849" max="3849" width="11.625" style="241" customWidth="1"/>
    <col min="3850" max="3850" width="9" style="241"/>
    <col min="3851" max="3851" width="15" style="241" bestFit="1" customWidth="1"/>
    <col min="3852" max="3852" width="13.625" style="241" bestFit="1" customWidth="1"/>
    <col min="3853" max="4093" width="9" style="241"/>
    <col min="4094" max="4094" width="2" style="241" customWidth="1"/>
    <col min="4095" max="4095" width="5" style="241" customWidth="1"/>
    <col min="4096" max="4097" width="3.625" style="241" customWidth="1"/>
    <col min="4098" max="4098" width="9" style="241"/>
    <col min="4099" max="4099" width="10" style="241" customWidth="1"/>
    <col min="4100" max="4101" width="5.5" style="241" customWidth="1"/>
    <col min="4102" max="4102" width="9" style="241"/>
    <col min="4103" max="4103" width="11.625" style="241" customWidth="1"/>
    <col min="4104" max="4104" width="9" style="241"/>
    <col min="4105" max="4105" width="11.625" style="241" customWidth="1"/>
    <col min="4106" max="4106" width="9" style="241"/>
    <col min="4107" max="4107" width="15" style="241" bestFit="1" customWidth="1"/>
    <col min="4108" max="4108" width="13.625" style="241" bestFit="1" customWidth="1"/>
    <col min="4109" max="4349" width="9" style="241"/>
    <col min="4350" max="4350" width="2" style="241" customWidth="1"/>
    <col min="4351" max="4351" width="5" style="241" customWidth="1"/>
    <col min="4352" max="4353" width="3.625" style="241" customWidth="1"/>
    <col min="4354" max="4354" width="9" style="241"/>
    <col min="4355" max="4355" width="10" style="241" customWidth="1"/>
    <col min="4356" max="4357" width="5.5" style="241" customWidth="1"/>
    <col min="4358" max="4358" width="9" style="241"/>
    <col min="4359" max="4359" width="11.625" style="241" customWidth="1"/>
    <col min="4360" max="4360" width="9" style="241"/>
    <col min="4361" max="4361" width="11.625" style="241" customWidth="1"/>
    <col min="4362" max="4362" width="9" style="241"/>
    <col min="4363" max="4363" width="15" style="241" bestFit="1" customWidth="1"/>
    <col min="4364" max="4364" width="13.625" style="241" bestFit="1" customWidth="1"/>
    <col min="4365" max="4605" width="9" style="241"/>
    <col min="4606" max="4606" width="2" style="241" customWidth="1"/>
    <col min="4607" max="4607" width="5" style="241" customWidth="1"/>
    <col min="4608" max="4609" width="3.625" style="241" customWidth="1"/>
    <col min="4610" max="4610" width="9" style="241"/>
    <col min="4611" max="4611" width="10" style="241" customWidth="1"/>
    <col min="4612" max="4613" width="5.5" style="241" customWidth="1"/>
    <col min="4614" max="4614" width="9" style="241"/>
    <col min="4615" max="4615" width="11.625" style="241" customWidth="1"/>
    <col min="4616" max="4616" width="9" style="241"/>
    <col min="4617" max="4617" width="11.625" style="241" customWidth="1"/>
    <col min="4618" max="4618" width="9" style="241"/>
    <col min="4619" max="4619" width="15" style="241" bestFit="1" customWidth="1"/>
    <col min="4620" max="4620" width="13.625" style="241" bestFit="1" customWidth="1"/>
    <col min="4621" max="4861" width="9" style="241"/>
    <col min="4862" max="4862" width="2" style="241" customWidth="1"/>
    <col min="4863" max="4863" width="5" style="241" customWidth="1"/>
    <col min="4864" max="4865" width="3.625" style="241" customWidth="1"/>
    <col min="4866" max="4866" width="9" style="241"/>
    <col min="4867" max="4867" width="10" style="241" customWidth="1"/>
    <col min="4868" max="4869" width="5.5" style="241" customWidth="1"/>
    <col min="4870" max="4870" width="9" style="241"/>
    <col min="4871" max="4871" width="11.625" style="241" customWidth="1"/>
    <col min="4872" max="4872" width="9" style="241"/>
    <col min="4873" max="4873" width="11.625" style="241" customWidth="1"/>
    <col min="4874" max="4874" width="9" style="241"/>
    <col min="4875" max="4875" width="15" style="241" bestFit="1" customWidth="1"/>
    <col min="4876" max="4876" width="13.625" style="241" bestFit="1" customWidth="1"/>
    <col min="4877" max="5117" width="9" style="241"/>
    <col min="5118" max="5118" width="2" style="241" customWidth="1"/>
    <col min="5119" max="5119" width="5" style="241" customWidth="1"/>
    <col min="5120" max="5121" width="3.625" style="241" customWidth="1"/>
    <col min="5122" max="5122" width="9" style="241"/>
    <col min="5123" max="5123" width="10" style="241" customWidth="1"/>
    <col min="5124" max="5125" width="5.5" style="241" customWidth="1"/>
    <col min="5126" max="5126" width="9" style="241"/>
    <col min="5127" max="5127" width="11.625" style="241" customWidth="1"/>
    <col min="5128" max="5128" width="9" style="241"/>
    <col min="5129" max="5129" width="11.625" style="241" customWidth="1"/>
    <col min="5130" max="5130" width="9" style="241"/>
    <col min="5131" max="5131" width="15" style="241" bestFit="1" customWidth="1"/>
    <col min="5132" max="5132" width="13.625" style="241" bestFit="1" customWidth="1"/>
    <col min="5133" max="5373" width="9" style="241"/>
    <col min="5374" max="5374" width="2" style="241" customWidth="1"/>
    <col min="5375" max="5375" width="5" style="241" customWidth="1"/>
    <col min="5376" max="5377" width="3.625" style="241" customWidth="1"/>
    <col min="5378" max="5378" width="9" style="241"/>
    <col min="5379" max="5379" width="10" style="241" customWidth="1"/>
    <col min="5380" max="5381" width="5.5" style="241" customWidth="1"/>
    <col min="5382" max="5382" width="9" style="241"/>
    <col min="5383" max="5383" width="11.625" style="241" customWidth="1"/>
    <col min="5384" max="5384" width="9" style="241"/>
    <col min="5385" max="5385" width="11.625" style="241" customWidth="1"/>
    <col min="5386" max="5386" width="9" style="241"/>
    <col min="5387" max="5387" width="15" style="241" bestFit="1" customWidth="1"/>
    <col min="5388" max="5388" width="13.625" style="241" bestFit="1" customWidth="1"/>
    <col min="5389" max="5629" width="9" style="241"/>
    <col min="5630" max="5630" width="2" style="241" customWidth="1"/>
    <col min="5631" max="5631" width="5" style="241" customWidth="1"/>
    <col min="5632" max="5633" width="3.625" style="241" customWidth="1"/>
    <col min="5634" max="5634" width="9" style="241"/>
    <col min="5635" max="5635" width="10" style="241" customWidth="1"/>
    <col min="5636" max="5637" width="5.5" style="241" customWidth="1"/>
    <col min="5638" max="5638" width="9" style="241"/>
    <col min="5639" max="5639" width="11.625" style="241" customWidth="1"/>
    <col min="5640" max="5640" width="9" style="241"/>
    <col min="5641" max="5641" width="11.625" style="241" customWidth="1"/>
    <col min="5642" max="5642" width="9" style="241"/>
    <col min="5643" max="5643" width="15" style="241" bestFit="1" customWidth="1"/>
    <col min="5644" max="5644" width="13.625" style="241" bestFit="1" customWidth="1"/>
    <col min="5645" max="5885" width="9" style="241"/>
    <col min="5886" max="5886" width="2" style="241" customWidth="1"/>
    <col min="5887" max="5887" width="5" style="241" customWidth="1"/>
    <col min="5888" max="5889" width="3.625" style="241" customWidth="1"/>
    <col min="5890" max="5890" width="9" style="241"/>
    <col min="5891" max="5891" width="10" style="241" customWidth="1"/>
    <col min="5892" max="5893" width="5.5" style="241" customWidth="1"/>
    <col min="5894" max="5894" width="9" style="241"/>
    <col min="5895" max="5895" width="11.625" style="241" customWidth="1"/>
    <col min="5896" max="5896" width="9" style="241"/>
    <col min="5897" max="5897" width="11.625" style="241" customWidth="1"/>
    <col min="5898" max="5898" width="9" style="241"/>
    <col min="5899" max="5899" width="15" style="241" bestFit="1" customWidth="1"/>
    <col min="5900" max="5900" width="13.625" style="241" bestFit="1" customWidth="1"/>
    <col min="5901" max="6141" width="9" style="241"/>
    <col min="6142" max="6142" width="2" style="241" customWidth="1"/>
    <col min="6143" max="6143" width="5" style="241" customWidth="1"/>
    <col min="6144" max="6145" width="3.625" style="241" customWidth="1"/>
    <col min="6146" max="6146" width="9" style="241"/>
    <col min="6147" max="6147" width="10" style="241" customWidth="1"/>
    <col min="6148" max="6149" width="5.5" style="241" customWidth="1"/>
    <col min="6150" max="6150" width="9" style="241"/>
    <col min="6151" max="6151" width="11.625" style="241" customWidth="1"/>
    <col min="6152" max="6152" width="9" style="241"/>
    <col min="6153" max="6153" width="11.625" style="241" customWidth="1"/>
    <col min="6154" max="6154" width="9" style="241"/>
    <col min="6155" max="6155" width="15" style="241" bestFit="1" customWidth="1"/>
    <col min="6156" max="6156" width="13.625" style="241" bestFit="1" customWidth="1"/>
    <col min="6157" max="6397" width="9" style="241"/>
    <col min="6398" max="6398" width="2" style="241" customWidth="1"/>
    <col min="6399" max="6399" width="5" style="241" customWidth="1"/>
    <col min="6400" max="6401" width="3.625" style="241" customWidth="1"/>
    <col min="6402" max="6402" width="9" style="241"/>
    <col min="6403" max="6403" width="10" style="241" customWidth="1"/>
    <col min="6404" max="6405" width="5.5" style="241" customWidth="1"/>
    <col min="6406" max="6406" width="9" style="241"/>
    <col min="6407" max="6407" width="11.625" style="241" customWidth="1"/>
    <col min="6408" max="6408" width="9" style="241"/>
    <col min="6409" max="6409" width="11.625" style="241" customWidth="1"/>
    <col min="6410" max="6410" width="9" style="241"/>
    <col min="6411" max="6411" width="15" style="241" bestFit="1" customWidth="1"/>
    <col min="6412" max="6412" width="13.625" style="241" bestFit="1" customWidth="1"/>
    <col min="6413" max="6653" width="9" style="241"/>
    <col min="6654" max="6654" width="2" style="241" customWidth="1"/>
    <col min="6655" max="6655" width="5" style="241" customWidth="1"/>
    <col min="6656" max="6657" width="3.625" style="241" customWidth="1"/>
    <col min="6658" max="6658" width="9" style="241"/>
    <col min="6659" max="6659" width="10" style="241" customWidth="1"/>
    <col min="6660" max="6661" width="5.5" style="241" customWidth="1"/>
    <col min="6662" max="6662" width="9" style="241"/>
    <col min="6663" max="6663" width="11.625" style="241" customWidth="1"/>
    <col min="6664" max="6664" width="9" style="241"/>
    <col min="6665" max="6665" width="11.625" style="241" customWidth="1"/>
    <col min="6666" max="6666" width="9" style="241"/>
    <col min="6667" max="6667" width="15" style="241" bestFit="1" customWidth="1"/>
    <col min="6668" max="6668" width="13.625" style="241" bestFit="1" customWidth="1"/>
    <col min="6669" max="6909" width="9" style="241"/>
    <col min="6910" max="6910" width="2" style="241" customWidth="1"/>
    <col min="6911" max="6911" width="5" style="241" customWidth="1"/>
    <col min="6912" max="6913" width="3.625" style="241" customWidth="1"/>
    <col min="6914" max="6914" width="9" style="241"/>
    <col min="6915" max="6915" width="10" style="241" customWidth="1"/>
    <col min="6916" max="6917" width="5.5" style="241" customWidth="1"/>
    <col min="6918" max="6918" width="9" style="241"/>
    <col min="6919" max="6919" width="11.625" style="241" customWidth="1"/>
    <col min="6920" max="6920" width="9" style="241"/>
    <col min="6921" max="6921" width="11.625" style="241" customWidth="1"/>
    <col min="6922" max="6922" width="9" style="241"/>
    <col min="6923" max="6923" width="15" style="241" bestFit="1" customWidth="1"/>
    <col min="6924" max="6924" width="13.625" style="241" bestFit="1" customWidth="1"/>
    <col min="6925" max="7165" width="9" style="241"/>
    <col min="7166" max="7166" width="2" style="241" customWidth="1"/>
    <col min="7167" max="7167" width="5" style="241" customWidth="1"/>
    <col min="7168" max="7169" width="3.625" style="241" customWidth="1"/>
    <col min="7170" max="7170" width="9" style="241"/>
    <col min="7171" max="7171" width="10" style="241" customWidth="1"/>
    <col min="7172" max="7173" width="5.5" style="241" customWidth="1"/>
    <col min="7174" max="7174" width="9" style="241"/>
    <col min="7175" max="7175" width="11.625" style="241" customWidth="1"/>
    <col min="7176" max="7176" width="9" style="241"/>
    <col min="7177" max="7177" width="11.625" style="241" customWidth="1"/>
    <col min="7178" max="7178" width="9" style="241"/>
    <col min="7179" max="7179" width="15" style="241" bestFit="1" customWidth="1"/>
    <col min="7180" max="7180" width="13.625" style="241" bestFit="1" customWidth="1"/>
    <col min="7181" max="7421" width="9" style="241"/>
    <col min="7422" max="7422" width="2" style="241" customWidth="1"/>
    <col min="7423" max="7423" width="5" style="241" customWidth="1"/>
    <col min="7424" max="7425" width="3.625" style="241" customWidth="1"/>
    <col min="7426" max="7426" width="9" style="241"/>
    <col min="7427" max="7427" width="10" style="241" customWidth="1"/>
    <col min="7428" max="7429" width="5.5" style="241" customWidth="1"/>
    <col min="7430" max="7430" width="9" style="241"/>
    <col min="7431" max="7431" width="11.625" style="241" customWidth="1"/>
    <col min="7432" max="7432" width="9" style="241"/>
    <col min="7433" max="7433" width="11.625" style="241" customWidth="1"/>
    <col min="7434" max="7434" width="9" style="241"/>
    <col min="7435" max="7435" width="15" style="241" bestFit="1" customWidth="1"/>
    <col min="7436" max="7436" width="13.625" style="241" bestFit="1" customWidth="1"/>
    <col min="7437" max="7677" width="9" style="241"/>
    <col min="7678" max="7678" width="2" style="241" customWidth="1"/>
    <col min="7679" max="7679" width="5" style="241" customWidth="1"/>
    <col min="7680" max="7681" width="3.625" style="241" customWidth="1"/>
    <col min="7682" max="7682" width="9" style="241"/>
    <col min="7683" max="7683" width="10" style="241" customWidth="1"/>
    <col min="7684" max="7685" width="5.5" style="241" customWidth="1"/>
    <col min="7686" max="7686" width="9" style="241"/>
    <col min="7687" max="7687" width="11.625" style="241" customWidth="1"/>
    <col min="7688" max="7688" width="9" style="241"/>
    <col min="7689" max="7689" width="11.625" style="241" customWidth="1"/>
    <col min="7690" max="7690" width="9" style="241"/>
    <col min="7691" max="7691" width="15" style="241" bestFit="1" customWidth="1"/>
    <col min="7692" max="7692" width="13.625" style="241" bestFit="1" customWidth="1"/>
    <col min="7693" max="7933" width="9" style="241"/>
    <col min="7934" max="7934" width="2" style="241" customWidth="1"/>
    <col min="7935" max="7935" width="5" style="241" customWidth="1"/>
    <col min="7936" max="7937" width="3.625" style="241" customWidth="1"/>
    <col min="7938" max="7938" width="9" style="241"/>
    <col min="7939" max="7939" width="10" style="241" customWidth="1"/>
    <col min="7940" max="7941" width="5.5" style="241" customWidth="1"/>
    <col min="7942" max="7942" width="9" style="241"/>
    <col min="7943" max="7943" width="11.625" style="241" customWidth="1"/>
    <col min="7944" max="7944" width="9" style="241"/>
    <col min="7945" max="7945" width="11.625" style="241" customWidth="1"/>
    <col min="7946" max="7946" width="9" style="241"/>
    <col min="7947" max="7947" width="15" style="241" bestFit="1" customWidth="1"/>
    <col min="7948" max="7948" width="13.625" style="241" bestFit="1" customWidth="1"/>
    <col min="7949" max="8189" width="9" style="241"/>
    <col min="8190" max="8190" width="2" style="241" customWidth="1"/>
    <col min="8191" max="8191" width="5" style="241" customWidth="1"/>
    <col min="8192" max="8193" width="3.625" style="241" customWidth="1"/>
    <col min="8194" max="8194" width="9" style="241"/>
    <col min="8195" max="8195" width="10" style="241" customWidth="1"/>
    <col min="8196" max="8197" width="5.5" style="241" customWidth="1"/>
    <col min="8198" max="8198" width="9" style="241"/>
    <col min="8199" max="8199" width="11.625" style="241" customWidth="1"/>
    <col min="8200" max="8200" width="9" style="241"/>
    <col min="8201" max="8201" width="11.625" style="241" customWidth="1"/>
    <col min="8202" max="8202" width="9" style="241"/>
    <col min="8203" max="8203" width="15" style="241" bestFit="1" customWidth="1"/>
    <col min="8204" max="8204" width="13.625" style="241" bestFit="1" customWidth="1"/>
    <col min="8205" max="8445" width="9" style="241"/>
    <col min="8446" max="8446" width="2" style="241" customWidth="1"/>
    <col min="8447" max="8447" width="5" style="241" customWidth="1"/>
    <col min="8448" max="8449" width="3.625" style="241" customWidth="1"/>
    <col min="8450" max="8450" width="9" style="241"/>
    <col min="8451" max="8451" width="10" style="241" customWidth="1"/>
    <col min="8452" max="8453" width="5.5" style="241" customWidth="1"/>
    <col min="8454" max="8454" width="9" style="241"/>
    <col min="8455" max="8455" width="11.625" style="241" customWidth="1"/>
    <col min="8456" max="8456" width="9" style="241"/>
    <col min="8457" max="8457" width="11.625" style="241" customWidth="1"/>
    <col min="8458" max="8458" width="9" style="241"/>
    <col min="8459" max="8459" width="15" style="241" bestFit="1" customWidth="1"/>
    <col min="8460" max="8460" width="13.625" style="241" bestFit="1" customWidth="1"/>
    <col min="8461" max="8701" width="9" style="241"/>
    <col min="8702" max="8702" width="2" style="241" customWidth="1"/>
    <col min="8703" max="8703" width="5" style="241" customWidth="1"/>
    <col min="8704" max="8705" width="3.625" style="241" customWidth="1"/>
    <col min="8706" max="8706" width="9" style="241"/>
    <col min="8707" max="8707" width="10" style="241" customWidth="1"/>
    <col min="8708" max="8709" width="5.5" style="241" customWidth="1"/>
    <col min="8710" max="8710" width="9" style="241"/>
    <col min="8711" max="8711" width="11.625" style="241" customWidth="1"/>
    <col min="8712" max="8712" width="9" style="241"/>
    <col min="8713" max="8713" width="11.625" style="241" customWidth="1"/>
    <col min="8714" max="8714" width="9" style="241"/>
    <col min="8715" max="8715" width="15" style="241" bestFit="1" customWidth="1"/>
    <col min="8716" max="8716" width="13.625" style="241" bestFit="1" customWidth="1"/>
    <col min="8717" max="8957" width="9" style="241"/>
    <col min="8958" max="8958" width="2" style="241" customWidth="1"/>
    <col min="8959" max="8959" width="5" style="241" customWidth="1"/>
    <col min="8960" max="8961" width="3.625" style="241" customWidth="1"/>
    <col min="8962" max="8962" width="9" style="241"/>
    <col min="8963" max="8963" width="10" style="241" customWidth="1"/>
    <col min="8964" max="8965" width="5.5" style="241" customWidth="1"/>
    <col min="8966" max="8966" width="9" style="241"/>
    <col min="8967" max="8967" width="11.625" style="241" customWidth="1"/>
    <col min="8968" max="8968" width="9" style="241"/>
    <col min="8969" max="8969" width="11.625" style="241" customWidth="1"/>
    <col min="8970" max="8970" width="9" style="241"/>
    <col min="8971" max="8971" width="15" style="241" bestFit="1" customWidth="1"/>
    <col min="8972" max="8972" width="13.625" style="241" bestFit="1" customWidth="1"/>
    <col min="8973" max="9213" width="9" style="241"/>
    <col min="9214" max="9214" width="2" style="241" customWidth="1"/>
    <col min="9215" max="9215" width="5" style="241" customWidth="1"/>
    <col min="9216" max="9217" width="3.625" style="241" customWidth="1"/>
    <col min="9218" max="9218" width="9" style="241"/>
    <col min="9219" max="9219" width="10" style="241" customWidth="1"/>
    <col min="9220" max="9221" width="5.5" style="241" customWidth="1"/>
    <col min="9222" max="9222" width="9" style="241"/>
    <col min="9223" max="9223" width="11.625" style="241" customWidth="1"/>
    <col min="9224" max="9224" width="9" style="241"/>
    <col min="9225" max="9225" width="11.625" style="241" customWidth="1"/>
    <col min="9226" max="9226" width="9" style="241"/>
    <col min="9227" max="9227" width="15" style="241" bestFit="1" customWidth="1"/>
    <col min="9228" max="9228" width="13.625" style="241" bestFit="1" customWidth="1"/>
    <col min="9229" max="9469" width="9" style="241"/>
    <col min="9470" max="9470" width="2" style="241" customWidth="1"/>
    <col min="9471" max="9471" width="5" style="241" customWidth="1"/>
    <col min="9472" max="9473" width="3.625" style="241" customWidth="1"/>
    <col min="9474" max="9474" width="9" style="241"/>
    <col min="9475" max="9475" width="10" style="241" customWidth="1"/>
    <col min="9476" max="9477" width="5.5" style="241" customWidth="1"/>
    <col min="9478" max="9478" width="9" style="241"/>
    <col min="9479" max="9479" width="11.625" style="241" customWidth="1"/>
    <col min="9480" max="9480" width="9" style="241"/>
    <col min="9481" max="9481" width="11.625" style="241" customWidth="1"/>
    <col min="9482" max="9482" width="9" style="241"/>
    <col min="9483" max="9483" width="15" style="241" bestFit="1" customWidth="1"/>
    <col min="9484" max="9484" width="13.625" style="241" bestFit="1" customWidth="1"/>
    <col min="9485" max="9725" width="9" style="241"/>
    <col min="9726" max="9726" width="2" style="241" customWidth="1"/>
    <col min="9727" max="9727" width="5" style="241" customWidth="1"/>
    <col min="9728" max="9729" width="3.625" style="241" customWidth="1"/>
    <col min="9730" max="9730" width="9" style="241"/>
    <col min="9731" max="9731" width="10" style="241" customWidth="1"/>
    <col min="9732" max="9733" width="5.5" style="241" customWidth="1"/>
    <col min="9734" max="9734" width="9" style="241"/>
    <col min="9735" max="9735" width="11.625" style="241" customWidth="1"/>
    <col min="9736" max="9736" width="9" style="241"/>
    <col min="9737" max="9737" width="11.625" style="241" customWidth="1"/>
    <col min="9738" max="9738" width="9" style="241"/>
    <col min="9739" max="9739" width="15" style="241" bestFit="1" customWidth="1"/>
    <col min="9740" max="9740" width="13.625" style="241" bestFit="1" customWidth="1"/>
    <col min="9741" max="9981" width="9" style="241"/>
    <col min="9982" max="9982" width="2" style="241" customWidth="1"/>
    <col min="9983" max="9983" width="5" style="241" customWidth="1"/>
    <col min="9984" max="9985" width="3.625" style="241" customWidth="1"/>
    <col min="9986" max="9986" width="9" style="241"/>
    <col min="9987" max="9987" width="10" style="241" customWidth="1"/>
    <col min="9988" max="9989" width="5.5" style="241" customWidth="1"/>
    <col min="9990" max="9990" width="9" style="241"/>
    <col min="9991" max="9991" width="11.625" style="241" customWidth="1"/>
    <col min="9992" max="9992" width="9" style="241"/>
    <col min="9993" max="9993" width="11.625" style="241" customWidth="1"/>
    <col min="9994" max="9994" width="9" style="241"/>
    <col min="9995" max="9995" width="15" style="241" bestFit="1" customWidth="1"/>
    <col min="9996" max="9996" width="13.625" style="241" bestFit="1" customWidth="1"/>
    <col min="9997" max="10237" width="9" style="241"/>
    <col min="10238" max="10238" width="2" style="241" customWidth="1"/>
    <col min="10239" max="10239" width="5" style="241" customWidth="1"/>
    <col min="10240" max="10241" width="3.625" style="241" customWidth="1"/>
    <col min="10242" max="10242" width="9" style="241"/>
    <col min="10243" max="10243" width="10" style="241" customWidth="1"/>
    <col min="10244" max="10245" width="5.5" style="241" customWidth="1"/>
    <col min="10246" max="10246" width="9" style="241"/>
    <col min="10247" max="10247" width="11.625" style="241" customWidth="1"/>
    <col min="10248" max="10248" width="9" style="241"/>
    <col min="10249" max="10249" width="11.625" style="241" customWidth="1"/>
    <col min="10250" max="10250" width="9" style="241"/>
    <col min="10251" max="10251" width="15" style="241" bestFit="1" customWidth="1"/>
    <col min="10252" max="10252" width="13.625" style="241" bestFit="1" customWidth="1"/>
    <col min="10253" max="10493" width="9" style="241"/>
    <col min="10494" max="10494" width="2" style="241" customWidth="1"/>
    <col min="10495" max="10495" width="5" style="241" customWidth="1"/>
    <col min="10496" max="10497" width="3.625" style="241" customWidth="1"/>
    <col min="10498" max="10498" width="9" style="241"/>
    <col min="10499" max="10499" width="10" style="241" customWidth="1"/>
    <col min="10500" max="10501" width="5.5" style="241" customWidth="1"/>
    <col min="10502" max="10502" width="9" style="241"/>
    <col min="10503" max="10503" width="11.625" style="241" customWidth="1"/>
    <col min="10504" max="10504" width="9" style="241"/>
    <col min="10505" max="10505" width="11.625" style="241" customWidth="1"/>
    <col min="10506" max="10506" width="9" style="241"/>
    <col min="10507" max="10507" width="15" style="241" bestFit="1" customWidth="1"/>
    <col min="10508" max="10508" width="13.625" style="241" bestFit="1" customWidth="1"/>
    <col min="10509" max="10749" width="9" style="241"/>
    <col min="10750" max="10750" width="2" style="241" customWidth="1"/>
    <col min="10751" max="10751" width="5" style="241" customWidth="1"/>
    <col min="10752" max="10753" width="3.625" style="241" customWidth="1"/>
    <col min="10754" max="10754" width="9" style="241"/>
    <col min="10755" max="10755" width="10" style="241" customWidth="1"/>
    <col min="10756" max="10757" width="5.5" style="241" customWidth="1"/>
    <col min="10758" max="10758" width="9" style="241"/>
    <col min="10759" max="10759" width="11.625" style="241" customWidth="1"/>
    <col min="10760" max="10760" width="9" style="241"/>
    <col min="10761" max="10761" width="11.625" style="241" customWidth="1"/>
    <col min="10762" max="10762" width="9" style="241"/>
    <col min="10763" max="10763" width="15" style="241" bestFit="1" customWidth="1"/>
    <col min="10764" max="10764" width="13.625" style="241" bestFit="1" customWidth="1"/>
    <col min="10765" max="11005" width="9" style="241"/>
    <col min="11006" max="11006" width="2" style="241" customWidth="1"/>
    <col min="11007" max="11007" width="5" style="241" customWidth="1"/>
    <col min="11008" max="11009" width="3.625" style="241" customWidth="1"/>
    <col min="11010" max="11010" width="9" style="241"/>
    <col min="11011" max="11011" width="10" style="241" customWidth="1"/>
    <col min="11012" max="11013" width="5.5" style="241" customWidth="1"/>
    <col min="11014" max="11014" width="9" style="241"/>
    <col min="11015" max="11015" width="11.625" style="241" customWidth="1"/>
    <col min="11016" max="11016" width="9" style="241"/>
    <col min="11017" max="11017" width="11.625" style="241" customWidth="1"/>
    <col min="11018" max="11018" width="9" style="241"/>
    <col min="11019" max="11019" width="15" style="241" bestFit="1" customWidth="1"/>
    <col min="11020" max="11020" width="13.625" style="241" bestFit="1" customWidth="1"/>
    <col min="11021" max="11261" width="9" style="241"/>
    <col min="11262" max="11262" width="2" style="241" customWidth="1"/>
    <col min="11263" max="11263" width="5" style="241" customWidth="1"/>
    <col min="11264" max="11265" width="3.625" style="241" customWidth="1"/>
    <col min="11266" max="11266" width="9" style="241"/>
    <col min="11267" max="11267" width="10" style="241" customWidth="1"/>
    <col min="11268" max="11269" width="5.5" style="241" customWidth="1"/>
    <col min="11270" max="11270" width="9" style="241"/>
    <col min="11271" max="11271" width="11.625" style="241" customWidth="1"/>
    <col min="11272" max="11272" width="9" style="241"/>
    <col min="11273" max="11273" width="11.625" style="241" customWidth="1"/>
    <col min="11274" max="11274" width="9" style="241"/>
    <col min="11275" max="11275" width="15" style="241" bestFit="1" customWidth="1"/>
    <col min="11276" max="11276" width="13.625" style="241" bestFit="1" customWidth="1"/>
    <col min="11277" max="11517" width="9" style="241"/>
    <col min="11518" max="11518" width="2" style="241" customWidth="1"/>
    <col min="11519" max="11519" width="5" style="241" customWidth="1"/>
    <col min="11520" max="11521" width="3.625" style="241" customWidth="1"/>
    <col min="11522" max="11522" width="9" style="241"/>
    <col min="11523" max="11523" width="10" style="241" customWidth="1"/>
    <col min="11524" max="11525" width="5.5" style="241" customWidth="1"/>
    <col min="11526" max="11526" width="9" style="241"/>
    <col min="11527" max="11527" width="11.625" style="241" customWidth="1"/>
    <col min="11528" max="11528" width="9" style="241"/>
    <col min="11529" max="11529" width="11.625" style="241" customWidth="1"/>
    <col min="11530" max="11530" width="9" style="241"/>
    <col min="11531" max="11531" width="15" style="241" bestFit="1" customWidth="1"/>
    <col min="11532" max="11532" width="13.625" style="241" bestFit="1" customWidth="1"/>
    <col min="11533" max="11773" width="9" style="241"/>
    <col min="11774" max="11774" width="2" style="241" customWidth="1"/>
    <col min="11775" max="11775" width="5" style="241" customWidth="1"/>
    <col min="11776" max="11777" width="3.625" style="241" customWidth="1"/>
    <col min="11778" max="11778" width="9" style="241"/>
    <col min="11779" max="11779" width="10" style="241" customWidth="1"/>
    <col min="11780" max="11781" width="5.5" style="241" customWidth="1"/>
    <col min="11782" max="11782" width="9" style="241"/>
    <col min="11783" max="11783" width="11.625" style="241" customWidth="1"/>
    <col min="11784" max="11784" width="9" style="241"/>
    <col min="11785" max="11785" width="11.625" style="241" customWidth="1"/>
    <col min="11786" max="11786" width="9" style="241"/>
    <col min="11787" max="11787" width="15" style="241" bestFit="1" customWidth="1"/>
    <col min="11788" max="11788" width="13.625" style="241" bestFit="1" customWidth="1"/>
    <col min="11789" max="12029" width="9" style="241"/>
    <col min="12030" max="12030" width="2" style="241" customWidth="1"/>
    <col min="12031" max="12031" width="5" style="241" customWidth="1"/>
    <col min="12032" max="12033" width="3.625" style="241" customWidth="1"/>
    <col min="12034" max="12034" width="9" style="241"/>
    <col min="12035" max="12035" width="10" style="241" customWidth="1"/>
    <col min="12036" max="12037" width="5.5" style="241" customWidth="1"/>
    <col min="12038" max="12038" width="9" style="241"/>
    <col min="12039" max="12039" width="11.625" style="241" customWidth="1"/>
    <col min="12040" max="12040" width="9" style="241"/>
    <col min="12041" max="12041" width="11.625" style="241" customWidth="1"/>
    <col min="12042" max="12042" width="9" style="241"/>
    <col min="12043" max="12043" width="15" style="241" bestFit="1" customWidth="1"/>
    <col min="12044" max="12044" width="13.625" style="241" bestFit="1" customWidth="1"/>
    <col min="12045" max="12285" width="9" style="241"/>
    <col min="12286" max="12286" width="2" style="241" customWidth="1"/>
    <col min="12287" max="12287" width="5" style="241" customWidth="1"/>
    <col min="12288" max="12289" width="3.625" style="241" customWidth="1"/>
    <col min="12290" max="12290" width="9" style="241"/>
    <col min="12291" max="12291" width="10" style="241" customWidth="1"/>
    <col min="12292" max="12293" width="5.5" style="241" customWidth="1"/>
    <col min="12294" max="12294" width="9" style="241"/>
    <col min="12295" max="12295" width="11.625" style="241" customWidth="1"/>
    <col min="12296" max="12296" width="9" style="241"/>
    <col min="12297" max="12297" width="11.625" style="241" customWidth="1"/>
    <col min="12298" max="12298" width="9" style="241"/>
    <col min="12299" max="12299" width="15" style="241" bestFit="1" customWidth="1"/>
    <col min="12300" max="12300" width="13.625" style="241" bestFit="1" customWidth="1"/>
    <col min="12301" max="12541" width="9" style="241"/>
    <col min="12542" max="12542" width="2" style="241" customWidth="1"/>
    <col min="12543" max="12543" width="5" style="241" customWidth="1"/>
    <col min="12544" max="12545" width="3.625" style="241" customWidth="1"/>
    <col min="12546" max="12546" width="9" style="241"/>
    <col min="12547" max="12547" width="10" style="241" customWidth="1"/>
    <col min="12548" max="12549" width="5.5" style="241" customWidth="1"/>
    <col min="12550" max="12550" width="9" style="241"/>
    <col min="12551" max="12551" width="11.625" style="241" customWidth="1"/>
    <col min="12552" max="12552" width="9" style="241"/>
    <col min="12553" max="12553" width="11.625" style="241" customWidth="1"/>
    <col min="12554" max="12554" width="9" style="241"/>
    <col min="12555" max="12555" width="15" style="241" bestFit="1" customWidth="1"/>
    <col min="12556" max="12556" width="13.625" style="241" bestFit="1" customWidth="1"/>
    <col min="12557" max="12797" width="9" style="241"/>
    <col min="12798" max="12798" width="2" style="241" customWidth="1"/>
    <col min="12799" max="12799" width="5" style="241" customWidth="1"/>
    <col min="12800" max="12801" width="3.625" style="241" customWidth="1"/>
    <col min="12802" max="12802" width="9" style="241"/>
    <col min="12803" max="12803" width="10" style="241" customWidth="1"/>
    <col min="12804" max="12805" width="5.5" style="241" customWidth="1"/>
    <col min="12806" max="12806" width="9" style="241"/>
    <col min="12807" max="12807" width="11.625" style="241" customWidth="1"/>
    <col min="12808" max="12808" width="9" style="241"/>
    <col min="12809" max="12809" width="11.625" style="241" customWidth="1"/>
    <col min="12810" max="12810" width="9" style="241"/>
    <col min="12811" max="12811" width="15" style="241" bestFit="1" customWidth="1"/>
    <col min="12812" max="12812" width="13.625" style="241" bestFit="1" customWidth="1"/>
    <col min="12813" max="13053" width="9" style="241"/>
    <col min="13054" max="13054" width="2" style="241" customWidth="1"/>
    <col min="13055" max="13055" width="5" style="241" customWidth="1"/>
    <col min="13056" max="13057" width="3.625" style="241" customWidth="1"/>
    <col min="13058" max="13058" width="9" style="241"/>
    <col min="13059" max="13059" width="10" style="241" customWidth="1"/>
    <col min="13060" max="13061" width="5.5" style="241" customWidth="1"/>
    <col min="13062" max="13062" width="9" style="241"/>
    <col min="13063" max="13063" width="11.625" style="241" customWidth="1"/>
    <col min="13064" max="13064" width="9" style="241"/>
    <col min="13065" max="13065" width="11.625" style="241" customWidth="1"/>
    <col min="13066" max="13066" width="9" style="241"/>
    <col min="13067" max="13067" width="15" style="241" bestFit="1" customWidth="1"/>
    <col min="13068" max="13068" width="13.625" style="241" bestFit="1" customWidth="1"/>
    <col min="13069" max="13309" width="9" style="241"/>
    <col min="13310" max="13310" width="2" style="241" customWidth="1"/>
    <col min="13311" max="13311" width="5" style="241" customWidth="1"/>
    <col min="13312" max="13313" width="3.625" style="241" customWidth="1"/>
    <col min="13314" max="13314" width="9" style="241"/>
    <col min="13315" max="13315" width="10" style="241" customWidth="1"/>
    <col min="13316" max="13317" width="5.5" style="241" customWidth="1"/>
    <col min="13318" max="13318" width="9" style="241"/>
    <col min="13319" max="13319" width="11.625" style="241" customWidth="1"/>
    <col min="13320" max="13320" width="9" style="241"/>
    <col min="13321" max="13321" width="11.625" style="241" customWidth="1"/>
    <col min="13322" max="13322" width="9" style="241"/>
    <col min="13323" max="13323" width="15" style="241" bestFit="1" customWidth="1"/>
    <col min="13324" max="13324" width="13.625" style="241" bestFit="1" customWidth="1"/>
    <col min="13325" max="13565" width="9" style="241"/>
    <col min="13566" max="13566" width="2" style="241" customWidth="1"/>
    <col min="13567" max="13567" width="5" style="241" customWidth="1"/>
    <col min="13568" max="13569" width="3.625" style="241" customWidth="1"/>
    <col min="13570" max="13570" width="9" style="241"/>
    <col min="13571" max="13571" width="10" style="241" customWidth="1"/>
    <col min="13572" max="13573" width="5.5" style="241" customWidth="1"/>
    <col min="13574" max="13574" width="9" style="241"/>
    <col min="13575" max="13575" width="11.625" style="241" customWidth="1"/>
    <col min="13576" max="13576" width="9" style="241"/>
    <col min="13577" max="13577" width="11.625" style="241" customWidth="1"/>
    <col min="13578" max="13578" width="9" style="241"/>
    <col min="13579" max="13579" width="15" style="241" bestFit="1" customWidth="1"/>
    <col min="13580" max="13580" width="13.625" style="241" bestFit="1" customWidth="1"/>
    <col min="13581" max="13821" width="9" style="241"/>
    <col min="13822" max="13822" width="2" style="241" customWidth="1"/>
    <col min="13823" max="13823" width="5" style="241" customWidth="1"/>
    <col min="13824" max="13825" width="3.625" style="241" customWidth="1"/>
    <col min="13826" max="13826" width="9" style="241"/>
    <col min="13827" max="13827" width="10" style="241" customWidth="1"/>
    <col min="13828" max="13829" width="5.5" style="241" customWidth="1"/>
    <col min="13830" max="13830" width="9" style="241"/>
    <col min="13831" max="13831" width="11.625" style="241" customWidth="1"/>
    <col min="13832" max="13832" width="9" style="241"/>
    <col min="13833" max="13833" width="11.625" style="241" customWidth="1"/>
    <col min="13834" max="13834" width="9" style="241"/>
    <col min="13835" max="13835" width="15" style="241" bestFit="1" customWidth="1"/>
    <col min="13836" max="13836" width="13.625" style="241" bestFit="1" customWidth="1"/>
    <col min="13837" max="14077" width="9" style="241"/>
    <col min="14078" max="14078" width="2" style="241" customWidth="1"/>
    <col min="14079" max="14079" width="5" style="241" customWidth="1"/>
    <col min="14080" max="14081" width="3.625" style="241" customWidth="1"/>
    <col min="14082" max="14082" width="9" style="241"/>
    <col min="14083" max="14083" width="10" style="241" customWidth="1"/>
    <col min="14084" max="14085" width="5.5" style="241" customWidth="1"/>
    <col min="14086" max="14086" width="9" style="241"/>
    <col min="14087" max="14087" width="11.625" style="241" customWidth="1"/>
    <col min="14088" max="14088" width="9" style="241"/>
    <col min="14089" max="14089" width="11.625" style="241" customWidth="1"/>
    <col min="14090" max="14090" width="9" style="241"/>
    <col min="14091" max="14091" width="15" style="241" bestFit="1" customWidth="1"/>
    <col min="14092" max="14092" width="13.625" style="241" bestFit="1" customWidth="1"/>
    <col min="14093" max="14333" width="9" style="241"/>
    <col min="14334" max="14334" width="2" style="241" customWidth="1"/>
    <col min="14335" max="14335" width="5" style="241" customWidth="1"/>
    <col min="14336" max="14337" width="3.625" style="241" customWidth="1"/>
    <col min="14338" max="14338" width="9" style="241"/>
    <col min="14339" max="14339" width="10" style="241" customWidth="1"/>
    <col min="14340" max="14341" width="5.5" style="241" customWidth="1"/>
    <col min="14342" max="14342" width="9" style="241"/>
    <col min="14343" max="14343" width="11.625" style="241" customWidth="1"/>
    <col min="14344" max="14344" width="9" style="241"/>
    <col min="14345" max="14345" width="11.625" style="241" customWidth="1"/>
    <col min="14346" max="14346" width="9" style="241"/>
    <col min="14347" max="14347" width="15" style="241" bestFit="1" customWidth="1"/>
    <col min="14348" max="14348" width="13.625" style="241" bestFit="1" customWidth="1"/>
    <col min="14349" max="14589" width="9" style="241"/>
    <col min="14590" max="14590" width="2" style="241" customWidth="1"/>
    <col min="14591" max="14591" width="5" style="241" customWidth="1"/>
    <col min="14592" max="14593" width="3.625" style="241" customWidth="1"/>
    <col min="14594" max="14594" width="9" style="241"/>
    <col min="14595" max="14595" width="10" style="241" customWidth="1"/>
    <col min="14596" max="14597" width="5.5" style="241" customWidth="1"/>
    <col min="14598" max="14598" width="9" style="241"/>
    <col min="14599" max="14599" width="11.625" style="241" customWidth="1"/>
    <col min="14600" max="14600" width="9" style="241"/>
    <col min="14601" max="14601" width="11.625" style="241" customWidth="1"/>
    <col min="14602" max="14602" width="9" style="241"/>
    <col min="14603" max="14603" width="15" style="241" bestFit="1" customWidth="1"/>
    <col min="14604" max="14604" width="13.625" style="241" bestFit="1" customWidth="1"/>
    <col min="14605" max="14845" width="9" style="241"/>
    <col min="14846" max="14846" width="2" style="241" customWidth="1"/>
    <col min="14847" max="14847" width="5" style="241" customWidth="1"/>
    <col min="14848" max="14849" width="3.625" style="241" customWidth="1"/>
    <col min="14850" max="14850" width="9" style="241"/>
    <col min="14851" max="14851" width="10" style="241" customWidth="1"/>
    <col min="14852" max="14853" width="5.5" style="241" customWidth="1"/>
    <col min="14854" max="14854" width="9" style="241"/>
    <col min="14855" max="14855" width="11.625" style="241" customWidth="1"/>
    <col min="14856" max="14856" width="9" style="241"/>
    <col min="14857" max="14857" width="11.625" style="241" customWidth="1"/>
    <col min="14858" max="14858" width="9" style="241"/>
    <col min="14859" max="14859" width="15" style="241" bestFit="1" customWidth="1"/>
    <col min="14860" max="14860" width="13.625" style="241" bestFit="1" customWidth="1"/>
    <col min="14861" max="15101" width="9" style="241"/>
    <col min="15102" max="15102" width="2" style="241" customWidth="1"/>
    <col min="15103" max="15103" width="5" style="241" customWidth="1"/>
    <col min="15104" max="15105" width="3.625" style="241" customWidth="1"/>
    <col min="15106" max="15106" width="9" style="241"/>
    <col min="15107" max="15107" width="10" style="241" customWidth="1"/>
    <col min="15108" max="15109" width="5.5" style="241" customWidth="1"/>
    <col min="15110" max="15110" width="9" style="241"/>
    <col min="15111" max="15111" width="11.625" style="241" customWidth="1"/>
    <col min="15112" max="15112" width="9" style="241"/>
    <col min="15113" max="15113" width="11.625" style="241" customWidth="1"/>
    <col min="15114" max="15114" width="9" style="241"/>
    <col min="15115" max="15115" width="15" style="241" bestFit="1" customWidth="1"/>
    <col min="15116" max="15116" width="13.625" style="241" bestFit="1" customWidth="1"/>
    <col min="15117" max="15357" width="9" style="241"/>
    <col min="15358" max="15358" width="2" style="241" customWidth="1"/>
    <col min="15359" max="15359" width="5" style="241" customWidth="1"/>
    <col min="15360" max="15361" width="3.625" style="241" customWidth="1"/>
    <col min="15362" max="15362" width="9" style="241"/>
    <col min="15363" max="15363" width="10" style="241" customWidth="1"/>
    <col min="15364" max="15365" width="5.5" style="241" customWidth="1"/>
    <col min="15366" max="15366" width="9" style="241"/>
    <col min="15367" max="15367" width="11.625" style="241" customWidth="1"/>
    <col min="15368" max="15368" width="9" style="241"/>
    <col min="15369" max="15369" width="11.625" style="241" customWidth="1"/>
    <col min="15370" max="15370" width="9" style="241"/>
    <col min="15371" max="15371" width="15" style="241" bestFit="1" customWidth="1"/>
    <col min="15372" max="15372" width="13.625" style="241" bestFit="1" customWidth="1"/>
    <col min="15373" max="15613" width="9" style="241"/>
    <col min="15614" max="15614" width="2" style="241" customWidth="1"/>
    <col min="15615" max="15615" width="5" style="241" customWidth="1"/>
    <col min="15616" max="15617" width="3.625" style="241" customWidth="1"/>
    <col min="15618" max="15618" width="9" style="241"/>
    <col min="15619" max="15619" width="10" style="241" customWidth="1"/>
    <col min="15620" max="15621" width="5.5" style="241" customWidth="1"/>
    <col min="15622" max="15622" width="9" style="241"/>
    <col min="15623" max="15623" width="11.625" style="241" customWidth="1"/>
    <col min="15624" max="15624" width="9" style="241"/>
    <col min="15625" max="15625" width="11.625" style="241" customWidth="1"/>
    <col min="15626" max="15626" width="9" style="241"/>
    <col min="15627" max="15627" width="15" style="241" bestFit="1" customWidth="1"/>
    <col min="15628" max="15628" width="13.625" style="241" bestFit="1" customWidth="1"/>
    <col min="15629" max="15869" width="9" style="241"/>
    <col min="15870" max="15870" width="2" style="241" customWidth="1"/>
    <col min="15871" max="15871" width="5" style="241" customWidth="1"/>
    <col min="15872" max="15873" width="3.625" style="241" customWidth="1"/>
    <col min="15874" max="15874" width="9" style="241"/>
    <col min="15875" max="15875" width="10" style="241" customWidth="1"/>
    <col min="15876" max="15877" width="5.5" style="241" customWidth="1"/>
    <col min="15878" max="15878" width="9" style="241"/>
    <col min="15879" max="15879" width="11.625" style="241" customWidth="1"/>
    <col min="15880" max="15880" width="9" style="241"/>
    <col min="15881" max="15881" width="11.625" style="241" customWidth="1"/>
    <col min="15882" max="15882" width="9" style="241"/>
    <col min="15883" max="15883" width="15" style="241" bestFit="1" customWidth="1"/>
    <col min="15884" max="15884" width="13.625" style="241" bestFit="1" customWidth="1"/>
    <col min="15885" max="16125" width="9" style="241"/>
    <col min="16126" max="16126" width="2" style="241" customWidth="1"/>
    <col min="16127" max="16127" width="5" style="241" customWidth="1"/>
    <col min="16128" max="16129" width="3.625" style="241" customWidth="1"/>
    <col min="16130" max="16130" width="9" style="241"/>
    <col min="16131" max="16131" width="10" style="241" customWidth="1"/>
    <col min="16132" max="16133" width="5.5" style="241" customWidth="1"/>
    <col min="16134" max="16134" width="9" style="241"/>
    <col min="16135" max="16135" width="11.625" style="241" customWidth="1"/>
    <col min="16136" max="16136" width="9" style="241"/>
    <col min="16137" max="16137" width="11.625" style="241" customWidth="1"/>
    <col min="16138" max="16138" width="9" style="241"/>
    <col min="16139" max="16139" width="15" style="241" bestFit="1" customWidth="1"/>
    <col min="16140" max="16140" width="13.625" style="241" bestFit="1" customWidth="1"/>
    <col min="16141" max="16384" width="9" style="241"/>
  </cols>
  <sheetData>
    <row r="1" spans="1:15">
      <c r="A1" s="485" t="s">
        <v>2</v>
      </c>
      <c r="B1" s="490" t="s">
        <v>2265</v>
      </c>
      <c r="C1" s="488" t="s">
        <v>2459</v>
      </c>
      <c r="D1" s="485" t="s">
        <v>2488</v>
      </c>
      <c r="E1" s="485" t="s">
        <v>36</v>
      </c>
      <c r="F1" s="485" t="s">
        <v>2641</v>
      </c>
      <c r="G1" s="485"/>
      <c r="H1" s="485" t="s">
        <v>2642</v>
      </c>
      <c r="I1" s="485"/>
      <c r="J1" s="485" t="s">
        <v>2643</v>
      </c>
      <c r="K1" s="485"/>
      <c r="L1" s="267"/>
    </row>
    <row r="2" spans="1:15" ht="17.25" thickBot="1">
      <c r="A2" s="486"/>
      <c r="B2" s="491"/>
      <c r="C2" s="489"/>
      <c r="D2" s="486"/>
      <c r="E2" s="486"/>
      <c r="F2" s="273" t="s">
        <v>2460</v>
      </c>
      <c r="G2" s="273" t="s">
        <v>2461</v>
      </c>
      <c r="H2" s="273" t="s">
        <v>2462</v>
      </c>
      <c r="I2" s="273" t="s">
        <v>2463</v>
      </c>
      <c r="J2" s="273" t="s">
        <v>2462</v>
      </c>
      <c r="K2" s="273" t="s">
        <v>2463</v>
      </c>
      <c r="L2" s="273"/>
    </row>
    <row r="3" spans="1:15" ht="18" customHeight="1">
      <c r="A3" s="264">
        <v>1</v>
      </c>
      <c r="B3" s="268">
        <v>45659</v>
      </c>
      <c r="C3" s="269" t="s">
        <v>2464</v>
      </c>
      <c r="D3" s="269" t="s">
        <v>2465</v>
      </c>
      <c r="E3" s="269" t="s">
        <v>2466</v>
      </c>
      <c r="F3" s="270">
        <v>1</v>
      </c>
      <c r="G3" s="270">
        <f t="shared" ref="G3:G67" si="0">L3/F3/1.1</f>
        <v>278181.81818181818</v>
      </c>
      <c r="H3" s="271">
        <f t="shared" ref="H3:H67" si="1">F3*G3</f>
        <v>278181.81818181818</v>
      </c>
      <c r="I3" s="271">
        <f>H3*10%</f>
        <v>27818.18181818182</v>
      </c>
      <c r="J3" s="271">
        <f>IF(E3="매출",F3*G3,0)</f>
        <v>0</v>
      </c>
      <c r="K3" s="271">
        <f t="shared" ref="K3:K39" si="2">J3*10%</f>
        <v>0</v>
      </c>
      <c r="L3" s="272">
        <v>306000</v>
      </c>
      <c r="M3" s="265"/>
      <c r="O3" s="266"/>
    </row>
    <row r="4" spans="1:15" ht="18" customHeight="1">
      <c r="A4" s="243">
        <v>2</v>
      </c>
      <c r="B4" s="249">
        <v>45663</v>
      </c>
      <c r="C4" s="244" t="s">
        <v>2467</v>
      </c>
      <c r="D4" s="244" t="s">
        <v>2468</v>
      </c>
      <c r="E4" s="244" t="s">
        <v>2466</v>
      </c>
      <c r="F4" s="245">
        <v>1</v>
      </c>
      <c r="G4" s="245">
        <f t="shared" si="0"/>
        <v>21818.181818181816</v>
      </c>
      <c r="H4" s="246">
        <f t="shared" si="1"/>
        <v>21818.181818181816</v>
      </c>
      <c r="I4" s="246">
        <f t="shared" ref="I4:I68" si="3">H4*10%</f>
        <v>2181.8181818181815</v>
      </c>
      <c r="J4" s="246">
        <f t="shared" ref="J4:J68" si="4">IF(E4="매출",F4*G4,0)</f>
        <v>0</v>
      </c>
      <c r="K4" s="246">
        <f t="shared" si="2"/>
        <v>0</v>
      </c>
      <c r="L4" s="247">
        <v>24000</v>
      </c>
      <c r="M4" s="265"/>
    </row>
    <row r="5" spans="1:15" ht="18" customHeight="1">
      <c r="A5" s="243">
        <v>3</v>
      </c>
      <c r="B5" s="249">
        <v>45663</v>
      </c>
      <c r="C5" s="244" t="s">
        <v>2464</v>
      </c>
      <c r="D5" s="244" t="s">
        <v>2465</v>
      </c>
      <c r="E5" s="244" t="s">
        <v>2466</v>
      </c>
      <c r="F5" s="245">
        <v>1</v>
      </c>
      <c r="G5" s="245">
        <f t="shared" si="0"/>
        <v>600909.09090909082</v>
      </c>
      <c r="H5" s="246">
        <f t="shared" si="1"/>
        <v>600909.09090909082</v>
      </c>
      <c r="I5" s="246">
        <f t="shared" si="3"/>
        <v>60090.909090909088</v>
      </c>
      <c r="J5" s="246">
        <f t="shared" si="4"/>
        <v>0</v>
      </c>
      <c r="K5" s="246">
        <f t="shared" si="2"/>
        <v>0</v>
      </c>
      <c r="L5" s="247">
        <v>661000</v>
      </c>
      <c r="M5" s="265"/>
    </row>
    <row r="6" spans="1:15" ht="18" customHeight="1">
      <c r="A6" s="243">
        <v>4</v>
      </c>
      <c r="B6" s="249">
        <v>45670</v>
      </c>
      <c r="C6" s="244" t="s">
        <v>2464</v>
      </c>
      <c r="D6" s="244" t="s">
        <v>2465</v>
      </c>
      <c r="E6" s="244" t="s">
        <v>2466</v>
      </c>
      <c r="F6" s="245">
        <v>1</v>
      </c>
      <c r="G6" s="245">
        <f t="shared" si="0"/>
        <v>417272.72727272724</v>
      </c>
      <c r="H6" s="246">
        <f t="shared" si="1"/>
        <v>417272.72727272724</v>
      </c>
      <c r="I6" s="246">
        <f t="shared" si="3"/>
        <v>41727.272727272728</v>
      </c>
      <c r="J6" s="246">
        <f t="shared" si="4"/>
        <v>0</v>
      </c>
      <c r="K6" s="246">
        <f t="shared" si="2"/>
        <v>0</v>
      </c>
      <c r="L6" s="247">
        <v>459000</v>
      </c>
      <c r="M6" s="265"/>
    </row>
    <row r="7" spans="1:15" ht="18" customHeight="1">
      <c r="A7" s="243">
        <v>5</v>
      </c>
      <c r="B7" s="249">
        <v>45671</v>
      </c>
      <c r="C7" s="244" t="s">
        <v>2464</v>
      </c>
      <c r="D7" s="244" t="s">
        <v>2465</v>
      </c>
      <c r="E7" s="244" t="s">
        <v>2469</v>
      </c>
      <c r="F7" s="245">
        <v>1</v>
      </c>
      <c r="G7" s="245">
        <f t="shared" si="0"/>
        <v>87818.181818181809</v>
      </c>
      <c r="H7" s="246">
        <f t="shared" si="1"/>
        <v>87818.181818181809</v>
      </c>
      <c r="I7" s="246">
        <f t="shared" si="3"/>
        <v>8781.818181818182</v>
      </c>
      <c r="J7" s="246">
        <f t="shared" si="4"/>
        <v>0</v>
      </c>
      <c r="K7" s="246">
        <f t="shared" si="2"/>
        <v>0</v>
      </c>
      <c r="L7" s="247">
        <v>96600</v>
      </c>
      <c r="M7" s="265"/>
    </row>
    <row r="8" spans="1:15" ht="18" customHeight="1">
      <c r="A8" s="243">
        <v>6</v>
      </c>
      <c r="B8" s="249">
        <v>45671</v>
      </c>
      <c r="C8" s="244" t="s">
        <v>2470</v>
      </c>
      <c r="D8" s="244" t="s">
        <v>2471</v>
      </c>
      <c r="E8" s="244" t="s">
        <v>2466</v>
      </c>
      <c r="F8" s="245">
        <v>1</v>
      </c>
      <c r="G8" s="245">
        <f t="shared" si="0"/>
        <v>49999.999999999993</v>
      </c>
      <c r="H8" s="246">
        <f t="shared" si="1"/>
        <v>49999.999999999993</v>
      </c>
      <c r="I8" s="246">
        <f t="shared" si="3"/>
        <v>5000</v>
      </c>
      <c r="J8" s="246">
        <f t="shared" si="4"/>
        <v>0</v>
      </c>
      <c r="K8" s="246">
        <f t="shared" si="2"/>
        <v>0</v>
      </c>
      <c r="L8" s="247">
        <v>55000</v>
      </c>
      <c r="M8" s="265"/>
    </row>
    <row r="9" spans="1:15" ht="18" customHeight="1">
      <c r="A9" s="243">
        <v>7</v>
      </c>
      <c r="B9" s="249">
        <v>45680</v>
      </c>
      <c r="C9" s="244" t="s">
        <v>2472</v>
      </c>
      <c r="D9" s="244" t="s">
        <v>2473</v>
      </c>
      <c r="E9" s="244" t="s">
        <v>2466</v>
      </c>
      <c r="F9" s="245">
        <v>1</v>
      </c>
      <c r="G9" s="245">
        <f t="shared" si="0"/>
        <v>727272.72727272718</v>
      </c>
      <c r="H9" s="246">
        <f t="shared" si="1"/>
        <v>727272.72727272718</v>
      </c>
      <c r="I9" s="246">
        <f t="shared" si="3"/>
        <v>72727.272727272721</v>
      </c>
      <c r="J9" s="246">
        <f t="shared" si="4"/>
        <v>0</v>
      </c>
      <c r="K9" s="246">
        <f t="shared" si="2"/>
        <v>0</v>
      </c>
      <c r="L9" s="247">
        <v>800000</v>
      </c>
      <c r="M9" s="265"/>
    </row>
    <row r="10" spans="1:15" ht="18" customHeight="1">
      <c r="A10" s="243">
        <v>8</v>
      </c>
      <c r="B10" s="249">
        <v>45681</v>
      </c>
      <c r="C10" s="244" t="s">
        <v>2474</v>
      </c>
      <c r="D10" s="244" t="s">
        <v>2465</v>
      </c>
      <c r="E10" s="244" t="s">
        <v>2469</v>
      </c>
      <c r="F10" s="245">
        <v>1</v>
      </c>
      <c r="G10" s="245">
        <f t="shared" si="0"/>
        <v>766363.63636363635</v>
      </c>
      <c r="H10" s="246">
        <f t="shared" si="1"/>
        <v>766363.63636363635</v>
      </c>
      <c r="I10" s="246">
        <f t="shared" si="3"/>
        <v>76636.363636363632</v>
      </c>
      <c r="J10" s="246">
        <f t="shared" si="4"/>
        <v>0</v>
      </c>
      <c r="K10" s="246">
        <f t="shared" si="2"/>
        <v>0</v>
      </c>
      <c r="L10" s="247">
        <v>843000</v>
      </c>
      <c r="M10" s="265"/>
    </row>
    <row r="11" spans="1:15" ht="18" customHeight="1">
      <c r="A11" s="243">
        <v>9</v>
      </c>
      <c r="B11" s="249">
        <v>45681</v>
      </c>
      <c r="C11" s="244" t="s">
        <v>2475</v>
      </c>
      <c r="D11" s="244" t="s">
        <v>2465</v>
      </c>
      <c r="E11" s="244" t="s">
        <v>2469</v>
      </c>
      <c r="F11" s="245">
        <v>1</v>
      </c>
      <c r="G11" s="245">
        <f t="shared" si="0"/>
        <v>299090.90909090906</v>
      </c>
      <c r="H11" s="246">
        <f t="shared" si="1"/>
        <v>299090.90909090906</v>
      </c>
      <c r="I11" s="246">
        <f t="shared" si="3"/>
        <v>29909.090909090908</v>
      </c>
      <c r="J11" s="246">
        <f t="shared" si="4"/>
        <v>0</v>
      </c>
      <c r="K11" s="246">
        <f t="shared" si="2"/>
        <v>0</v>
      </c>
      <c r="L11" s="247">
        <v>329000</v>
      </c>
      <c r="M11" s="265"/>
    </row>
    <row r="12" spans="1:15" ht="18" customHeight="1">
      <c r="A12" s="243">
        <v>10</v>
      </c>
      <c r="B12" s="249">
        <v>45691</v>
      </c>
      <c r="C12" s="244" t="s">
        <v>2464</v>
      </c>
      <c r="D12" s="244" t="s">
        <v>2465</v>
      </c>
      <c r="E12" s="244" t="s">
        <v>2466</v>
      </c>
      <c r="F12" s="245">
        <v>1</v>
      </c>
      <c r="G12" s="245">
        <f t="shared" si="0"/>
        <v>87818.181818181809</v>
      </c>
      <c r="H12" s="246">
        <f t="shared" si="1"/>
        <v>87818.181818181809</v>
      </c>
      <c r="I12" s="246">
        <f t="shared" si="3"/>
        <v>8781.818181818182</v>
      </c>
      <c r="J12" s="246">
        <f t="shared" si="4"/>
        <v>0</v>
      </c>
      <c r="K12" s="246">
        <f t="shared" si="2"/>
        <v>0</v>
      </c>
      <c r="L12" s="247">
        <v>96600</v>
      </c>
      <c r="M12" s="265"/>
    </row>
    <row r="13" spans="1:15" ht="18" customHeight="1">
      <c r="A13" s="243">
        <v>11</v>
      </c>
      <c r="B13" s="249">
        <v>45699</v>
      </c>
      <c r="C13" s="244" t="s">
        <v>2464</v>
      </c>
      <c r="D13" s="244" t="s">
        <v>2465</v>
      </c>
      <c r="E13" s="244" t="s">
        <v>2466</v>
      </c>
      <c r="F13" s="245">
        <v>1</v>
      </c>
      <c r="G13" s="245">
        <f t="shared" si="0"/>
        <v>139090.90909090909</v>
      </c>
      <c r="H13" s="246">
        <f t="shared" si="1"/>
        <v>139090.90909090909</v>
      </c>
      <c r="I13" s="246">
        <f t="shared" si="3"/>
        <v>13909.09090909091</v>
      </c>
      <c r="J13" s="246">
        <f t="shared" si="4"/>
        <v>0</v>
      </c>
      <c r="K13" s="246">
        <f t="shared" si="2"/>
        <v>0</v>
      </c>
      <c r="L13" s="247">
        <v>153000</v>
      </c>
      <c r="M13" s="265"/>
    </row>
    <row r="14" spans="1:15" ht="18" customHeight="1">
      <c r="A14" s="243">
        <v>12</v>
      </c>
      <c r="B14" s="249">
        <v>45699</v>
      </c>
      <c r="C14" s="244" t="s">
        <v>2467</v>
      </c>
      <c r="D14" s="244" t="s">
        <v>2468</v>
      </c>
      <c r="E14" s="244" t="s">
        <v>2469</v>
      </c>
      <c r="F14" s="245">
        <v>1</v>
      </c>
      <c r="G14" s="245">
        <f t="shared" si="0"/>
        <v>21818.181818181816</v>
      </c>
      <c r="H14" s="246">
        <f t="shared" si="1"/>
        <v>21818.181818181816</v>
      </c>
      <c r="I14" s="246">
        <f t="shared" si="3"/>
        <v>2181.8181818181815</v>
      </c>
      <c r="J14" s="246">
        <f t="shared" si="4"/>
        <v>0</v>
      </c>
      <c r="K14" s="246">
        <f t="shared" si="2"/>
        <v>0</v>
      </c>
      <c r="L14" s="247">
        <v>24000</v>
      </c>
      <c r="M14" s="265"/>
    </row>
    <row r="15" spans="1:15" ht="18" customHeight="1">
      <c r="A15" s="243">
        <v>13</v>
      </c>
      <c r="B15" s="249">
        <v>45706</v>
      </c>
      <c r="C15" s="244" t="s">
        <v>2464</v>
      </c>
      <c r="D15" s="244" t="s">
        <v>2465</v>
      </c>
      <c r="E15" s="244" t="s">
        <v>2469</v>
      </c>
      <c r="F15" s="245">
        <v>1</v>
      </c>
      <c r="G15" s="245">
        <f t="shared" si="0"/>
        <v>87818.181818181809</v>
      </c>
      <c r="H15" s="246">
        <f t="shared" si="1"/>
        <v>87818.181818181809</v>
      </c>
      <c r="I15" s="246">
        <f t="shared" si="3"/>
        <v>8781.818181818182</v>
      </c>
      <c r="J15" s="246">
        <f t="shared" si="4"/>
        <v>0</v>
      </c>
      <c r="K15" s="246">
        <f t="shared" si="2"/>
        <v>0</v>
      </c>
      <c r="L15" s="247">
        <v>96600</v>
      </c>
      <c r="M15" s="265"/>
    </row>
    <row r="16" spans="1:15" ht="18" customHeight="1">
      <c r="A16" s="243">
        <v>14</v>
      </c>
      <c r="B16" s="249">
        <v>45714</v>
      </c>
      <c r="C16" s="244" t="s">
        <v>2476</v>
      </c>
      <c r="D16" s="244" t="s">
        <v>2477</v>
      </c>
      <c r="E16" s="244" t="s">
        <v>2469</v>
      </c>
      <c r="F16" s="245">
        <v>1</v>
      </c>
      <c r="G16" s="245">
        <f t="shared" si="0"/>
        <v>97636.363636363632</v>
      </c>
      <c r="H16" s="246">
        <f t="shared" si="1"/>
        <v>97636.363636363632</v>
      </c>
      <c r="I16" s="246">
        <f t="shared" si="3"/>
        <v>9763.636363636364</v>
      </c>
      <c r="J16" s="246">
        <f t="shared" si="4"/>
        <v>0</v>
      </c>
      <c r="K16" s="246">
        <f t="shared" si="2"/>
        <v>0</v>
      </c>
      <c r="L16" s="247">
        <v>107400</v>
      </c>
      <c r="M16" s="265"/>
    </row>
    <row r="17" spans="1:13" ht="18" customHeight="1">
      <c r="A17" s="243">
        <v>15</v>
      </c>
      <c r="B17" s="249">
        <v>45714</v>
      </c>
      <c r="C17" s="244" t="s">
        <v>2464</v>
      </c>
      <c r="D17" s="244" t="s">
        <v>2465</v>
      </c>
      <c r="E17" s="244" t="s">
        <v>2469</v>
      </c>
      <c r="F17" s="245">
        <v>1</v>
      </c>
      <c r="G17" s="245">
        <f t="shared" si="0"/>
        <v>278181.81818181818</v>
      </c>
      <c r="H17" s="246">
        <f t="shared" si="1"/>
        <v>278181.81818181818</v>
      </c>
      <c r="I17" s="246">
        <f t="shared" si="3"/>
        <v>27818.18181818182</v>
      </c>
      <c r="J17" s="246">
        <f t="shared" si="4"/>
        <v>0</v>
      </c>
      <c r="K17" s="246">
        <f t="shared" si="2"/>
        <v>0</v>
      </c>
      <c r="L17" s="247">
        <v>306000</v>
      </c>
      <c r="M17" s="265"/>
    </row>
    <row r="18" spans="1:13" ht="18" customHeight="1">
      <c r="A18" s="243">
        <v>16</v>
      </c>
      <c r="B18" s="249">
        <v>45719</v>
      </c>
      <c r="C18" s="244" t="s">
        <v>2475</v>
      </c>
      <c r="D18" s="244" t="s">
        <v>2465</v>
      </c>
      <c r="E18" s="244" t="s">
        <v>2466</v>
      </c>
      <c r="F18" s="245">
        <v>1</v>
      </c>
      <c r="G18" s="245">
        <f t="shared" si="0"/>
        <v>346363.63636363635</v>
      </c>
      <c r="H18" s="246">
        <f t="shared" si="1"/>
        <v>346363.63636363635</v>
      </c>
      <c r="I18" s="246">
        <f t="shared" si="3"/>
        <v>34636.36363636364</v>
      </c>
      <c r="J18" s="246">
        <f t="shared" si="4"/>
        <v>0</v>
      </c>
      <c r="K18" s="246">
        <f t="shared" si="2"/>
        <v>0</v>
      </c>
      <c r="L18" s="247">
        <v>381000</v>
      </c>
      <c r="M18" s="265"/>
    </row>
    <row r="19" spans="1:13" ht="18" customHeight="1">
      <c r="A19" s="243">
        <v>17</v>
      </c>
      <c r="B19" s="249">
        <v>45719</v>
      </c>
      <c r="C19" s="244" t="s">
        <v>2478</v>
      </c>
      <c r="D19" s="244" t="s">
        <v>2479</v>
      </c>
      <c r="E19" s="244" t="s">
        <v>2469</v>
      </c>
      <c r="F19" s="245">
        <v>1</v>
      </c>
      <c r="G19" s="245">
        <f t="shared" si="0"/>
        <v>209090.90909090909</v>
      </c>
      <c r="H19" s="246">
        <f t="shared" si="1"/>
        <v>209090.90909090909</v>
      </c>
      <c r="I19" s="246">
        <f t="shared" si="3"/>
        <v>20909.090909090912</v>
      </c>
      <c r="J19" s="246">
        <f t="shared" si="4"/>
        <v>0</v>
      </c>
      <c r="K19" s="246">
        <f t="shared" si="2"/>
        <v>0</v>
      </c>
      <c r="L19" s="247">
        <v>230000</v>
      </c>
      <c r="M19" s="265"/>
    </row>
    <row r="20" spans="1:13" ht="18" customHeight="1">
      <c r="A20" s="243">
        <v>18</v>
      </c>
      <c r="B20" s="249">
        <v>45719</v>
      </c>
      <c r="C20" s="244" t="s">
        <v>2474</v>
      </c>
      <c r="D20" s="244" t="s">
        <v>2465</v>
      </c>
      <c r="E20" s="244" t="s">
        <v>2469</v>
      </c>
      <c r="F20" s="245">
        <v>1</v>
      </c>
      <c r="G20" s="245">
        <f t="shared" si="0"/>
        <v>203636.36363636362</v>
      </c>
      <c r="H20" s="246">
        <f t="shared" si="1"/>
        <v>203636.36363636362</v>
      </c>
      <c r="I20" s="246">
        <f t="shared" si="3"/>
        <v>20363.636363636364</v>
      </c>
      <c r="J20" s="246">
        <f t="shared" si="4"/>
        <v>0</v>
      </c>
      <c r="K20" s="246">
        <f t="shared" si="2"/>
        <v>0</v>
      </c>
      <c r="L20" s="247">
        <v>224000</v>
      </c>
      <c r="M20" s="265"/>
    </row>
    <row r="21" spans="1:13" ht="18" customHeight="1">
      <c r="A21" s="243">
        <v>19</v>
      </c>
      <c r="B21" s="249">
        <v>45719</v>
      </c>
      <c r="C21" s="244" t="s">
        <v>2480</v>
      </c>
      <c r="D21" s="244" t="s">
        <v>2477</v>
      </c>
      <c r="E21" s="244" t="s">
        <v>2469</v>
      </c>
      <c r="F21" s="245">
        <v>1</v>
      </c>
      <c r="G21" s="245">
        <f t="shared" si="0"/>
        <v>161909.09090909088</v>
      </c>
      <c r="H21" s="246">
        <f t="shared" si="1"/>
        <v>161909.09090909088</v>
      </c>
      <c r="I21" s="246">
        <f t="shared" si="3"/>
        <v>16190.909090909088</v>
      </c>
      <c r="J21" s="246">
        <f t="shared" si="4"/>
        <v>0</v>
      </c>
      <c r="K21" s="246">
        <f t="shared" si="2"/>
        <v>0</v>
      </c>
      <c r="L21" s="247">
        <v>178100</v>
      </c>
      <c r="M21" s="265"/>
    </row>
    <row r="22" spans="1:13" ht="18" customHeight="1">
      <c r="A22" s="243">
        <v>20</v>
      </c>
      <c r="B22" s="249">
        <v>45720</v>
      </c>
      <c r="C22" s="244" t="s">
        <v>2481</v>
      </c>
      <c r="D22" s="244" t="s">
        <v>2482</v>
      </c>
      <c r="E22" s="244" t="s">
        <v>2469</v>
      </c>
      <c r="F22" s="245">
        <v>1</v>
      </c>
      <c r="G22" s="245">
        <f t="shared" si="0"/>
        <v>74181.818181818177</v>
      </c>
      <c r="H22" s="246">
        <f t="shared" si="1"/>
        <v>74181.818181818177</v>
      </c>
      <c r="I22" s="246">
        <f t="shared" si="3"/>
        <v>7418.181818181818</v>
      </c>
      <c r="J22" s="246">
        <f t="shared" si="4"/>
        <v>0</v>
      </c>
      <c r="K22" s="246">
        <f t="shared" si="2"/>
        <v>0</v>
      </c>
      <c r="L22" s="247">
        <v>81600</v>
      </c>
      <c r="M22" s="265"/>
    </row>
    <row r="23" spans="1:13" ht="18" customHeight="1">
      <c r="A23" s="243">
        <v>21</v>
      </c>
      <c r="B23" s="249">
        <v>45720</v>
      </c>
      <c r="C23" s="244" t="s">
        <v>2483</v>
      </c>
      <c r="D23" s="244" t="s">
        <v>2484</v>
      </c>
      <c r="E23" s="244" t="s">
        <v>2469</v>
      </c>
      <c r="F23" s="245">
        <v>1</v>
      </c>
      <c r="G23" s="245">
        <f t="shared" si="0"/>
        <v>9090909.0909090899</v>
      </c>
      <c r="H23" s="246">
        <f t="shared" si="1"/>
        <v>9090909.0909090899</v>
      </c>
      <c r="I23" s="246">
        <f t="shared" si="3"/>
        <v>909090.90909090906</v>
      </c>
      <c r="J23" s="246">
        <f t="shared" si="4"/>
        <v>0</v>
      </c>
      <c r="K23" s="246">
        <f t="shared" si="2"/>
        <v>0</v>
      </c>
      <c r="L23" s="247">
        <v>10000000</v>
      </c>
      <c r="M23" s="265"/>
    </row>
    <row r="24" spans="1:13" ht="18" customHeight="1">
      <c r="A24" s="243">
        <v>22</v>
      </c>
      <c r="B24" s="249">
        <v>45722</v>
      </c>
      <c r="C24" s="244" t="s">
        <v>2467</v>
      </c>
      <c r="D24" s="244" t="s">
        <v>2468</v>
      </c>
      <c r="E24" s="244" t="s">
        <v>2469</v>
      </c>
      <c r="F24" s="245">
        <v>1</v>
      </c>
      <c r="G24" s="245">
        <f t="shared" si="0"/>
        <v>21818.181818181816</v>
      </c>
      <c r="H24" s="246">
        <f t="shared" si="1"/>
        <v>21818.181818181816</v>
      </c>
      <c r="I24" s="246">
        <f t="shared" si="3"/>
        <v>2181.8181818181815</v>
      </c>
      <c r="J24" s="246">
        <f t="shared" si="4"/>
        <v>0</v>
      </c>
      <c r="K24" s="246">
        <f t="shared" si="2"/>
        <v>0</v>
      </c>
      <c r="L24" s="247">
        <v>24000</v>
      </c>
      <c r="M24" s="265"/>
    </row>
    <row r="25" spans="1:13" ht="18" customHeight="1">
      <c r="A25" s="243">
        <v>23</v>
      </c>
      <c r="B25" s="249">
        <v>45727</v>
      </c>
      <c r="C25" s="244" t="s">
        <v>2464</v>
      </c>
      <c r="D25" s="244" t="s">
        <v>2465</v>
      </c>
      <c r="E25" s="244" t="s">
        <v>2469</v>
      </c>
      <c r="F25" s="245">
        <v>1</v>
      </c>
      <c r="G25" s="245">
        <f t="shared" si="0"/>
        <v>139090.90909090909</v>
      </c>
      <c r="H25" s="246">
        <f t="shared" si="1"/>
        <v>139090.90909090909</v>
      </c>
      <c r="I25" s="246">
        <f t="shared" si="3"/>
        <v>13909.09090909091</v>
      </c>
      <c r="J25" s="246">
        <f t="shared" si="4"/>
        <v>0</v>
      </c>
      <c r="K25" s="246">
        <f t="shared" si="2"/>
        <v>0</v>
      </c>
      <c r="L25" s="247">
        <v>153000</v>
      </c>
      <c r="M25" s="265"/>
    </row>
    <row r="26" spans="1:13" ht="18" customHeight="1">
      <c r="A26" s="243">
        <v>24</v>
      </c>
      <c r="B26" s="249">
        <v>45747</v>
      </c>
      <c r="C26" s="244" t="s">
        <v>2464</v>
      </c>
      <c r="D26" s="244" t="s">
        <v>2485</v>
      </c>
      <c r="E26" s="244" t="s">
        <v>2469</v>
      </c>
      <c r="F26" s="245">
        <v>1</v>
      </c>
      <c r="G26" s="245">
        <f t="shared" si="0"/>
        <v>405818.18181818177</v>
      </c>
      <c r="H26" s="246">
        <f t="shared" si="1"/>
        <v>405818.18181818177</v>
      </c>
      <c r="I26" s="246">
        <f t="shared" si="3"/>
        <v>40581.818181818177</v>
      </c>
      <c r="J26" s="246">
        <f t="shared" si="4"/>
        <v>0</v>
      </c>
      <c r="K26" s="246">
        <f t="shared" si="2"/>
        <v>0</v>
      </c>
      <c r="L26" s="247">
        <v>446400</v>
      </c>
      <c r="M26" s="265"/>
    </row>
    <row r="27" spans="1:13" ht="18" customHeight="1">
      <c r="A27" s="243">
        <v>25</v>
      </c>
      <c r="B27" s="249">
        <v>45749</v>
      </c>
      <c r="C27" s="244" t="s">
        <v>2486</v>
      </c>
      <c r="D27" s="244" t="s">
        <v>2465</v>
      </c>
      <c r="E27" s="244" t="s">
        <v>2469</v>
      </c>
      <c r="F27" s="245">
        <v>1</v>
      </c>
      <c r="G27" s="245">
        <f t="shared" si="0"/>
        <v>131818.18181818179</v>
      </c>
      <c r="H27" s="246">
        <f t="shared" si="1"/>
        <v>131818.18181818179</v>
      </c>
      <c r="I27" s="246">
        <f t="shared" si="3"/>
        <v>13181.81818181818</v>
      </c>
      <c r="J27" s="246">
        <f t="shared" si="4"/>
        <v>0</v>
      </c>
      <c r="K27" s="246">
        <f t="shared" si="2"/>
        <v>0</v>
      </c>
      <c r="L27" s="247">
        <v>145000</v>
      </c>
      <c r="M27" s="265"/>
    </row>
    <row r="28" spans="1:13" ht="18" customHeight="1">
      <c r="A28" s="243">
        <v>26</v>
      </c>
      <c r="B28" s="249">
        <v>45761</v>
      </c>
      <c r="C28" s="244" t="s">
        <v>2464</v>
      </c>
      <c r="D28" s="244" t="s">
        <v>2465</v>
      </c>
      <c r="E28" s="244" t="s">
        <v>2469</v>
      </c>
      <c r="F28" s="245">
        <v>1</v>
      </c>
      <c r="G28" s="245">
        <f t="shared" si="0"/>
        <v>139090.90909090909</v>
      </c>
      <c r="H28" s="246">
        <f t="shared" si="1"/>
        <v>139090.90909090909</v>
      </c>
      <c r="I28" s="246">
        <f t="shared" si="3"/>
        <v>13909.09090909091</v>
      </c>
      <c r="J28" s="246">
        <f t="shared" si="4"/>
        <v>0</v>
      </c>
      <c r="K28" s="246">
        <f t="shared" si="2"/>
        <v>0</v>
      </c>
      <c r="L28" s="247">
        <v>153000</v>
      </c>
      <c r="M28" s="265"/>
    </row>
    <row r="29" spans="1:13" ht="18" customHeight="1">
      <c r="A29" s="243">
        <v>27</v>
      </c>
      <c r="B29" s="249">
        <v>45762</v>
      </c>
      <c r="C29" s="244" t="s">
        <v>2464</v>
      </c>
      <c r="D29" s="244" t="s">
        <v>2465</v>
      </c>
      <c r="E29" s="244" t="s">
        <v>2469</v>
      </c>
      <c r="F29" s="245">
        <v>1</v>
      </c>
      <c r="G29" s="245">
        <f t="shared" si="0"/>
        <v>1429090.9090909089</v>
      </c>
      <c r="H29" s="246">
        <f t="shared" si="1"/>
        <v>1429090.9090909089</v>
      </c>
      <c r="I29" s="246">
        <f t="shared" si="3"/>
        <v>142909.09090909091</v>
      </c>
      <c r="J29" s="246">
        <f t="shared" si="4"/>
        <v>0</v>
      </c>
      <c r="K29" s="246">
        <f t="shared" si="2"/>
        <v>0</v>
      </c>
      <c r="L29" s="247">
        <v>1572000</v>
      </c>
      <c r="M29" s="265"/>
    </row>
    <row r="30" spans="1:13" ht="18" customHeight="1">
      <c r="A30" s="243">
        <v>28</v>
      </c>
      <c r="B30" s="249">
        <v>45776</v>
      </c>
      <c r="C30" s="244" t="s">
        <v>2474</v>
      </c>
      <c r="D30" s="244" t="s">
        <v>2465</v>
      </c>
      <c r="E30" s="244" t="s">
        <v>2469</v>
      </c>
      <c r="F30" s="245">
        <v>1</v>
      </c>
      <c r="G30" s="245">
        <f t="shared" si="0"/>
        <v>636363.63636363635</v>
      </c>
      <c r="H30" s="246">
        <f t="shared" si="1"/>
        <v>636363.63636363635</v>
      </c>
      <c r="I30" s="246">
        <f t="shared" si="3"/>
        <v>63636.36363636364</v>
      </c>
      <c r="J30" s="246">
        <f t="shared" si="4"/>
        <v>0</v>
      </c>
      <c r="K30" s="246">
        <f t="shared" si="2"/>
        <v>0</v>
      </c>
      <c r="L30" s="247">
        <v>700000</v>
      </c>
      <c r="M30" s="265"/>
    </row>
    <row r="31" spans="1:13" ht="18" customHeight="1">
      <c r="A31" s="243">
        <v>29</v>
      </c>
      <c r="B31" s="249">
        <v>45776</v>
      </c>
      <c r="C31" s="244" t="s">
        <v>2478</v>
      </c>
      <c r="D31" s="244" t="s">
        <v>2479</v>
      </c>
      <c r="E31" s="244" t="s">
        <v>2469</v>
      </c>
      <c r="F31" s="245">
        <v>1</v>
      </c>
      <c r="G31" s="245">
        <f t="shared" si="0"/>
        <v>541818.18181818177</v>
      </c>
      <c r="H31" s="246">
        <f t="shared" si="1"/>
        <v>541818.18181818177</v>
      </c>
      <c r="I31" s="246">
        <f t="shared" si="3"/>
        <v>54181.818181818177</v>
      </c>
      <c r="J31" s="246">
        <f t="shared" si="4"/>
        <v>0</v>
      </c>
      <c r="K31" s="246">
        <f t="shared" si="2"/>
        <v>0</v>
      </c>
      <c r="L31" s="247">
        <v>596000</v>
      </c>
      <c r="M31" s="265"/>
    </row>
    <row r="32" spans="1:13" ht="18" customHeight="1">
      <c r="A32" s="243">
        <v>30</v>
      </c>
      <c r="B32" s="249">
        <v>45776</v>
      </c>
      <c r="C32" s="244" t="s">
        <v>2476</v>
      </c>
      <c r="D32" s="244" t="s">
        <v>2477</v>
      </c>
      <c r="E32" s="244" t="s">
        <v>2469</v>
      </c>
      <c r="F32" s="245">
        <v>1</v>
      </c>
      <c r="G32" s="245">
        <f t="shared" si="0"/>
        <v>125999.99999999999</v>
      </c>
      <c r="H32" s="246">
        <f t="shared" si="1"/>
        <v>125999.99999999999</v>
      </c>
      <c r="I32" s="246">
        <f t="shared" si="3"/>
        <v>12600</v>
      </c>
      <c r="J32" s="246">
        <f t="shared" si="4"/>
        <v>0</v>
      </c>
      <c r="K32" s="246">
        <f t="shared" si="2"/>
        <v>0</v>
      </c>
      <c r="L32" s="247">
        <v>138600</v>
      </c>
      <c r="M32" s="265"/>
    </row>
    <row r="33" spans="1:13" ht="18" customHeight="1">
      <c r="A33" s="243">
        <v>31</v>
      </c>
      <c r="B33" s="249">
        <v>45776</v>
      </c>
      <c r="C33" s="244" t="s">
        <v>2475</v>
      </c>
      <c r="D33" s="244" t="s">
        <v>2465</v>
      </c>
      <c r="E33" s="244" t="s">
        <v>2469</v>
      </c>
      <c r="F33" s="245">
        <v>1</v>
      </c>
      <c r="G33" s="245">
        <f t="shared" si="0"/>
        <v>409999.99999999994</v>
      </c>
      <c r="H33" s="246">
        <f t="shared" si="1"/>
        <v>409999.99999999994</v>
      </c>
      <c r="I33" s="246">
        <f t="shared" si="3"/>
        <v>41000</v>
      </c>
      <c r="J33" s="246">
        <f t="shared" si="4"/>
        <v>0</v>
      </c>
      <c r="K33" s="246">
        <f t="shared" si="2"/>
        <v>0</v>
      </c>
      <c r="L33" s="247">
        <v>451000</v>
      </c>
      <c r="M33" s="265"/>
    </row>
    <row r="34" spans="1:13" ht="18.75" customHeight="1">
      <c r="A34" s="243">
        <v>32</v>
      </c>
      <c r="B34" s="249">
        <v>45776</v>
      </c>
      <c r="C34" s="244" t="s">
        <v>2480</v>
      </c>
      <c r="D34" s="244" t="s">
        <v>2477</v>
      </c>
      <c r="E34" s="244" t="s">
        <v>2469</v>
      </c>
      <c r="F34" s="245">
        <v>1</v>
      </c>
      <c r="G34" s="245">
        <f t="shared" si="0"/>
        <v>221818.18181818179</v>
      </c>
      <c r="H34" s="246">
        <f t="shared" si="1"/>
        <v>221818.18181818179</v>
      </c>
      <c r="I34" s="246">
        <f t="shared" si="3"/>
        <v>22181.81818181818</v>
      </c>
      <c r="J34" s="246">
        <f t="shared" si="4"/>
        <v>0</v>
      </c>
      <c r="K34" s="246">
        <f t="shared" si="2"/>
        <v>0</v>
      </c>
      <c r="L34" s="247">
        <v>244000</v>
      </c>
      <c r="M34" s="265"/>
    </row>
    <row r="35" spans="1:13" ht="18" customHeight="1">
      <c r="A35" s="243">
        <v>33</v>
      </c>
      <c r="B35" s="249">
        <v>45785</v>
      </c>
      <c r="C35" s="244" t="s">
        <v>2467</v>
      </c>
      <c r="D35" s="244" t="s">
        <v>2468</v>
      </c>
      <c r="E35" s="244" t="s">
        <v>2469</v>
      </c>
      <c r="F35" s="245">
        <v>1</v>
      </c>
      <c r="G35" s="245">
        <f t="shared" si="0"/>
        <v>43636.363636363632</v>
      </c>
      <c r="H35" s="246">
        <f t="shared" si="1"/>
        <v>43636.363636363632</v>
      </c>
      <c r="I35" s="246">
        <f t="shared" si="3"/>
        <v>4363.6363636363631</v>
      </c>
      <c r="J35" s="246">
        <f t="shared" si="4"/>
        <v>0</v>
      </c>
      <c r="K35" s="246">
        <f t="shared" si="2"/>
        <v>0</v>
      </c>
      <c r="L35" s="247">
        <v>48000</v>
      </c>
      <c r="M35" s="265"/>
    </row>
    <row r="36" spans="1:13" ht="20.25" customHeight="1">
      <c r="A36" s="243">
        <v>34</v>
      </c>
      <c r="B36" s="249">
        <v>45786</v>
      </c>
      <c r="C36" s="244" t="s">
        <v>2464</v>
      </c>
      <c r="D36" s="244" t="s">
        <v>2465</v>
      </c>
      <c r="E36" s="244" t="s">
        <v>2469</v>
      </c>
      <c r="F36" s="245">
        <v>1</v>
      </c>
      <c r="G36" s="245">
        <f t="shared" si="0"/>
        <v>155454.54545454544</v>
      </c>
      <c r="H36" s="246">
        <f t="shared" si="1"/>
        <v>155454.54545454544</v>
      </c>
      <c r="I36" s="246">
        <f t="shared" si="3"/>
        <v>15545.454545454544</v>
      </c>
      <c r="J36" s="246">
        <f t="shared" si="4"/>
        <v>0</v>
      </c>
      <c r="K36" s="246">
        <f t="shared" si="2"/>
        <v>0</v>
      </c>
      <c r="L36" s="247">
        <v>171000</v>
      </c>
      <c r="M36" s="265"/>
    </row>
    <row r="37" spans="1:13" ht="18" customHeight="1">
      <c r="A37" s="243">
        <v>35</v>
      </c>
      <c r="B37" s="249">
        <v>45791</v>
      </c>
      <c r="C37" s="244" t="s">
        <v>2467</v>
      </c>
      <c r="D37" s="244" t="s">
        <v>2468</v>
      </c>
      <c r="E37" s="244" t="s">
        <v>2469</v>
      </c>
      <c r="F37" s="245">
        <v>1</v>
      </c>
      <c r="G37" s="245">
        <f t="shared" si="0"/>
        <v>21818.181818181816</v>
      </c>
      <c r="H37" s="246">
        <f t="shared" si="1"/>
        <v>21818.181818181816</v>
      </c>
      <c r="I37" s="246">
        <f t="shared" si="3"/>
        <v>2181.8181818181815</v>
      </c>
      <c r="J37" s="246">
        <f t="shared" si="4"/>
        <v>0</v>
      </c>
      <c r="K37" s="246">
        <f t="shared" si="2"/>
        <v>0</v>
      </c>
      <c r="L37" s="247">
        <v>24000</v>
      </c>
      <c r="M37" s="265"/>
    </row>
    <row r="38" spans="1:13" ht="18.75" customHeight="1">
      <c r="A38" s="243">
        <v>36</v>
      </c>
      <c r="B38" s="249">
        <v>45797</v>
      </c>
      <c r="C38" s="244" t="s">
        <v>2483</v>
      </c>
      <c r="D38" s="244" t="s">
        <v>2484</v>
      </c>
      <c r="E38" s="244" t="s">
        <v>2469</v>
      </c>
      <c r="F38" s="245">
        <v>1</v>
      </c>
      <c r="G38" s="245">
        <f>L38/F38/1.1</f>
        <v>12727272.727272727</v>
      </c>
      <c r="H38" s="246">
        <f>F38*G38</f>
        <v>12727272.727272727</v>
      </c>
      <c r="I38" s="246">
        <f>H38*10%</f>
        <v>1272727.2727272727</v>
      </c>
      <c r="J38" s="246">
        <f>IF(E38="매출",F38*G38,0)</f>
        <v>0</v>
      </c>
      <c r="K38" s="246">
        <f>J38*10%</f>
        <v>0</v>
      </c>
      <c r="L38" s="247">
        <v>14000000</v>
      </c>
      <c r="M38" s="265"/>
    </row>
    <row r="39" spans="1:13" ht="18.75" customHeight="1">
      <c r="A39" s="243">
        <v>37</v>
      </c>
      <c r="B39" s="249">
        <v>45803</v>
      </c>
      <c r="C39" s="244" t="s">
        <v>2464</v>
      </c>
      <c r="D39" s="244" t="s">
        <v>2465</v>
      </c>
      <c r="E39" s="244" t="s">
        <v>2469</v>
      </c>
      <c r="F39" s="245">
        <v>1</v>
      </c>
      <c r="G39" s="245">
        <f t="shared" si="0"/>
        <v>729090.90909090906</v>
      </c>
      <c r="H39" s="246">
        <f t="shared" si="1"/>
        <v>729090.90909090906</v>
      </c>
      <c r="I39" s="246">
        <f t="shared" si="3"/>
        <v>72909.090909090912</v>
      </c>
      <c r="J39" s="246">
        <f t="shared" si="4"/>
        <v>0</v>
      </c>
      <c r="K39" s="246">
        <f t="shared" si="2"/>
        <v>0</v>
      </c>
      <c r="L39" s="247">
        <v>802000</v>
      </c>
      <c r="M39" s="265"/>
    </row>
    <row r="40" spans="1:13" ht="18" customHeight="1">
      <c r="A40" s="243">
        <v>38</v>
      </c>
      <c r="B40" s="249">
        <v>45806</v>
      </c>
      <c r="C40" s="244" t="s">
        <v>2467</v>
      </c>
      <c r="D40" s="244" t="s">
        <v>2468</v>
      </c>
      <c r="E40" s="244" t="s">
        <v>2469</v>
      </c>
      <c r="F40" s="245">
        <v>1</v>
      </c>
      <c r="G40" s="245">
        <f t="shared" si="0"/>
        <v>43636.363636363632</v>
      </c>
      <c r="H40" s="246">
        <f t="shared" si="1"/>
        <v>43636.363636363632</v>
      </c>
      <c r="I40" s="246">
        <f t="shared" si="3"/>
        <v>4363.6363636363631</v>
      </c>
      <c r="J40" s="246">
        <f t="shared" si="4"/>
        <v>0</v>
      </c>
      <c r="K40" s="246">
        <f t="shared" ref="K40:K51" si="5">J40*10%</f>
        <v>0</v>
      </c>
      <c r="L40" s="247">
        <v>48000</v>
      </c>
      <c r="M40" s="265"/>
    </row>
    <row r="41" spans="1:13" ht="18" customHeight="1">
      <c r="A41" s="243">
        <v>39</v>
      </c>
      <c r="B41" s="249">
        <v>45810</v>
      </c>
      <c r="C41" s="244" t="s">
        <v>2481</v>
      </c>
      <c r="D41" s="244" t="s">
        <v>2482</v>
      </c>
      <c r="E41" s="244" t="s">
        <v>2469</v>
      </c>
      <c r="F41" s="245">
        <v>1</v>
      </c>
      <c r="G41" s="245">
        <f t="shared" si="0"/>
        <v>74181.818181818177</v>
      </c>
      <c r="H41" s="246">
        <f t="shared" si="1"/>
        <v>74181.818181818177</v>
      </c>
      <c r="I41" s="246">
        <f t="shared" si="3"/>
        <v>7418.181818181818</v>
      </c>
      <c r="J41" s="246">
        <f t="shared" si="4"/>
        <v>0</v>
      </c>
      <c r="K41" s="246">
        <f t="shared" si="5"/>
        <v>0</v>
      </c>
      <c r="L41" s="247">
        <v>81600</v>
      </c>
      <c r="M41" s="265"/>
    </row>
    <row r="42" spans="1:13" ht="18.75" customHeight="1">
      <c r="A42" s="243">
        <v>40</v>
      </c>
      <c r="B42" s="249">
        <v>45786</v>
      </c>
      <c r="C42" s="244" t="s">
        <v>2483</v>
      </c>
      <c r="D42" s="244" t="s">
        <v>2484</v>
      </c>
      <c r="E42" s="244" t="s">
        <v>2469</v>
      </c>
      <c r="F42" s="245">
        <v>1</v>
      </c>
      <c r="G42" s="245">
        <f t="shared" si="0"/>
        <v>12727272.727272727</v>
      </c>
      <c r="H42" s="246">
        <f t="shared" si="1"/>
        <v>12727272.727272727</v>
      </c>
      <c r="I42" s="246">
        <f t="shared" si="3"/>
        <v>1272727.2727272727</v>
      </c>
      <c r="J42" s="246">
        <f t="shared" si="4"/>
        <v>0</v>
      </c>
      <c r="K42" s="246">
        <f t="shared" si="5"/>
        <v>0</v>
      </c>
      <c r="L42" s="247">
        <v>14000000</v>
      </c>
      <c r="M42" s="265"/>
    </row>
    <row r="43" spans="1:13" ht="18" customHeight="1">
      <c r="A43" s="243">
        <v>41</v>
      </c>
      <c r="B43" s="249">
        <v>45828</v>
      </c>
      <c r="C43" s="244" t="s">
        <v>2464</v>
      </c>
      <c r="D43" s="244" t="s">
        <v>2465</v>
      </c>
      <c r="E43" s="244" t="s">
        <v>2469</v>
      </c>
      <c r="F43" s="245">
        <v>1</v>
      </c>
      <c r="G43" s="245">
        <f t="shared" si="0"/>
        <v>583636.36363636365</v>
      </c>
      <c r="H43" s="246">
        <f t="shared" si="1"/>
        <v>583636.36363636365</v>
      </c>
      <c r="I43" s="246">
        <f t="shared" si="3"/>
        <v>58363.636363636368</v>
      </c>
      <c r="J43" s="246">
        <f t="shared" si="4"/>
        <v>0</v>
      </c>
      <c r="K43" s="246">
        <f t="shared" si="5"/>
        <v>0</v>
      </c>
      <c r="L43" s="247">
        <v>642000</v>
      </c>
      <c r="M43" s="265"/>
    </row>
    <row r="44" spans="1:13" ht="18" customHeight="1">
      <c r="A44" s="243">
        <v>42</v>
      </c>
      <c r="B44" s="249">
        <v>45838</v>
      </c>
      <c r="C44" s="244" t="s">
        <v>2474</v>
      </c>
      <c r="D44" s="244" t="s">
        <v>2465</v>
      </c>
      <c r="E44" s="244" t="s">
        <v>2469</v>
      </c>
      <c r="F44" s="245">
        <v>1</v>
      </c>
      <c r="G44" s="245">
        <f t="shared" si="0"/>
        <v>469999.99999999994</v>
      </c>
      <c r="H44" s="246">
        <f t="shared" si="1"/>
        <v>469999.99999999994</v>
      </c>
      <c r="I44" s="246">
        <f t="shared" si="3"/>
        <v>47000</v>
      </c>
      <c r="J44" s="246">
        <f t="shared" si="4"/>
        <v>0</v>
      </c>
      <c r="K44" s="246">
        <f t="shared" si="5"/>
        <v>0</v>
      </c>
      <c r="L44" s="247">
        <v>517000</v>
      </c>
      <c r="M44" s="265"/>
    </row>
    <row r="45" spans="1:13" ht="18" customHeight="1">
      <c r="A45" s="243">
        <v>43</v>
      </c>
      <c r="B45" s="249">
        <v>45838</v>
      </c>
      <c r="C45" s="244" t="s">
        <v>2480</v>
      </c>
      <c r="D45" s="244" t="s">
        <v>2477</v>
      </c>
      <c r="E45" s="244" t="s">
        <v>2469</v>
      </c>
      <c r="F45" s="245">
        <v>1</v>
      </c>
      <c r="G45" s="245">
        <f t="shared" si="0"/>
        <v>166363.63636363635</v>
      </c>
      <c r="H45" s="246">
        <f t="shared" si="1"/>
        <v>166363.63636363635</v>
      </c>
      <c r="I45" s="246">
        <f t="shared" si="3"/>
        <v>16636.363636363636</v>
      </c>
      <c r="J45" s="246">
        <f t="shared" si="4"/>
        <v>0</v>
      </c>
      <c r="K45" s="246">
        <f t="shared" si="5"/>
        <v>0</v>
      </c>
      <c r="L45" s="247">
        <v>183000</v>
      </c>
      <c r="M45" s="265"/>
    </row>
    <row r="46" spans="1:13" ht="18" customHeight="1">
      <c r="A46" s="243">
        <v>44</v>
      </c>
      <c r="B46" s="249">
        <v>45838</v>
      </c>
      <c r="C46" s="244" t="s">
        <v>2475</v>
      </c>
      <c r="D46" s="244" t="s">
        <v>2465</v>
      </c>
      <c r="E46" s="244" t="s">
        <v>2469</v>
      </c>
      <c r="F46" s="245">
        <v>1</v>
      </c>
      <c r="G46" s="245">
        <f t="shared" si="0"/>
        <v>645454.54545454541</v>
      </c>
      <c r="H46" s="246">
        <f t="shared" si="1"/>
        <v>645454.54545454541</v>
      </c>
      <c r="I46" s="246">
        <f t="shared" si="3"/>
        <v>64545.454545454544</v>
      </c>
      <c r="J46" s="246">
        <f t="shared" si="4"/>
        <v>0</v>
      </c>
      <c r="K46" s="246">
        <f t="shared" si="5"/>
        <v>0</v>
      </c>
      <c r="L46" s="247">
        <v>710000</v>
      </c>
      <c r="M46" s="265"/>
    </row>
    <row r="47" spans="1:13" ht="18" customHeight="1">
      <c r="A47" s="243">
        <v>45</v>
      </c>
      <c r="B47" s="249">
        <v>45838</v>
      </c>
      <c r="C47" s="244" t="s">
        <v>2476</v>
      </c>
      <c r="D47" s="244" t="s">
        <v>2477</v>
      </c>
      <c r="E47" s="244" t="s">
        <v>2469</v>
      </c>
      <c r="F47" s="245">
        <v>1</v>
      </c>
      <c r="G47" s="245">
        <f t="shared" si="0"/>
        <v>192363.63636363635</v>
      </c>
      <c r="H47" s="246">
        <f t="shared" si="1"/>
        <v>192363.63636363635</v>
      </c>
      <c r="I47" s="246">
        <f t="shared" si="3"/>
        <v>19236.363636363636</v>
      </c>
      <c r="J47" s="246">
        <f t="shared" si="4"/>
        <v>0</v>
      </c>
      <c r="K47" s="246">
        <f t="shared" si="5"/>
        <v>0</v>
      </c>
      <c r="L47" s="247">
        <v>211600</v>
      </c>
      <c r="M47" s="265"/>
    </row>
    <row r="48" spans="1:13" ht="18" customHeight="1">
      <c r="A48" s="243">
        <v>46</v>
      </c>
      <c r="B48" s="249">
        <v>45861</v>
      </c>
      <c r="C48" s="244" t="s">
        <v>2900</v>
      </c>
      <c r="D48" s="244" t="s">
        <v>2901</v>
      </c>
      <c r="E48" s="244" t="s">
        <v>2469</v>
      </c>
      <c r="F48" s="245">
        <v>1</v>
      </c>
      <c r="G48" s="245">
        <f t="shared" si="0"/>
        <v>466363.63636363635</v>
      </c>
      <c r="H48" s="246">
        <f t="shared" si="1"/>
        <v>466363.63636363635</v>
      </c>
      <c r="I48" s="246">
        <f t="shared" si="3"/>
        <v>46636.36363636364</v>
      </c>
      <c r="J48" s="246">
        <f t="shared" si="4"/>
        <v>0</v>
      </c>
      <c r="K48" s="246">
        <f t="shared" si="5"/>
        <v>0</v>
      </c>
      <c r="L48" s="247">
        <v>513000</v>
      </c>
    </row>
    <row r="49" spans="1:12" ht="18" customHeight="1">
      <c r="A49" s="243">
        <v>47</v>
      </c>
      <c r="B49" s="249">
        <v>45866</v>
      </c>
      <c r="C49" s="244" t="s">
        <v>2978</v>
      </c>
      <c r="D49" s="244" t="s">
        <v>2979</v>
      </c>
      <c r="E49" s="244" t="s">
        <v>2469</v>
      </c>
      <c r="F49" s="245">
        <v>1</v>
      </c>
      <c r="G49" s="245">
        <f t="shared" si="0"/>
        <v>147727.27272727271</v>
      </c>
      <c r="H49" s="246">
        <f t="shared" si="1"/>
        <v>147727.27272727271</v>
      </c>
      <c r="I49" s="246">
        <f t="shared" si="3"/>
        <v>14772.727272727272</v>
      </c>
      <c r="J49" s="246">
        <f t="shared" si="4"/>
        <v>0</v>
      </c>
      <c r="K49" s="246">
        <f t="shared" si="5"/>
        <v>0</v>
      </c>
      <c r="L49" s="247">
        <v>162500</v>
      </c>
    </row>
    <row r="50" spans="1:12" ht="18" customHeight="1">
      <c r="A50" s="243">
        <v>48</v>
      </c>
      <c r="B50" s="249">
        <v>45867</v>
      </c>
      <c r="C50" s="244" t="s">
        <v>2464</v>
      </c>
      <c r="D50" s="244" t="s">
        <v>2901</v>
      </c>
      <c r="E50" s="244" t="s">
        <v>2469</v>
      </c>
      <c r="F50" s="245">
        <v>1</v>
      </c>
      <c r="G50" s="245">
        <f t="shared" si="0"/>
        <v>406363.63636363635</v>
      </c>
      <c r="H50" s="246">
        <f t="shared" si="1"/>
        <v>406363.63636363635</v>
      </c>
      <c r="I50" s="246">
        <f t="shared" si="3"/>
        <v>40636.36363636364</v>
      </c>
      <c r="J50" s="246">
        <f t="shared" si="4"/>
        <v>0</v>
      </c>
      <c r="K50" s="246">
        <f t="shared" si="5"/>
        <v>0</v>
      </c>
      <c r="L50" s="247">
        <v>447000</v>
      </c>
    </row>
    <row r="51" spans="1:12" ht="18" customHeight="1">
      <c r="A51" s="243">
        <v>49</v>
      </c>
      <c r="B51" s="249">
        <v>45848</v>
      </c>
      <c r="C51" s="244" t="s">
        <v>2483</v>
      </c>
      <c r="D51" s="244" t="s">
        <v>2982</v>
      </c>
      <c r="E51" s="244" t="s">
        <v>2469</v>
      </c>
      <c r="F51" s="277">
        <v>1</v>
      </c>
      <c r="G51" s="245">
        <f t="shared" si="0"/>
        <v>872545.45454545447</v>
      </c>
      <c r="H51" s="246">
        <f t="shared" si="1"/>
        <v>872545.45454545447</v>
      </c>
      <c r="I51" s="246">
        <f t="shared" si="3"/>
        <v>87254.545454545456</v>
      </c>
      <c r="J51" s="246">
        <f t="shared" si="4"/>
        <v>0</v>
      </c>
      <c r="K51" s="246">
        <f t="shared" si="5"/>
        <v>0</v>
      </c>
      <c r="L51" s="247">
        <v>959800</v>
      </c>
    </row>
    <row r="52" spans="1:12" ht="18" customHeight="1">
      <c r="A52" s="243">
        <v>50</v>
      </c>
      <c r="B52" s="249">
        <v>45867</v>
      </c>
      <c r="C52" s="244" t="s">
        <v>2980</v>
      </c>
      <c r="D52" s="244" t="s">
        <v>2981</v>
      </c>
      <c r="E52" s="244" t="s">
        <v>2469</v>
      </c>
      <c r="F52" s="277">
        <v>1</v>
      </c>
      <c r="G52" s="245">
        <f t="shared" si="0"/>
        <v>135000</v>
      </c>
      <c r="H52" s="246">
        <f t="shared" si="1"/>
        <v>135000</v>
      </c>
      <c r="I52" s="246">
        <f t="shared" si="3"/>
        <v>13500</v>
      </c>
      <c r="J52" s="246">
        <f t="shared" si="4"/>
        <v>0</v>
      </c>
      <c r="K52" s="246"/>
      <c r="L52" s="247">
        <v>148500</v>
      </c>
    </row>
    <row r="53" spans="1:12" ht="18" customHeight="1">
      <c r="A53" s="243">
        <v>51</v>
      </c>
      <c r="B53" s="249">
        <v>45867</v>
      </c>
      <c r="C53" s="244" t="s">
        <v>2483</v>
      </c>
      <c r="D53" s="244" t="s">
        <v>2982</v>
      </c>
      <c r="E53" s="244" t="s">
        <v>2469</v>
      </c>
      <c r="F53" s="277">
        <v>1</v>
      </c>
      <c r="G53" s="245">
        <f t="shared" si="0"/>
        <v>2398545.4545454541</v>
      </c>
      <c r="H53" s="246">
        <f t="shared" si="1"/>
        <v>2398545.4545454541</v>
      </c>
      <c r="I53" s="246">
        <f t="shared" si="3"/>
        <v>239854.54545454541</v>
      </c>
      <c r="J53" s="246">
        <f t="shared" si="4"/>
        <v>0</v>
      </c>
      <c r="K53" s="246"/>
      <c r="L53" s="247">
        <v>2638400</v>
      </c>
    </row>
    <row r="54" spans="1:12" ht="18" customHeight="1">
      <c r="A54" s="243">
        <v>52</v>
      </c>
      <c r="B54" s="249">
        <v>45867</v>
      </c>
      <c r="C54" s="244" t="s">
        <v>2983</v>
      </c>
      <c r="D54" s="244" t="s">
        <v>2984</v>
      </c>
      <c r="E54" s="244" t="s">
        <v>2469</v>
      </c>
      <c r="F54" s="277">
        <v>1</v>
      </c>
      <c r="G54" s="245">
        <f t="shared" si="0"/>
        <v>43636.363636363632</v>
      </c>
      <c r="H54" s="246">
        <f t="shared" si="1"/>
        <v>43636.363636363632</v>
      </c>
      <c r="I54" s="246">
        <f t="shared" si="3"/>
        <v>4363.6363636363631</v>
      </c>
      <c r="J54" s="246">
        <f t="shared" si="4"/>
        <v>0</v>
      </c>
      <c r="K54" s="246"/>
      <c r="L54" s="247">
        <v>48000</v>
      </c>
    </row>
    <row r="55" spans="1:12" ht="18" customHeight="1">
      <c r="A55" s="243">
        <v>53</v>
      </c>
      <c r="B55" s="249">
        <v>45881</v>
      </c>
      <c r="C55" s="244" t="s">
        <v>2474</v>
      </c>
      <c r="D55" s="244" t="s">
        <v>2465</v>
      </c>
      <c r="E55" s="244" t="s">
        <v>2469</v>
      </c>
      <c r="F55" s="277">
        <v>1</v>
      </c>
      <c r="G55" s="245">
        <f t="shared" si="0"/>
        <v>486363.63636363635</v>
      </c>
      <c r="H55" s="246">
        <f t="shared" si="1"/>
        <v>486363.63636363635</v>
      </c>
      <c r="I55" s="246">
        <f t="shared" si="3"/>
        <v>48636.36363636364</v>
      </c>
      <c r="J55" s="246">
        <f t="shared" si="4"/>
        <v>0</v>
      </c>
      <c r="K55" s="246"/>
      <c r="L55" s="247">
        <v>535000</v>
      </c>
    </row>
    <row r="56" spans="1:12" ht="18" customHeight="1">
      <c r="A56" s="243">
        <v>54</v>
      </c>
      <c r="B56" s="249">
        <v>45881</v>
      </c>
      <c r="C56" s="244" t="s">
        <v>2480</v>
      </c>
      <c r="D56" s="244" t="s">
        <v>2477</v>
      </c>
      <c r="E56" s="244" t="s">
        <v>2469</v>
      </c>
      <c r="F56" s="277">
        <v>1</v>
      </c>
      <c r="G56" s="245">
        <f t="shared" si="0"/>
        <v>218727.27272727271</v>
      </c>
      <c r="H56" s="246">
        <f t="shared" si="1"/>
        <v>218727.27272727271</v>
      </c>
      <c r="I56" s="246">
        <f t="shared" si="3"/>
        <v>21872.727272727272</v>
      </c>
      <c r="J56" s="246">
        <f t="shared" si="4"/>
        <v>0</v>
      </c>
      <c r="K56" s="246"/>
      <c r="L56" s="247">
        <v>240600</v>
      </c>
    </row>
    <row r="57" spans="1:12" ht="18" customHeight="1">
      <c r="A57" s="243">
        <v>55</v>
      </c>
      <c r="B57" s="249">
        <v>45881</v>
      </c>
      <c r="C57" s="244" t="s">
        <v>2476</v>
      </c>
      <c r="D57" s="244" t="s">
        <v>2477</v>
      </c>
      <c r="E57" s="244" t="s">
        <v>2469</v>
      </c>
      <c r="F57" s="277">
        <v>1</v>
      </c>
      <c r="G57" s="245">
        <f t="shared" si="0"/>
        <v>22454.545454545452</v>
      </c>
      <c r="H57" s="246">
        <f t="shared" si="1"/>
        <v>22454.545454545452</v>
      </c>
      <c r="I57" s="246">
        <f t="shared" si="3"/>
        <v>2245.4545454545455</v>
      </c>
      <c r="J57" s="246">
        <f t="shared" si="4"/>
        <v>0</v>
      </c>
      <c r="K57" s="246"/>
      <c r="L57" s="247">
        <v>24700</v>
      </c>
    </row>
    <row r="58" spans="1:12" ht="18" customHeight="1">
      <c r="A58" s="243">
        <v>56</v>
      </c>
      <c r="B58" s="249">
        <v>45881</v>
      </c>
      <c r="C58" s="244" t="s">
        <v>2475</v>
      </c>
      <c r="D58" s="244" t="s">
        <v>2465</v>
      </c>
      <c r="E58" s="244" t="s">
        <v>2469</v>
      </c>
      <c r="F58" s="277">
        <v>1</v>
      </c>
      <c r="G58" s="245">
        <f t="shared" si="0"/>
        <v>116363.63636363635</v>
      </c>
      <c r="H58" s="246">
        <f t="shared" si="1"/>
        <v>116363.63636363635</v>
      </c>
      <c r="I58" s="246">
        <f t="shared" si="3"/>
        <v>11636.363636363636</v>
      </c>
      <c r="J58" s="246">
        <f t="shared" si="4"/>
        <v>0</v>
      </c>
      <c r="K58" s="246"/>
      <c r="L58" s="247">
        <v>128000</v>
      </c>
    </row>
    <row r="59" spans="1:12" ht="18" customHeight="1">
      <c r="A59" s="243">
        <v>57</v>
      </c>
      <c r="B59" s="249">
        <v>45881</v>
      </c>
      <c r="C59" s="244" t="s">
        <v>2470</v>
      </c>
      <c r="D59" s="244" t="s">
        <v>2471</v>
      </c>
      <c r="E59" s="244" t="s">
        <v>2469</v>
      </c>
      <c r="F59" s="277">
        <v>1</v>
      </c>
      <c r="G59" s="245">
        <f t="shared" si="0"/>
        <v>61818.181818181816</v>
      </c>
      <c r="H59" s="246">
        <f t="shared" si="1"/>
        <v>61818.181818181816</v>
      </c>
      <c r="I59" s="246">
        <f t="shared" si="3"/>
        <v>6181.818181818182</v>
      </c>
      <c r="J59" s="246">
        <f t="shared" si="4"/>
        <v>0</v>
      </c>
      <c r="K59" s="246">
        <f>J59*10%</f>
        <v>0</v>
      </c>
      <c r="L59" s="247">
        <v>68000</v>
      </c>
    </row>
    <row r="60" spans="1:12" ht="18" customHeight="1">
      <c r="A60" s="243">
        <v>58</v>
      </c>
      <c r="B60" s="249">
        <v>45881</v>
      </c>
      <c r="C60" s="244" t="s">
        <v>2464</v>
      </c>
      <c r="D60" s="244" t="s">
        <v>2465</v>
      </c>
      <c r="E60" s="244" t="s">
        <v>2469</v>
      </c>
      <c r="F60" s="277">
        <v>1</v>
      </c>
      <c r="G60" s="245">
        <f t="shared" si="0"/>
        <v>777272.72727272718</v>
      </c>
      <c r="H60" s="246">
        <f t="shared" si="1"/>
        <v>777272.72727272718</v>
      </c>
      <c r="I60" s="246">
        <f t="shared" si="3"/>
        <v>77727.272727272721</v>
      </c>
      <c r="J60" s="246">
        <f t="shared" si="4"/>
        <v>0</v>
      </c>
      <c r="K60" s="246"/>
      <c r="L60" s="247">
        <v>855000</v>
      </c>
    </row>
    <row r="61" spans="1:12" ht="18" customHeight="1">
      <c r="A61" s="243">
        <v>60</v>
      </c>
      <c r="B61" s="249"/>
      <c r="C61" s="244"/>
      <c r="D61" s="244"/>
      <c r="E61" s="244" t="s">
        <v>2469</v>
      </c>
      <c r="F61" s="245">
        <v>1</v>
      </c>
      <c r="G61" s="245">
        <f t="shared" si="0"/>
        <v>0</v>
      </c>
      <c r="H61" s="246">
        <f t="shared" si="1"/>
        <v>0</v>
      </c>
      <c r="I61" s="246">
        <f t="shared" si="3"/>
        <v>0</v>
      </c>
      <c r="J61" s="246">
        <f t="shared" si="4"/>
        <v>0</v>
      </c>
      <c r="K61" s="246"/>
      <c r="L61" s="247"/>
    </row>
    <row r="62" spans="1:12" ht="18" customHeight="1">
      <c r="A62" s="243">
        <v>61</v>
      </c>
      <c r="B62" s="249"/>
      <c r="C62" s="244"/>
      <c r="D62" s="244"/>
      <c r="E62" s="244" t="s">
        <v>2469</v>
      </c>
      <c r="F62" s="245">
        <v>1</v>
      </c>
      <c r="G62" s="245">
        <f t="shared" si="0"/>
        <v>0</v>
      </c>
      <c r="H62" s="246">
        <f t="shared" si="1"/>
        <v>0</v>
      </c>
      <c r="I62" s="246">
        <f t="shared" si="3"/>
        <v>0</v>
      </c>
      <c r="J62" s="246">
        <f t="shared" si="4"/>
        <v>0</v>
      </c>
      <c r="K62" s="246"/>
      <c r="L62" s="247"/>
    </row>
    <row r="63" spans="1:12" ht="18" customHeight="1">
      <c r="A63" s="243">
        <v>62</v>
      </c>
      <c r="B63" s="249"/>
      <c r="C63" s="244"/>
      <c r="D63" s="244"/>
      <c r="E63" s="244" t="s">
        <v>2469</v>
      </c>
      <c r="F63" s="245">
        <v>1</v>
      </c>
      <c r="G63" s="245">
        <f t="shared" si="0"/>
        <v>0</v>
      </c>
      <c r="H63" s="246">
        <f t="shared" si="1"/>
        <v>0</v>
      </c>
      <c r="I63" s="246">
        <f t="shared" si="3"/>
        <v>0</v>
      </c>
      <c r="J63" s="246">
        <f t="shared" si="4"/>
        <v>0</v>
      </c>
      <c r="K63" s="246"/>
      <c r="L63" s="247"/>
    </row>
    <row r="64" spans="1:12" ht="18" customHeight="1">
      <c r="A64" s="243">
        <v>63</v>
      </c>
      <c r="B64" s="249"/>
      <c r="C64" s="244"/>
      <c r="D64" s="244"/>
      <c r="E64" s="244" t="s">
        <v>2469</v>
      </c>
      <c r="F64" s="245">
        <v>1</v>
      </c>
      <c r="G64" s="245">
        <f t="shared" si="0"/>
        <v>0</v>
      </c>
      <c r="H64" s="246">
        <f t="shared" si="1"/>
        <v>0</v>
      </c>
      <c r="I64" s="246">
        <f t="shared" si="3"/>
        <v>0</v>
      </c>
      <c r="J64" s="246">
        <f t="shared" si="4"/>
        <v>0</v>
      </c>
      <c r="K64" s="246">
        <f>J64*10%</f>
        <v>0</v>
      </c>
      <c r="L64" s="247"/>
    </row>
    <row r="65" spans="1:12" ht="18" customHeight="1">
      <c r="A65" s="243">
        <v>64</v>
      </c>
      <c r="B65" s="249"/>
      <c r="C65" s="244"/>
      <c r="D65" s="244"/>
      <c r="E65" s="244" t="s">
        <v>2469</v>
      </c>
      <c r="F65" s="245">
        <v>1</v>
      </c>
      <c r="G65" s="245">
        <f t="shared" si="0"/>
        <v>0</v>
      </c>
      <c r="H65" s="246">
        <f t="shared" si="1"/>
        <v>0</v>
      </c>
      <c r="I65" s="246">
        <f t="shared" si="3"/>
        <v>0</v>
      </c>
      <c r="J65" s="246">
        <f t="shared" si="4"/>
        <v>0</v>
      </c>
      <c r="K65" s="246"/>
      <c r="L65" s="247"/>
    </row>
    <row r="66" spans="1:12" ht="18" customHeight="1">
      <c r="A66" s="243">
        <v>65</v>
      </c>
      <c r="B66" s="249"/>
      <c r="C66" s="244"/>
      <c r="D66" s="244"/>
      <c r="E66" s="244" t="s">
        <v>2469</v>
      </c>
      <c r="F66" s="245">
        <v>1</v>
      </c>
      <c r="G66" s="245">
        <f t="shared" si="0"/>
        <v>0</v>
      </c>
      <c r="H66" s="246">
        <f t="shared" si="1"/>
        <v>0</v>
      </c>
      <c r="I66" s="246">
        <f t="shared" si="3"/>
        <v>0</v>
      </c>
      <c r="J66" s="246">
        <f t="shared" si="4"/>
        <v>0</v>
      </c>
      <c r="K66" s="246"/>
      <c r="L66" s="247"/>
    </row>
    <row r="67" spans="1:12" ht="18" customHeight="1">
      <c r="A67" s="243">
        <v>66</v>
      </c>
      <c r="B67" s="249"/>
      <c r="C67" s="244"/>
      <c r="D67" s="244"/>
      <c r="E67" s="244" t="s">
        <v>2469</v>
      </c>
      <c r="F67" s="245">
        <v>1</v>
      </c>
      <c r="G67" s="245">
        <f t="shared" si="0"/>
        <v>0</v>
      </c>
      <c r="H67" s="246">
        <f t="shared" si="1"/>
        <v>0</v>
      </c>
      <c r="I67" s="246">
        <f t="shared" si="3"/>
        <v>0</v>
      </c>
      <c r="J67" s="246">
        <f t="shared" si="4"/>
        <v>0</v>
      </c>
      <c r="K67" s="246"/>
      <c r="L67" s="247"/>
    </row>
    <row r="68" spans="1:12" ht="18" customHeight="1">
      <c r="A68" s="243">
        <v>67</v>
      </c>
      <c r="B68" s="249"/>
      <c r="C68" s="244"/>
      <c r="D68" s="244"/>
      <c r="E68" s="244" t="s">
        <v>2469</v>
      </c>
      <c r="F68" s="245">
        <v>1</v>
      </c>
      <c r="G68" s="245">
        <f t="shared" ref="G68:G131" si="6">L68/F68/1.1</f>
        <v>0</v>
      </c>
      <c r="H68" s="246">
        <f t="shared" ref="H68:H131" si="7">F68*G68</f>
        <v>0</v>
      </c>
      <c r="I68" s="246">
        <f t="shared" si="3"/>
        <v>0</v>
      </c>
      <c r="J68" s="246">
        <f t="shared" si="4"/>
        <v>0</v>
      </c>
      <c r="K68" s="246"/>
      <c r="L68" s="247"/>
    </row>
    <row r="69" spans="1:12" ht="18" customHeight="1">
      <c r="A69" s="243">
        <v>68</v>
      </c>
      <c r="B69" s="249"/>
      <c r="C69" s="244"/>
      <c r="D69" s="244"/>
      <c r="E69" s="244" t="s">
        <v>2469</v>
      </c>
      <c r="F69" s="245">
        <v>1</v>
      </c>
      <c r="G69" s="245">
        <f t="shared" si="6"/>
        <v>0</v>
      </c>
      <c r="H69" s="246">
        <f t="shared" si="7"/>
        <v>0</v>
      </c>
      <c r="I69" s="246">
        <f t="shared" ref="I69:I132" si="8">H69*10%</f>
        <v>0</v>
      </c>
      <c r="J69" s="246">
        <f t="shared" ref="J69:J132" si="9">IF(E69="매출",F69*G69,0)</f>
        <v>0</v>
      </c>
      <c r="K69" s="246"/>
      <c r="L69" s="247"/>
    </row>
    <row r="70" spans="1:12" ht="18" customHeight="1">
      <c r="A70" s="243">
        <v>69</v>
      </c>
      <c r="B70" s="249"/>
      <c r="C70" s="244"/>
      <c r="D70" s="244"/>
      <c r="E70" s="244" t="s">
        <v>2469</v>
      </c>
      <c r="F70" s="245">
        <v>1</v>
      </c>
      <c r="G70" s="245">
        <f t="shared" si="6"/>
        <v>0</v>
      </c>
      <c r="H70" s="246">
        <f t="shared" si="7"/>
        <v>0</v>
      </c>
      <c r="I70" s="246">
        <f t="shared" si="8"/>
        <v>0</v>
      </c>
      <c r="J70" s="246">
        <f t="shared" si="9"/>
        <v>0</v>
      </c>
      <c r="K70" s="246">
        <f>J70*10%</f>
        <v>0</v>
      </c>
      <c r="L70" s="247"/>
    </row>
    <row r="71" spans="1:12" ht="18" customHeight="1">
      <c r="A71" s="243">
        <v>70</v>
      </c>
      <c r="B71" s="249"/>
      <c r="C71" s="244"/>
      <c r="D71" s="244"/>
      <c r="E71" s="244" t="s">
        <v>2469</v>
      </c>
      <c r="F71" s="245">
        <v>1</v>
      </c>
      <c r="G71" s="245">
        <f t="shared" si="6"/>
        <v>0</v>
      </c>
      <c r="H71" s="246">
        <f t="shared" si="7"/>
        <v>0</v>
      </c>
      <c r="I71" s="246">
        <f t="shared" si="8"/>
        <v>0</v>
      </c>
      <c r="J71" s="246">
        <f t="shared" si="9"/>
        <v>0</v>
      </c>
      <c r="K71" s="246"/>
      <c r="L71" s="247"/>
    </row>
    <row r="72" spans="1:12" ht="18" customHeight="1">
      <c r="A72" s="243">
        <v>71</v>
      </c>
      <c r="B72" s="249"/>
      <c r="C72" s="244"/>
      <c r="D72" s="244"/>
      <c r="E72" s="244" t="s">
        <v>2469</v>
      </c>
      <c r="F72" s="245">
        <v>1</v>
      </c>
      <c r="G72" s="245">
        <f t="shared" si="6"/>
        <v>0</v>
      </c>
      <c r="H72" s="246">
        <f t="shared" si="7"/>
        <v>0</v>
      </c>
      <c r="I72" s="246">
        <f t="shared" si="8"/>
        <v>0</v>
      </c>
      <c r="J72" s="246">
        <f t="shared" si="9"/>
        <v>0</v>
      </c>
      <c r="K72" s="246"/>
      <c r="L72" s="247"/>
    </row>
    <row r="73" spans="1:12" ht="18" customHeight="1">
      <c r="A73" s="243">
        <v>72</v>
      </c>
      <c r="B73" s="249"/>
      <c r="C73" s="244"/>
      <c r="D73" s="244"/>
      <c r="E73" s="244" t="s">
        <v>2469</v>
      </c>
      <c r="F73" s="245">
        <v>1</v>
      </c>
      <c r="G73" s="245">
        <f t="shared" si="6"/>
        <v>0</v>
      </c>
      <c r="H73" s="246">
        <f t="shared" si="7"/>
        <v>0</v>
      </c>
      <c r="I73" s="246">
        <f t="shared" si="8"/>
        <v>0</v>
      </c>
      <c r="J73" s="246">
        <f t="shared" si="9"/>
        <v>0</v>
      </c>
      <c r="K73" s="246"/>
      <c r="L73" s="247"/>
    </row>
    <row r="74" spans="1:12" ht="18" customHeight="1">
      <c r="A74" s="243">
        <v>73</v>
      </c>
      <c r="B74" s="249"/>
      <c r="C74" s="244"/>
      <c r="D74" s="244"/>
      <c r="E74" s="244" t="s">
        <v>2469</v>
      </c>
      <c r="F74" s="245">
        <v>1</v>
      </c>
      <c r="G74" s="245">
        <f t="shared" si="6"/>
        <v>0</v>
      </c>
      <c r="H74" s="246">
        <f t="shared" si="7"/>
        <v>0</v>
      </c>
      <c r="I74" s="246">
        <f t="shared" si="8"/>
        <v>0</v>
      </c>
      <c r="J74" s="246">
        <f t="shared" si="9"/>
        <v>0</v>
      </c>
      <c r="K74" s="246"/>
      <c r="L74" s="247"/>
    </row>
    <row r="75" spans="1:12" ht="18" customHeight="1">
      <c r="A75" s="243">
        <v>74</v>
      </c>
      <c r="B75" s="249"/>
      <c r="C75" s="244"/>
      <c r="D75" s="244"/>
      <c r="E75" s="244" t="s">
        <v>2469</v>
      </c>
      <c r="F75" s="245">
        <v>1</v>
      </c>
      <c r="G75" s="245">
        <f t="shared" si="6"/>
        <v>0</v>
      </c>
      <c r="H75" s="246">
        <f t="shared" si="7"/>
        <v>0</v>
      </c>
      <c r="I75" s="246">
        <f t="shared" si="8"/>
        <v>0</v>
      </c>
      <c r="J75" s="246">
        <f t="shared" si="9"/>
        <v>0</v>
      </c>
      <c r="K75" s="246"/>
      <c r="L75" s="247"/>
    </row>
    <row r="76" spans="1:12" ht="18" customHeight="1">
      <c r="A76" s="243">
        <v>75</v>
      </c>
      <c r="B76" s="249"/>
      <c r="C76" s="244"/>
      <c r="D76" s="244"/>
      <c r="E76" s="244" t="s">
        <v>2469</v>
      </c>
      <c r="F76" s="245">
        <v>1</v>
      </c>
      <c r="G76" s="245">
        <f t="shared" si="6"/>
        <v>0</v>
      </c>
      <c r="H76" s="246">
        <f t="shared" si="7"/>
        <v>0</v>
      </c>
      <c r="I76" s="246">
        <f t="shared" si="8"/>
        <v>0</v>
      </c>
      <c r="J76" s="246">
        <f t="shared" si="9"/>
        <v>0</v>
      </c>
      <c r="K76" s="246">
        <f>J76*10%</f>
        <v>0</v>
      </c>
      <c r="L76" s="247"/>
    </row>
    <row r="77" spans="1:12" ht="18" customHeight="1">
      <c r="A77" s="243">
        <v>76</v>
      </c>
      <c r="B77" s="249"/>
      <c r="C77" s="244"/>
      <c r="D77" s="244"/>
      <c r="E77" s="244" t="s">
        <v>2469</v>
      </c>
      <c r="F77" s="245">
        <v>1</v>
      </c>
      <c r="G77" s="245">
        <f t="shared" si="6"/>
        <v>0</v>
      </c>
      <c r="H77" s="246">
        <f t="shared" si="7"/>
        <v>0</v>
      </c>
      <c r="I77" s="246">
        <f t="shared" si="8"/>
        <v>0</v>
      </c>
      <c r="J77" s="246">
        <f t="shared" si="9"/>
        <v>0</v>
      </c>
      <c r="K77" s="246"/>
      <c r="L77" s="247"/>
    </row>
    <row r="78" spans="1:12" ht="18" customHeight="1">
      <c r="A78" s="243">
        <v>77</v>
      </c>
      <c r="B78" s="249"/>
      <c r="C78" s="244"/>
      <c r="D78" s="244"/>
      <c r="E78" s="244" t="s">
        <v>2469</v>
      </c>
      <c r="F78" s="245">
        <v>1</v>
      </c>
      <c r="G78" s="245">
        <f t="shared" si="6"/>
        <v>0</v>
      </c>
      <c r="H78" s="246">
        <f t="shared" si="7"/>
        <v>0</v>
      </c>
      <c r="I78" s="246">
        <f t="shared" si="8"/>
        <v>0</v>
      </c>
      <c r="J78" s="246">
        <f t="shared" si="9"/>
        <v>0</v>
      </c>
      <c r="K78" s="246"/>
      <c r="L78" s="247"/>
    </row>
    <row r="79" spans="1:12" ht="18" customHeight="1">
      <c r="A79" s="243">
        <v>78</v>
      </c>
      <c r="B79" s="249"/>
      <c r="C79" s="244"/>
      <c r="D79" s="244"/>
      <c r="E79" s="244" t="s">
        <v>2469</v>
      </c>
      <c r="F79" s="245">
        <v>1</v>
      </c>
      <c r="G79" s="245">
        <f t="shared" si="6"/>
        <v>0</v>
      </c>
      <c r="H79" s="246">
        <f t="shared" si="7"/>
        <v>0</v>
      </c>
      <c r="I79" s="246">
        <f t="shared" si="8"/>
        <v>0</v>
      </c>
      <c r="J79" s="246">
        <f t="shared" si="9"/>
        <v>0</v>
      </c>
      <c r="K79" s="246"/>
      <c r="L79" s="247"/>
    </row>
    <row r="80" spans="1:12" ht="18" customHeight="1">
      <c r="A80" s="243">
        <v>79</v>
      </c>
      <c r="B80" s="249"/>
      <c r="C80" s="244"/>
      <c r="D80" s="244"/>
      <c r="E80" s="244" t="s">
        <v>2469</v>
      </c>
      <c r="F80" s="245">
        <v>1</v>
      </c>
      <c r="G80" s="245">
        <f t="shared" si="6"/>
        <v>0</v>
      </c>
      <c r="H80" s="246">
        <f t="shared" si="7"/>
        <v>0</v>
      </c>
      <c r="I80" s="246">
        <f t="shared" si="8"/>
        <v>0</v>
      </c>
      <c r="J80" s="246">
        <f t="shared" si="9"/>
        <v>0</v>
      </c>
      <c r="K80" s="246"/>
      <c r="L80" s="247"/>
    </row>
    <row r="81" spans="1:12" ht="18" customHeight="1">
      <c r="A81" s="243">
        <v>80</v>
      </c>
      <c r="B81" s="249"/>
      <c r="C81" s="244"/>
      <c r="D81" s="244"/>
      <c r="E81" s="244" t="s">
        <v>2469</v>
      </c>
      <c r="F81" s="245">
        <v>1</v>
      </c>
      <c r="G81" s="245">
        <f t="shared" si="6"/>
        <v>0</v>
      </c>
      <c r="H81" s="246">
        <f t="shared" si="7"/>
        <v>0</v>
      </c>
      <c r="I81" s="246">
        <f t="shared" si="8"/>
        <v>0</v>
      </c>
      <c r="J81" s="246">
        <f t="shared" si="9"/>
        <v>0</v>
      </c>
      <c r="K81" s="246"/>
      <c r="L81" s="247"/>
    </row>
    <row r="82" spans="1:12" ht="18" customHeight="1">
      <c r="A82" s="243">
        <v>81</v>
      </c>
      <c r="B82" s="249"/>
      <c r="C82" s="244"/>
      <c r="D82" s="244"/>
      <c r="E82" s="244" t="s">
        <v>2469</v>
      </c>
      <c r="F82" s="245">
        <v>1</v>
      </c>
      <c r="G82" s="245">
        <f t="shared" si="6"/>
        <v>0</v>
      </c>
      <c r="H82" s="246">
        <f t="shared" si="7"/>
        <v>0</v>
      </c>
      <c r="I82" s="246">
        <f t="shared" si="8"/>
        <v>0</v>
      </c>
      <c r="J82" s="246">
        <f t="shared" si="9"/>
        <v>0</v>
      </c>
      <c r="K82" s="246">
        <f>J82*10%</f>
        <v>0</v>
      </c>
      <c r="L82" s="247"/>
    </row>
    <row r="83" spans="1:12" ht="18" customHeight="1">
      <c r="A83" s="243"/>
      <c r="B83" s="249"/>
      <c r="C83" s="244"/>
      <c r="D83" s="244"/>
      <c r="E83" s="244" t="s">
        <v>2469</v>
      </c>
      <c r="F83" s="245">
        <v>1</v>
      </c>
      <c r="G83" s="245">
        <f t="shared" si="6"/>
        <v>0</v>
      </c>
      <c r="H83" s="246">
        <f t="shared" si="7"/>
        <v>0</v>
      </c>
      <c r="I83" s="246">
        <f t="shared" si="8"/>
        <v>0</v>
      </c>
      <c r="J83" s="246">
        <f t="shared" si="9"/>
        <v>0</v>
      </c>
      <c r="K83" s="246"/>
      <c r="L83" s="247"/>
    </row>
    <row r="84" spans="1:12" ht="18" customHeight="1">
      <c r="A84" s="243"/>
      <c r="B84" s="249"/>
      <c r="C84" s="244"/>
      <c r="D84" s="244"/>
      <c r="E84" s="244" t="s">
        <v>2469</v>
      </c>
      <c r="F84" s="245">
        <v>1</v>
      </c>
      <c r="G84" s="245">
        <f t="shared" si="6"/>
        <v>0</v>
      </c>
      <c r="H84" s="246">
        <f t="shared" si="7"/>
        <v>0</v>
      </c>
      <c r="I84" s="246">
        <f t="shared" si="8"/>
        <v>0</v>
      </c>
      <c r="J84" s="246">
        <f t="shared" si="9"/>
        <v>0</v>
      </c>
      <c r="K84" s="246"/>
      <c r="L84" s="247"/>
    </row>
    <row r="85" spans="1:12" ht="18" customHeight="1">
      <c r="A85" s="243"/>
      <c r="B85" s="249"/>
      <c r="C85" s="244"/>
      <c r="D85" s="244"/>
      <c r="E85" s="244" t="s">
        <v>2469</v>
      </c>
      <c r="F85" s="245">
        <v>1</v>
      </c>
      <c r="G85" s="245">
        <f t="shared" si="6"/>
        <v>0</v>
      </c>
      <c r="H85" s="246">
        <f t="shared" si="7"/>
        <v>0</v>
      </c>
      <c r="I85" s="246">
        <f t="shared" si="8"/>
        <v>0</v>
      </c>
      <c r="J85" s="246">
        <f t="shared" si="9"/>
        <v>0</v>
      </c>
      <c r="K85" s="246"/>
      <c r="L85" s="247"/>
    </row>
    <row r="86" spans="1:12" ht="18" customHeight="1">
      <c r="A86" s="243"/>
      <c r="B86" s="249"/>
      <c r="C86" s="244"/>
      <c r="D86" s="244"/>
      <c r="E86" s="244" t="s">
        <v>2469</v>
      </c>
      <c r="F86" s="245">
        <v>1</v>
      </c>
      <c r="G86" s="245">
        <f t="shared" si="6"/>
        <v>0</v>
      </c>
      <c r="H86" s="246">
        <f t="shared" si="7"/>
        <v>0</v>
      </c>
      <c r="I86" s="246">
        <f t="shared" si="8"/>
        <v>0</v>
      </c>
      <c r="J86" s="246">
        <f t="shared" si="9"/>
        <v>0</v>
      </c>
      <c r="K86" s="246"/>
      <c r="L86" s="247"/>
    </row>
    <row r="87" spans="1:12" ht="18" customHeight="1">
      <c r="A87" s="243"/>
      <c r="B87" s="249"/>
      <c r="C87" s="244"/>
      <c r="D87" s="244"/>
      <c r="E87" s="244" t="s">
        <v>2469</v>
      </c>
      <c r="F87" s="245">
        <v>1</v>
      </c>
      <c r="G87" s="245">
        <f t="shared" si="6"/>
        <v>0</v>
      </c>
      <c r="H87" s="246">
        <f t="shared" si="7"/>
        <v>0</v>
      </c>
      <c r="I87" s="246">
        <f t="shared" si="8"/>
        <v>0</v>
      </c>
      <c r="J87" s="246">
        <f t="shared" si="9"/>
        <v>0</v>
      </c>
      <c r="K87" s="246"/>
      <c r="L87" s="247"/>
    </row>
    <row r="88" spans="1:12" ht="18" customHeight="1">
      <c r="A88" s="243"/>
      <c r="B88" s="249"/>
      <c r="C88" s="244"/>
      <c r="D88" s="244"/>
      <c r="E88" s="244" t="s">
        <v>2469</v>
      </c>
      <c r="F88" s="245">
        <v>1</v>
      </c>
      <c r="G88" s="245">
        <f t="shared" si="6"/>
        <v>0</v>
      </c>
      <c r="H88" s="246">
        <f t="shared" si="7"/>
        <v>0</v>
      </c>
      <c r="I88" s="246">
        <f t="shared" si="8"/>
        <v>0</v>
      </c>
      <c r="J88" s="246">
        <f t="shared" si="9"/>
        <v>0</v>
      </c>
      <c r="K88" s="246">
        <f>J88*10%</f>
        <v>0</v>
      </c>
      <c r="L88" s="247"/>
    </row>
    <row r="89" spans="1:12" ht="18" customHeight="1">
      <c r="A89" s="243"/>
      <c r="B89" s="249"/>
      <c r="C89" s="244"/>
      <c r="D89" s="244"/>
      <c r="E89" s="244" t="s">
        <v>2466</v>
      </c>
      <c r="F89" s="245">
        <v>1</v>
      </c>
      <c r="G89" s="245">
        <f t="shared" si="6"/>
        <v>0</v>
      </c>
      <c r="H89" s="246">
        <f t="shared" si="7"/>
        <v>0</v>
      </c>
      <c r="I89" s="246">
        <f t="shared" si="8"/>
        <v>0</v>
      </c>
      <c r="J89" s="246">
        <f t="shared" si="9"/>
        <v>0</v>
      </c>
      <c r="K89" s="246"/>
      <c r="L89" s="247"/>
    </row>
    <row r="90" spans="1:12" ht="18" customHeight="1">
      <c r="A90" s="243"/>
      <c r="B90" s="249"/>
      <c r="C90" s="244"/>
      <c r="D90" s="244"/>
      <c r="E90" s="244" t="s">
        <v>2469</v>
      </c>
      <c r="F90" s="245">
        <v>1</v>
      </c>
      <c r="G90" s="245">
        <f t="shared" si="6"/>
        <v>0</v>
      </c>
      <c r="H90" s="246">
        <f t="shared" si="7"/>
        <v>0</v>
      </c>
      <c r="I90" s="246">
        <f t="shared" si="8"/>
        <v>0</v>
      </c>
      <c r="J90" s="246">
        <f t="shared" si="9"/>
        <v>0</v>
      </c>
      <c r="K90" s="246"/>
      <c r="L90" s="247"/>
    </row>
    <row r="91" spans="1:12" ht="18" customHeight="1">
      <c r="A91" s="243"/>
      <c r="B91" s="249"/>
      <c r="C91" s="244"/>
      <c r="D91" s="244"/>
      <c r="E91" s="244" t="s">
        <v>2469</v>
      </c>
      <c r="F91" s="245">
        <v>1</v>
      </c>
      <c r="G91" s="245">
        <f t="shared" si="6"/>
        <v>0</v>
      </c>
      <c r="H91" s="246">
        <f t="shared" si="7"/>
        <v>0</v>
      </c>
      <c r="I91" s="246">
        <f t="shared" si="8"/>
        <v>0</v>
      </c>
      <c r="J91" s="246">
        <f t="shared" si="9"/>
        <v>0</v>
      </c>
      <c r="K91" s="246"/>
      <c r="L91" s="247"/>
    </row>
    <row r="92" spans="1:12" ht="18" customHeight="1">
      <c r="A92" s="243"/>
      <c r="B92" s="249"/>
      <c r="C92" s="244"/>
      <c r="D92" s="244"/>
      <c r="E92" s="244" t="s">
        <v>2469</v>
      </c>
      <c r="F92" s="245">
        <v>1</v>
      </c>
      <c r="G92" s="245">
        <f t="shared" si="6"/>
        <v>0</v>
      </c>
      <c r="H92" s="246">
        <f t="shared" si="7"/>
        <v>0</v>
      </c>
      <c r="I92" s="246">
        <f t="shared" si="8"/>
        <v>0</v>
      </c>
      <c r="J92" s="246">
        <f t="shared" si="9"/>
        <v>0</v>
      </c>
      <c r="K92" s="246"/>
      <c r="L92" s="247"/>
    </row>
    <row r="93" spans="1:12" ht="18" customHeight="1">
      <c r="A93" s="243"/>
      <c r="B93" s="249"/>
      <c r="C93" s="244"/>
      <c r="D93" s="244"/>
      <c r="E93" s="244" t="s">
        <v>2469</v>
      </c>
      <c r="F93" s="245">
        <v>1</v>
      </c>
      <c r="G93" s="245">
        <f t="shared" si="6"/>
        <v>0</v>
      </c>
      <c r="H93" s="246">
        <f t="shared" si="7"/>
        <v>0</v>
      </c>
      <c r="I93" s="246">
        <f t="shared" si="8"/>
        <v>0</v>
      </c>
      <c r="J93" s="246">
        <f t="shared" si="9"/>
        <v>0</v>
      </c>
      <c r="K93" s="246"/>
      <c r="L93" s="247"/>
    </row>
    <row r="94" spans="1:12" ht="18" customHeight="1">
      <c r="A94" s="243"/>
      <c r="B94" s="249"/>
      <c r="C94" s="244"/>
      <c r="D94" s="244"/>
      <c r="E94" s="244" t="s">
        <v>2469</v>
      </c>
      <c r="F94" s="245">
        <v>1</v>
      </c>
      <c r="G94" s="245">
        <f t="shared" si="6"/>
        <v>0</v>
      </c>
      <c r="H94" s="246">
        <f t="shared" si="7"/>
        <v>0</v>
      </c>
      <c r="I94" s="246">
        <f t="shared" si="8"/>
        <v>0</v>
      </c>
      <c r="J94" s="246">
        <f t="shared" si="9"/>
        <v>0</v>
      </c>
      <c r="K94" s="246">
        <f>J94*10%</f>
        <v>0</v>
      </c>
      <c r="L94" s="247"/>
    </row>
    <row r="95" spans="1:12" ht="18" customHeight="1">
      <c r="A95" s="243"/>
      <c r="B95" s="249"/>
      <c r="C95" s="244"/>
      <c r="D95" s="244"/>
      <c r="E95" s="244" t="s">
        <v>2469</v>
      </c>
      <c r="F95" s="245">
        <v>1</v>
      </c>
      <c r="G95" s="245">
        <f t="shared" si="6"/>
        <v>0</v>
      </c>
      <c r="H95" s="246">
        <f t="shared" si="7"/>
        <v>0</v>
      </c>
      <c r="I95" s="246">
        <f t="shared" si="8"/>
        <v>0</v>
      </c>
      <c r="J95" s="246">
        <f t="shared" si="9"/>
        <v>0</v>
      </c>
      <c r="K95" s="246"/>
      <c r="L95" s="247"/>
    </row>
    <row r="96" spans="1:12" ht="18" customHeight="1">
      <c r="A96" s="243"/>
      <c r="B96" s="249"/>
      <c r="C96" s="244"/>
      <c r="D96" s="244"/>
      <c r="E96" s="244" t="s">
        <v>2469</v>
      </c>
      <c r="F96" s="245">
        <v>1</v>
      </c>
      <c r="G96" s="245">
        <f t="shared" si="6"/>
        <v>0</v>
      </c>
      <c r="H96" s="246">
        <f t="shared" si="7"/>
        <v>0</v>
      </c>
      <c r="I96" s="246">
        <f t="shared" si="8"/>
        <v>0</v>
      </c>
      <c r="J96" s="246">
        <f t="shared" si="9"/>
        <v>0</v>
      </c>
      <c r="K96" s="246"/>
      <c r="L96" s="247"/>
    </row>
    <row r="97" spans="1:12" ht="18" customHeight="1">
      <c r="A97" s="243"/>
      <c r="B97" s="249"/>
      <c r="C97" s="244"/>
      <c r="D97" s="244"/>
      <c r="E97" s="244" t="s">
        <v>2469</v>
      </c>
      <c r="F97" s="245">
        <v>1</v>
      </c>
      <c r="G97" s="245">
        <f t="shared" si="6"/>
        <v>0</v>
      </c>
      <c r="H97" s="246">
        <f t="shared" si="7"/>
        <v>0</v>
      </c>
      <c r="I97" s="246">
        <f t="shared" si="8"/>
        <v>0</v>
      </c>
      <c r="J97" s="246">
        <f t="shared" si="9"/>
        <v>0</v>
      </c>
      <c r="K97" s="246"/>
      <c r="L97" s="247"/>
    </row>
    <row r="98" spans="1:12" ht="18" customHeight="1">
      <c r="A98" s="243"/>
      <c r="B98" s="249"/>
      <c r="C98" s="244"/>
      <c r="D98" s="244"/>
      <c r="E98" s="244" t="s">
        <v>2469</v>
      </c>
      <c r="F98" s="245">
        <v>1</v>
      </c>
      <c r="G98" s="245">
        <f t="shared" si="6"/>
        <v>0</v>
      </c>
      <c r="H98" s="246">
        <f t="shared" si="7"/>
        <v>0</v>
      </c>
      <c r="I98" s="246">
        <f t="shared" si="8"/>
        <v>0</v>
      </c>
      <c r="J98" s="246">
        <f t="shared" si="9"/>
        <v>0</v>
      </c>
      <c r="K98" s="246"/>
      <c r="L98" s="247"/>
    </row>
    <row r="99" spans="1:12" ht="18" customHeight="1">
      <c r="A99" s="243"/>
      <c r="B99" s="249"/>
      <c r="C99" s="244"/>
      <c r="D99" s="244"/>
      <c r="E99" s="244" t="s">
        <v>2469</v>
      </c>
      <c r="F99" s="245">
        <v>1</v>
      </c>
      <c r="G99" s="245">
        <f t="shared" si="6"/>
        <v>0</v>
      </c>
      <c r="H99" s="246">
        <f t="shared" si="7"/>
        <v>0</v>
      </c>
      <c r="I99" s="246">
        <f t="shared" si="8"/>
        <v>0</v>
      </c>
      <c r="J99" s="246">
        <f t="shared" si="9"/>
        <v>0</v>
      </c>
      <c r="K99" s="246"/>
      <c r="L99" s="247"/>
    </row>
    <row r="100" spans="1:12" ht="18" customHeight="1">
      <c r="A100" s="243"/>
      <c r="B100" s="249"/>
      <c r="C100" s="244"/>
      <c r="D100" s="244"/>
      <c r="E100" s="244" t="s">
        <v>2469</v>
      </c>
      <c r="F100" s="245">
        <v>1</v>
      </c>
      <c r="G100" s="245">
        <f t="shared" si="6"/>
        <v>0</v>
      </c>
      <c r="H100" s="246">
        <f t="shared" si="7"/>
        <v>0</v>
      </c>
      <c r="I100" s="246">
        <f t="shared" si="8"/>
        <v>0</v>
      </c>
      <c r="J100" s="246">
        <f t="shared" si="9"/>
        <v>0</v>
      </c>
      <c r="K100" s="246">
        <f>J100*10%</f>
        <v>0</v>
      </c>
      <c r="L100" s="247"/>
    </row>
    <row r="101" spans="1:12" ht="18" customHeight="1">
      <c r="A101" s="243"/>
      <c r="B101" s="249"/>
      <c r="C101" s="244"/>
      <c r="D101" s="244"/>
      <c r="E101" s="244" t="s">
        <v>2469</v>
      </c>
      <c r="F101" s="245">
        <v>1</v>
      </c>
      <c r="G101" s="245">
        <f t="shared" si="6"/>
        <v>0</v>
      </c>
      <c r="H101" s="246">
        <f t="shared" si="7"/>
        <v>0</v>
      </c>
      <c r="I101" s="246">
        <f t="shared" si="8"/>
        <v>0</v>
      </c>
      <c r="J101" s="246">
        <f t="shared" si="9"/>
        <v>0</v>
      </c>
      <c r="K101" s="246"/>
      <c r="L101" s="247"/>
    </row>
    <row r="102" spans="1:12" ht="18" customHeight="1">
      <c r="A102" s="243"/>
      <c r="B102" s="249"/>
      <c r="C102" s="244"/>
      <c r="D102" s="244"/>
      <c r="E102" s="244" t="s">
        <v>2469</v>
      </c>
      <c r="F102" s="245">
        <v>1</v>
      </c>
      <c r="G102" s="245">
        <f t="shared" si="6"/>
        <v>0</v>
      </c>
      <c r="H102" s="246">
        <f t="shared" si="7"/>
        <v>0</v>
      </c>
      <c r="I102" s="246">
        <f t="shared" si="8"/>
        <v>0</v>
      </c>
      <c r="J102" s="246">
        <f t="shared" si="9"/>
        <v>0</v>
      </c>
      <c r="K102" s="246"/>
      <c r="L102" s="247"/>
    </row>
    <row r="103" spans="1:12" ht="18" customHeight="1">
      <c r="A103" s="243"/>
      <c r="B103" s="249"/>
      <c r="C103" s="244"/>
      <c r="D103" s="244"/>
      <c r="E103" s="244" t="s">
        <v>2469</v>
      </c>
      <c r="F103" s="245">
        <v>1</v>
      </c>
      <c r="G103" s="245">
        <f t="shared" si="6"/>
        <v>0</v>
      </c>
      <c r="H103" s="246">
        <f t="shared" si="7"/>
        <v>0</v>
      </c>
      <c r="I103" s="246">
        <f t="shared" si="8"/>
        <v>0</v>
      </c>
      <c r="J103" s="246">
        <f t="shared" si="9"/>
        <v>0</v>
      </c>
      <c r="K103" s="246"/>
      <c r="L103" s="247"/>
    </row>
    <row r="104" spans="1:12" ht="18" customHeight="1">
      <c r="A104" s="243"/>
      <c r="B104" s="249"/>
      <c r="C104" s="244"/>
      <c r="D104" s="244"/>
      <c r="E104" s="244" t="s">
        <v>2469</v>
      </c>
      <c r="F104" s="245">
        <v>1</v>
      </c>
      <c r="G104" s="245">
        <f t="shared" si="6"/>
        <v>0</v>
      </c>
      <c r="H104" s="246">
        <f t="shared" si="7"/>
        <v>0</v>
      </c>
      <c r="I104" s="246">
        <f t="shared" si="8"/>
        <v>0</v>
      </c>
      <c r="J104" s="246">
        <f t="shared" si="9"/>
        <v>0</v>
      </c>
      <c r="K104" s="246"/>
      <c r="L104" s="247"/>
    </row>
    <row r="105" spans="1:12" ht="18" customHeight="1">
      <c r="A105" s="243"/>
      <c r="B105" s="249"/>
      <c r="C105" s="244"/>
      <c r="D105" s="244"/>
      <c r="E105" s="244" t="s">
        <v>2469</v>
      </c>
      <c r="F105" s="245">
        <v>1</v>
      </c>
      <c r="G105" s="245">
        <f t="shared" si="6"/>
        <v>0</v>
      </c>
      <c r="H105" s="246">
        <f t="shared" si="7"/>
        <v>0</v>
      </c>
      <c r="I105" s="246">
        <f t="shared" si="8"/>
        <v>0</v>
      </c>
      <c r="J105" s="246">
        <f t="shared" si="9"/>
        <v>0</v>
      </c>
      <c r="K105" s="246"/>
      <c r="L105" s="247"/>
    </row>
    <row r="106" spans="1:12" ht="18" customHeight="1">
      <c r="A106" s="243"/>
      <c r="B106" s="249"/>
      <c r="C106" s="244"/>
      <c r="D106" s="244"/>
      <c r="E106" s="244" t="s">
        <v>2469</v>
      </c>
      <c r="F106" s="245">
        <v>1</v>
      </c>
      <c r="G106" s="245">
        <f t="shared" si="6"/>
        <v>0</v>
      </c>
      <c r="H106" s="246">
        <f t="shared" si="7"/>
        <v>0</v>
      </c>
      <c r="I106" s="246">
        <f t="shared" si="8"/>
        <v>0</v>
      </c>
      <c r="J106" s="246">
        <f t="shared" si="9"/>
        <v>0</v>
      </c>
      <c r="K106" s="246">
        <f>J106*10%</f>
        <v>0</v>
      </c>
      <c r="L106" s="247"/>
    </row>
    <row r="107" spans="1:12" ht="18" customHeight="1">
      <c r="A107" s="243"/>
      <c r="B107" s="249"/>
      <c r="C107" s="244"/>
      <c r="D107" s="244"/>
      <c r="E107" s="244" t="s">
        <v>2469</v>
      </c>
      <c r="F107" s="245">
        <v>1</v>
      </c>
      <c r="G107" s="245">
        <f t="shared" si="6"/>
        <v>0</v>
      </c>
      <c r="H107" s="246">
        <f t="shared" si="7"/>
        <v>0</v>
      </c>
      <c r="I107" s="246">
        <f t="shared" si="8"/>
        <v>0</v>
      </c>
      <c r="J107" s="246">
        <f t="shared" si="9"/>
        <v>0</v>
      </c>
      <c r="K107" s="246"/>
      <c r="L107" s="247"/>
    </row>
    <row r="108" spans="1:12" ht="18" customHeight="1">
      <c r="A108" s="243"/>
      <c r="B108" s="249"/>
      <c r="C108" s="244"/>
      <c r="D108" s="244"/>
      <c r="E108" s="244" t="s">
        <v>2469</v>
      </c>
      <c r="F108" s="245">
        <v>1</v>
      </c>
      <c r="G108" s="245">
        <f t="shared" si="6"/>
        <v>0</v>
      </c>
      <c r="H108" s="246">
        <f t="shared" si="7"/>
        <v>0</v>
      </c>
      <c r="I108" s="246">
        <f t="shared" si="8"/>
        <v>0</v>
      </c>
      <c r="J108" s="246">
        <f t="shared" si="9"/>
        <v>0</v>
      </c>
      <c r="K108" s="246"/>
      <c r="L108" s="247"/>
    </row>
    <row r="109" spans="1:12" ht="18" customHeight="1">
      <c r="A109" s="243"/>
      <c r="B109" s="249"/>
      <c r="C109" s="244"/>
      <c r="D109" s="244"/>
      <c r="E109" s="244" t="s">
        <v>2469</v>
      </c>
      <c r="F109" s="245">
        <v>1</v>
      </c>
      <c r="G109" s="245">
        <f t="shared" si="6"/>
        <v>0</v>
      </c>
      <c r="H109" s="246">
        <f t="shared" si="7"/>
        <v>0</v>
      </c>
      <c r="I109" s="246">
        <f t="shared" si="8"/>
        <v>0</v>
      </c>
      <c r="J109" s="246">
        <f t="shared" si="9"/>
        <v>0</v>
      </c>
      <c r="K109" s="246"/>
      <c r="L109" s="247"/>
    </row>
    <row r="110" spans="1:12" ht="18" customHeight="1">
      <c r="A110" s="243"/>
      <c r="B110" s="249"/>
      <c r="C110" s="244"/>
      <c r="D110" s="244"/>
      <c r="E110" s="244" t="s">
        <v>2469</v>
      </c>
      <c r="F110" s="245">
        <v>1</v>
      </c>
      <c r="G110" s="245">
        <f t="shared" si="6"/>
        <v>0</v>
      </c>
      <c r="H110" s="246">
        <f t="shared" si="7"/>
        <v>0</v>
      </c>
      <c r="I110" s="246">
        <f t="shared" si="8"/>
        <v>0</v>
      </c>
      <c r="J110" s="246">
        <f t="shared" si="9"/>
        <v>0</v>
      </c>
      <c r="K110" s="246"/>
      <c r="L110" s="247"/>
    </row>
    <row r="111" spans="1:12" ht="18" customHeight="1">
      <c r="A111" s="243"/>
      <c r="B111" s="249"/>
      <c r="C111" s="244"/>
      <c r="D111" s="244"/>
      <c r="E111" s="244" t="s">
        <v>2469</v>
      </c>
      <c r="F111" s="245">
        <v>1</v>
      </c>
      <c r="G111" s="245">
        <f t="shared" si="6"/>
        <v>0</v>
      </c>
      <c r="H111" s="246">
        <f t="shared" si="7"/>
        <v>0</v>
      </c>
      <c r="I111" s="246">
        <f t="shared" si="8"/>
        <v>0</v>
      </c>
      <c r="J111" s="246">
        <f t="shared" si="9"/>
        <v>0</v>
      </c>
      <c r="K111" s="246"/>
      <c r="L111" s="247"/>
    </row>
    <row r="112" spans="1:12" ht="18" customHeight="1">
      <c r="A112" s="243"/>
      <c r="B112" s="249"/>
      <c r="C112" s="244"/>
      <c r="D112" s="244"/>
      <c r="E112" s="244" t="s">
        <v>2469</v>
      </c>
      <c r="F112" s="245">
        <v>1</v>
      </c>
      <c r="G112" s="245">
        <f t="shared" si="6"/>
        <v>0</v>
      </c>
      <c r="H112" s="246">
        <f t="shared" si="7"/>
        <v>0</v>
      </c>
      <c r="I112" s="246">
        <f t="shared" si="8"/>
        <v>0</v>
      </c>
      <c r="J112" s="246">
        <f t="shared" si="9"/>
        <v>0</v>
      </c>
      <c r="K112" s="246">
        <f>J112*10%</f>
        <v>0</v>
      </c>
      <c r="L112" s="247"/>
    </row>
    <row r="113" spans="1:12" ht="18" customHeight="1">
      <c r="A113" s="243"/>
      <c r="B113" s="249"/>
      <c r="C113" s="244"/>
      <c r="D113" s="244"/>
      <c r="E113" s="244" t="s">
        <v>2469</v>
      </c>
      <c r="F113" s="245">
        <v>1</v>
      </c>
      <c r="G113" s="245">
        <f t="shared" si="6"/>
        <v>0</v>
      </c>
      <c r="H113" s="246">
        <f t="shared" si="7"/>
        <v>0</v>
      </c>
      <c r="I113" s="246">
        <f t="shared" si="8"/>
        <v>0</v>
      </c>
      <c r="J113" s="246">
        <f t="shared" si="9"/>
        <v>0</v>
      </c>
      <c r="K113" s="246"/>
      <c r="L113" s="247"/>
    </row>
    <row r="114" spans="1:12" ht="18" customHeight="1">
      <c r="A114" s="243"/>
      <c r="B114" s="249"/>
      <c r="C114" s="244"/>
      <c r="D114" s="244"/>
      <c r="E114" s="244" t="s">
        <v>2469</v>
      </c>
      <c r="F114" s="245">
        <v>1</v>
      </c>
      <c r="G114" s="245">
        <f t="shared" si="6"/>
        <v>0</v>
      </c>
      <c r="H114" s="246">
        <f t="shared" si="7"/>
        <v>0</v>
      </c>
      <c r="I114" s="246">
        <f t="shared" si="8"/>
        <v>0</v>
      </c>
      <c r="J114" s="246">
        <f t="shared" si="9"/>
        <v>0</v>
      </c>
      <c r="K114" s="246"/>
      <c r="L114" s="247"/>
    </row>
    <row r="115" spans="1:12" ht="18" customHeight="1">
      <c r="A115" s="243"/>
      <c r="B115" s="249"/>
      <c r="C115" s="244"/>
      <c r="D115" s="244"/>
      <c r="E115" s="244" t="s">
        <v>2469</v>
      </c>
      <c r="F115" s="245">
        <v>1</v>
      </c>
      <c r="G115" s="245">
        <f t="shared" si="6"/>
        <v>0</v>
      </c>
      <c r="H115" s="246">
        <f t="shared" si="7"/>
        <v>0</v>
      </c>
      <c r="I115" s="246">
        <f t="shared" si="8"/>
        <v>0</v>
      </c>
      <c r="J115" s="246">
        <f t="shared" si="9"/>
        <v>0</v>
      </c>
      <c r="K115" s="246"/>
      <c r="L115" s="247"/>
    </row>
    <row r="116" spans="1:12" ht="18" customHeight="1">
      <c r="A116" s="243"/>
      <c r="B116" s="249"/>
      <c r="C116" s="244"/>
      <c r="D116" s="244"/>
      <c r="E116" s="244" t="s">
        <v>2469</v>
      </c>
      <c r="F116" s="245">
        <v>1</v>
      </c>
      <c r="G116" s="245">
        <f t="shared" si="6"/>
        <v>0</v>
      </c>
      <c r="H116" s="246">
        <f t="shared" si="7"/>
        <v>0</v>
      </c>
      <c r="I116" s="246">
        <f t="shared" si="8"/>
        <v>0</v>
      </c>
      <c r="J116" s="246">
        <f t="shared" si="9"/>
        <v>0</v>
      </c>
      <c r="K116" s="246"/>
      <c r="L116" s="247"/>
    </row>
    <row r="117" spans="1:12" ht="18" customHeight="1">
      <c r="A117" s="243"/>
      <c r="B117" s="249"/>
      <c r="C117" s="244"/>
      <c r="D117" s="244"/>
      <c r="E117" s="244" t="s">
        <v>2469</v>
      </c>
      <c r="F117" s="245">
        <v>1</v>
      </c>
      <c r="G117" s="245">
        <f t="shared" si="6"/>
        <v>0</v>
      </c>
      <c r="H117" s="246">
        <f t="shared" si="7"/>
        <v>0</v>
      </c>
      <c r="I117" s="246">
        <f t="shared" si="8"/>
        <v>0</v>
      </c>
      <c r="J117" s="246">
        <f t="shared" si="9"/>
        <v>0</v>
      </c>
      <c r="K117" s="246"/>
      <c r="L117" s="247"/>
    </row>
    <row r="118" spans="1:12" ht="18" customHeight="1">
      <c r="A118" s="243"/>
      <c r="B118" s="249"/>
      <c r="C118" s="244"/>
      <c r="D118" s="244"/>
      <c r="E118" s="244" t="s">
        <v>2469</v>
      </c>
      <c r="F118" s="245">
        <v>1</v>
      </c>
      <c r="G118" s="245">
        <f t="shared" si="6"/>
        <v>0</v>
      </c>
      <c r="H118" s="246">
        <f t="shared" si="7"/>
        <v>0</v>
      </c>
      <c r="I118" s="246">
        <f t="shared" si="8"/>
        <v>0</v>
      </c>
      <c r="J118" s="246">
        <f t="shared" si="9"/>
        <v>0</v>
      </c>
      <c r="K118" s="246">
        <f>J118*10%</f>
        <v>0</v>
      </c>
      <c r="L118" s="247"/>
    </row>
    <row r="119" spans="1:12" ht="18" customHeight="1">
      <c r="A119" s="243"/>
      <c r="B119" s="249"/>
      <c r="C119" s="244"/>
      <c r="D119" s="244"/>
      <c r="E119" s="244" t="s">
        <v>2469</v>
      </c>
      <c r="F119" s="245">
        <v>1</v>
      </c>
      <c r="G119" s="245">
        <f t="shared" si="6"/>
        <v>0</v>
      </c>
      <c r="H119" s="246">
        <f t="shared" si="7"/>
        <v>0</v>
      </c>
      <c r="I119" s="246">
        <f t="shared" si="8"/>
        <v>0</v>
      </c>
      <c r="J119" s="246">
        <f t="shared" si="9"/>
        <v>0</v>
      </c>
      <c r="K119" s="246"/>
      <c r="L119" s="247"/>
    </row>
    <row r="120" spans="1:12" ht="18" customHeight="1">
      <c r="A120" s="243"/>
      <c r="B120" s="249"/>
      <c r="C120" s="244"/>
      <c r="D120" s="244"/>
      <c r="E120" s="244" t="s">
        <v>2469</v>
      </c>
      <c r="F120" s="245">
        <v>1</v>
      </c>
      <c r="G120" s="245">
        <f t="shared" si="6"/>
        <v>0</v>
      </c>
      <c r="H120" s="246">
        <f t="shared" si="7"/>
        <v>0</v>
      </c>
      <c r="I120" s="246">
        <f t="shared" si="8"/>
        <v>0</v>
      </c>
      <c r="J120" s="246">
        <f t="shared" si="9"/>
        <v>0</v>
      </c>
      <c r="K120" s="246"/>
      <c r="L120" s="247"/>
    </row>
    <row r="121" spans="1:12" ht="18" customHeight="1">
      <c r="A121" s="243"/>
      <c r="B121" s="249"/>
      <c r="C121" s="244"/>
      <c r="D121" s="244"/>
      <c r="E121" s="244" t="s">
        <v>2469</v>
      </c>
      <c r="F121" s="245">
        <v>1</v>
      </c>
      <c r="G121" s="245">
        <f t="shared" si="6"/>
        <v>0</v>
      </c>
      <c r="H121" s="246">
        <f t="shared" si="7"/>
        <v>0</v>
      </c>
      <c r="I121" s="246">
        <f t="shared" si="8"/>
        <v>0</v>
      </c>
      <c r="J121" s="246">
        <f t="shared" si="9"/>
        <v>0</v>
      </c>
      <c r="K121" s="246"/>
      <c r="L121" s="247"/>
    </row>
    <row r="122" spans="1:12" ht="18" customHeight="1">
      <c r="A122" s="243"/>
      <c r="B122" s="249"/>
      <c r="C122" s="244"/>
      <c r="D122" s="244"/>
      <c r="E122" s="244" t="s">
        <v>2469</v>
      </c>
      <c r="F122" s="245">
        <v>1</v>
      </c>
      <c r="G122" s="245">
        <f t="shared" si="6"/>
        <v>0</v>
      </c>
      <c r="H122" s="246">
        <f t="shared" si="7"/>
        <v>0</v>
      </c>
      <c r="I122" s="246">
        <f t="shared" si="8"/>
        <v>0</v>
      </c>
      <c r="J122" s="246">
        <f t="shared" si="9"/>
        <v>0</v>
      </c>
      <c r="K122" s="246"/>
      <c r="L122" s="247"/>
    </row>
    <row r="123" spans="1:12" ht="18" customHeight="1">
      <c r="A123" s="243"/>
      <c r="B123" s="249"/>
      <c r="C123" s="244"/>
      <c r="D123" s="244"/>
      <c r="E123" s="244" t="s">
        <v>2469</v>
      </c>
      <c r="F123" s="245">
        <v>1</v>
      </c>
      <c r="G123" s="245">
        <f t="shared" si="6"/>
        <v>0</v>
      </c>
      <c r="H123" s="246">
        <f t="shared" si="7"/>
        <v>0</v>
      </c>
      <c r="I123" s="246">
        <f t="shared" si="8"/>
        <v>0</v>
      </c>
      <c r="J123" s="246">
        <f t="shared" si="9"/>
        <v>0</v>
      </c>
      <c r="K123" s="246"/>
      <c r="L123" s="247"/>
    </row>
    <row r="124" spans="1:12" ht="18" customHeight="1">
      <c r="A124" s="243"/>
      <c r="B124" s="249"/>
      <c r="C124" s="244"/>
      <c r="D124" s="244"/>
      <c r="E124" s="244" t="s">
        <v>2469</v>
      </c>
      <c r="F124" s="245">
        <v>1</v>
      </c>
      <c r="G124" s="245">
        <f t="shared" si="6"/>
        <v>0</v>
      </c>
      <c r="H124" s="246">
        <f t="shared" si="7"/>
        <v>0</v>
      </c>
      <c r="I124" s="246">
        <f t="shared" si="8"/>
        <v>0</v>
      </c>
      <c r="J124" s="246">
        <f t="shared" si="9"/>
        <v>0</v>
      </c>
      <c r="K124" s="246">
        <f>J124*10%</f>
        <v>0</v>
      </c>
      <c r="L124" s="247"/>
    </row>
    <row r="125" spans="1:12" ht="18" customHeight="1">
      <c r="A125" s="243"/>
      <c r="B125" s="249"/>
      <c r="C125" s="244"/>
      <c r="D125" s="244"/>
      <c r="E125" s="244" t="s">
        <v>2469</v>
      </c>
      <c r="F125" s="245">
        <v>1</v>
      </c>
      <c r="G125" s="245">
        <f t="shared" si="6"/>
        <v>0</v>
      </c>
      <c r="H125" s="246">
        <f t="shared" si="7"/>
        <v>0</v>
      </c>
      <c r="I125" s="246">
        <f t="shared" si="8"/>
        <v>0</v>
      </c>
      <c r="J125" s="246">
        <f t="shared" si="9"/>
        <v>0</v>
      </c>
      <c r="K125" s="246"/>
      <c r="L125" s="247"/>
    </row>
    <row r="126" spans="1:12" ht="18" customHeight="1">
      <c r="A126" s="243"/>
      <c r="B126" s="249"/>
      <c r="C126" s="244"/>
      <c r="D126" s="244"/>
      <c r="E126" s="244" t="s">
        <v>2469</v>
      </c>
      <c r="F126" s="245">
        <v>1</v>
      </c>
      <c r="G126" s="245">
        <f t="shared" si="6"/>
        <v>0</v>
      </c>
      <c r="H126" s="246">
        <f t="shared" si="7"/>
        <v>0</v>
      </c>
      <c r="I126" s="246">
        <f t="shared" si="8"/>
        <v>0</v>
      </c>
      <c r="J126" s="246">
        <f t="shared" si="9"/>
        <v>0</v>
      </c>
      <c r="K126" s="246"/>
      <c r="L126" s="247"/>
    </row>
    <row r="127" spans="1:12" ht="18" customHeight="1">
      <c r="A127" s="243"/>
      <c r="B127" s="249"/>
      <c r="C127" s="244"/>
      <c r="D127" s="244"/>
      <c r="E127" s="244" t="s">
        <v>2469</v>
      </c>
      <c r="F127" s="245">
        <v>1</v>
      </c>
      <c r="G127" s="245">
        <f t="shared" si="6"/>
        <v>0</v>
      </c>
      <c r="H127" s="246">
        <f t="shared" si="7"/>
        <v>0</v>
      </c>
      <c r="I127" s="246">
        <f t="shared" si="8"/>
        <v>0</v>
      </c>
      <c r="J127" s="246">
        <f t="shared" si="9"/>
        <v>0</v>
      </c>
      <c r="K127" s="246"/>
      <c r="L127" s="247"/>
    </row>
    <row r="128" spans="1:12" ht="18" customHeight="1">
      <c r="A128" s="243"/>
      <c r="B128" s="249"/>
      <c r="C128" s="244"/>
      <c r="D128" s="244"/>
      <c r="E128" s="244" t="s">
        <v>2469</v>
      </c>
      <c r="F128" s="245">
        <v>1</v>
      </c>
      <c r="G128" s="245">
        <f t="shared" si="6"/>
        <v>0</v>
      </c>
      <c r="H128" s="246">
        <f t="shared" si="7"/>
        <v>0</v>
      </c>
      <c r="I128" s="246">
        <f t="shared" si="8"/>
        <v>0</v>
      </c>
      <c r="J128" s="246">
        <f t="shared" si="9"/>
        <v>0</v>
      </c>
      <c r="K128" s="246"/>
      <c r="L128" s="247"/>
    </row>
    <row r="129" spans="1:12" ht="18" customHeight="1">
      <c r="A129" s="243"/>
      <c r="B129" s="249"/>
      <c r="C129" s="244"/>
      <c r="D129" s="244"/>
      <c r="E129" s="244" t="s">
        <v>2469</v>
      </c>
      <c r="F129" s="245">
        <v>1</v>
      </c>
      <c r="G129" s="245">
        <f t="shared" si="6"/>
        <v>0</v>
      </c>
      <c r="H129" s="246">
        <f t="shared" si="7"/>
        <v>0</v>
      </c>
      <c r="I129" s="246">
        <f t="shared" si="8"/>
        <v>0</v>
      </c>
      <c r="J129" s="246">
        <f t="shared" si="9"/>
        <v>0</v>
      </c>
      <c r="K129" s="246"/>
      <c r="L129" s="247"/>
    </row>
    <row r="130" spans="1:12" ht="18" customHeight="1">
      <c r="A130" s="243"/>
      <c r="B130" s="249"/>
      <c r="C130" s="244"/>
      <c r="D130" s="244"/>
      <c r="E130" s="244" t="s">
        <v>2469</v>
      </c>
      <c r="F130" s="245">
        <v>1</v>
      </c>
      <c r="G130" s="245">
        <f t="shared" si="6"/>
        <v>0</v>
      </c>
      <c r="H130" s="246">
        <f t="shared" si="7"/>
        <v>0</v>
      </c>
      <c r="I130" s="246">
        <f t="shared" si="8"/>
        <v>0</v>
      </c>
      <c r="J130" s="246">
        <f t="shared" si="9"/>
        <v>0</v>
      </c>
      <c r="K130" s="246">
        <f>J130*10%</f>
        <v>0</v>
      </c>
      <c r="L130" s="247"/>
    </row>
    <row r="131" spans="1:12" ht="18" customHeight="1">
      <c r="A131" s="243"/>
      <c r="B131" s="249"/>
      <c r="C131" s="244"/>
      <c r="D131" s="244"/>
      <c r="E131" s="244" t="s">
        <v>2469</v>
      </c>
      <c r="F131" s="245">
        <v>1</v>
      </c>
      <c r="G131" s="245">
        <f t="shared" si="6"/>
        <v>0</v>
      </c>
      <c r="H131" s="246">
        <f t="shared" si="7"/>
        <v>0</v>
      </c>
      <c r="I131" s="246">
        <f t="shared" si="8"/>
        <v>0</v>
      </c>
      <c r="J131" s="246">
        <f t="shared" si="9"/>
        <v>0</v>
      </c>
      <c r="K131" s="246"/>
      <c r="L131" s="247"/>
    </row>
    <row r="132" spans="1:12" ht="18" customHeight="1">
      <c r="A132" s="243"/>
      <c r="B132" s="249"/>
      <c r="C132" s="244"/>
      <c r="D132" s="244"/>
      <c r="E132" s="244" t="s">
        <v>2469</v>
      </c>
      <c r="F132" s="245">
        <v>1</v>
      </c>
      <c r="G132" s="245">
        <f t="shared" ref="G132:G148" si="10">L132/F132/1.1</f>
        <v>0</v>
      </c>
      <c r="H132" s="246">
        <f t="shared" ref="H132:H148" si="11">F132*G132</f>
        <v>0</v>
      </c>
      <c r="I132" s="246">
        <f t="shared" si="8"/>
        <v>0</v>
      </c>
      <c r="J132" s="246">
        <f t="shared" si="9"/>
        <v>0</v>
      </c>
      <c r="K132" s="246"/>
      <c r="L132" s="247"/>
    </row>
    <row r="133" spans="1:12" ht="18" customHeight="1">
      <c r="A133" s="243"/>
      <c r="B133" s="249"/>
      <c r="C133" s="244"/>
      <c r="D133" s="244"/>
      <c r="E133" s="244" t="s">
        <v>2469</v>
      </c>
      <c r="F133" s="245">
        <v>1</v>
      </c>
      <c r="G133" s="245">
        <f t="shared" si="10"/>
        <v>0</v>
      </c>
      <c r="H133" s="246">
        <f t="shared" si="11"/>
        <v>0</v>
      </c>
      <c r="I133" s="246">
        <f t="shared" ref="I133:I148" si="12">H133*10%</f>
        <v>0</v>
      </c>
      <c r="J133" s="246">
        <f t="shared" ref="J133:J148" si="13">IF(E133="매출",F133*G133,0)</f>
        <v>0</v>
      </c>
      <c r="K133" s="246"/>
      <c r="L133" s="247"/>
    </row>
    <row r="134" spans="1:12" ht="18" customHeight="1">
      <c r="A134" s="243"/>
      <c r="B134" s="249"/>
      <c r="C134" s="244"/>
      <c r="D134" s="244"/>
      <c r="E134" s="244" t="s">
        <v>2469</v>
      </c>
      <c r="F134" s="245">
        <v>1</v>
      </c>
      <c r="G134" s="245">
        <f t="shared" si="10"/>
        <v>0</v>
      </c>
      <c r="H134" s="246">
        <f t="shared" si="11"/>
        <v>0</v>
      </c>
      <c r="I134" s="246">
        <f t="shared" si="12"/>
        <v>0</v>
      </c>
      <c r="J134" s="246">
        <f t="shared" si="13"/>
        <v>0</v>
      </c>
      <c r="K134" s="246"/>
      <c r="L134" s="247"/>
    </row>
    <row r="135" spans="1:12" ht="18" customHeight="1">
      <c r="A135" s="243"/>
      <c r="B135" s="249"/>
      <c r="C135" s="244"/>
      <c r="D135" s="244"/>
      <c r="E135" s="244"/>
      <c r="F135" s="245"/>
      <c r="G135" s="245" t="e">
        <f t="shared" si="10"/>
        <v>#DIV/0!</v>
      </c>
      <c r="H135" s="246" t="e">
        <f t="shared" si="11"/>
        <v>#DIV/0!</v>
      </c>
      <c r="I135" s="246" t="e">
        <f t="shared" si="12"/>
        <v>#DIV/0!</v>
      </c>
      <c r="J135" s="246">
        <f t="shared" si="13"/>
        <v>0</v>
      </c>
      <c r="K135" s="246"/>
      <c r="L135" s="247"/>
    </row>
    <row r="136" spans="1:12" ht="18" customHeight="1">
      <c r="A136" s="243"/>
      <c r="B136" s="249"/>
      <c r="C136" s="244"/>
      <c r="D136" s="244"/>
      <c r="E136" s="244"/>
      <c r="F136" s="245"/>
      <c r="G136" s="245" t="e">
        <f t="shared" si="10"/>
        <v>#DIV/0!</v>
      </c>
      <c r="H136" s="246" t="e">
        <f t="shared" si="11"/>
        <v>#DIV/0!</v>
      </c>
      <c r="I136" s="246" t="e">
        <f t="shared" si="12"/>
        <v>#DIV/0!</v>
      </c>
      <c r="J136" s="246">
        <f t="shared" si="13"/>
        <v>0</v>
      </c>
      <c r="K136" s="246">
        <f>J136*10%</f>
        <v>0</v>
      </c>
      <c r="L136" s="247"/>
    </row>
    <row r="137" spans="1:12" ht="18" customHeight="1">
      <c r="A137" s="243"/>
      <c r="B137" s="249"/>
      <c r="C137" s="244"/>
      <c r="D137" s="244"/>
      <c r="E137" s="244"/>
      <c r="F137" s="245"/>
      <c r="G137" s="245" t="e">
        <f t="shared" si="10"/>
        <v>#DIV/0!</v>
      </c>
      <c r="H137" s="246" t="e">
        <f t="shared" si="11"/>
        <v>#DIV/0!</v>
      </c>
      <c r="I137" s="246" t="e">
        <f t="shared" si="12"/>
        <v>#DIV/0!</v>
      </c>
      <c r="J137" s="246">
        <f t="shared" si="13"/>
        <v>0</v>
      </c>
      <c r="K137" s="246"/>
      <c r="L137" s="247"/>
    </row>
    <row r="138" spans="1:12" ht="18" customHeight="1">
      <c r="A138" s="243"/>
      <c r="B138" s="249"/>
      <c r="C138" s="244"/>
      <c r="D138" s="244"/>
      <c r="E138" s="244"/>
      <c r="F138" s="245"/>
      <c r="G138" s="245" t="e">
        <f t="shared" si="10"/>
        <v>#DIV/0!</v>
      </c>
      <c r="H138" s="246" t="e">
        <f t="shared" si="11"/>
        <v>#DIV/0!</v>
      </c>
      <c r="I138" s="246" t="e">
        <f t="shared" si="12"/>
        <v>#DIV/0!</v>
      </c>
      <c r="J138" s="246">
        <f t="shared" si="13"/>
        <v>0</v>
      </c>
      <c r="K138" s="246"/>
      <c r="L138" s="247"/>
    </row>
    <row r="139" spans="1:12" ht="18" customHeight="1">
      <c r="A139" s="243"/>
      <c r="B139" s="249"/>
      <c r="C139" s="244"/>
      <c r="D139" s="244"/>
      <c r="E139" s="244"/>
      <c r="F139" s="245"/>
      <c r="G139" s="245" t="e">
        <f t="shared" si="10"/>
        <v>#DIV/0!</v>
      </c>
      <c r="H139" s="246" t="e">
        <f t="shared" si="11"/>
        <v>#DIV/0!</v>
      </c>
      <c r="I139" s="246" t="e">
        <f t="shared" si="12"/>
        <v>#DIV/0!</v>
      </c>
      <c r="J139" s="246">
        <f t="shared" si="13"/>
        <v>0</v>
      </c>
      <c r="K139" s="246"/>
      <c r="L139" s="247"/>
    </row>
    <row r="140" spans="1:12" ht="18" customHeight="1">
      <c r="A140" s="243"/>
      <c r="B140" s="249"/>
      <c r="C140" s="244"/>
      <c r="D140" s="244"/>
      <c r="E140" s="244"/>
      <c r="F140" s="245"/>
      <c r="G140" s="245" t="e">
        <f t="shared" si="10"/>
        <v>#DIV/0!</v>
      </c>
      <c r="H140" s="246" t="e">
        <f t="shared" si="11"/>
        <v>#DIV/0!</v>
      </c>
      <c r="I140" s="246" t="e">
        <f t="shared" si="12"/>
        <v>#DIV/0!</v>
      </c>
      <c r="J140" s="246">
        <f t="shared" si="13"/>
        <v>0</v>
      </c>
      <c r="K140" s="246"/>
      <c r="L140" s="247"/>
    </row>
    <row r="141" spans="1:12" ht="18" customHeight="1">
      <c r="A141" s="243"/>
      <c r="B141" s="249"/>
      <c r="C141" s="244"/>
      <c r="D141" s="244"/>
      <c r="E141" s="244"/>
      <c r="F141" s="245"/>
      <c r="G141" s="245" t="e">
        <f t="shared" si="10"/>
        <v>#DIV/0!</v>
      </c>
      <c r="H141" s="246" t="e">
        <f t="shared" si="11"/>
        <v>#DIV/0!</v>
      </c>
      <c r="I141" s="246" t="e">
        <f t="shared" si="12"/>
        <v>#DIV/0!</v>
      </c>
      <c r="J141" s="246">
        <f t="shared" si="13"/>
        <v>0</v>
      </c>
      <c r="K141" s="246"/>
      <c r="L141" s="247"/>
    </row>
    <row r="142" spans="1:12" ht="18" customHeight="1">
      <c r="A142" s="243"/>
      <c r="B142" s="249"/>
      <c r="C142" s="244"/>
      <c r="D142" s="244"/>
      <c r="E142" s="244"/>
      <c r="F142" s="245"/>
      <c r="G142" s="245" t="e">
        <f t="shared" si="10"/>
        <v>#DIV/0!</v>
      </c>
      <c r="H142" s="246" t="e">
        <f t="shared" si="11"/>
        <v>#DIV/0!</v>
      </c>
      <c r="I142" s="246" t="e">
        <f t="shared" si="12"/>
        <v>#DIV/0!</v>
      </c>
      <c r="J142" s="246">
        <f t="shared" si="13"/>
        <v>0</v>
      </c>
      <c r="K142" s="246">
        <f>J142*10%</f>
        <v>0</v>
      </c>
      <c r="L142" s="247"/>
    </row>
    <row r="143" spans="1:12" ht="18" customHeight="1">
      <c r="A143" s="243"/>
      <c r="B143" s="249"/>
      <c r="C143" s="244"/>
      <c r="D143" s="244"/>
      <c r="E143" s="244"/>
      <c r="F143" s="245"/>
      <c r="G143" s="245" t="e">
        <f t="shared" si="10"/>
        <v>#DIV/0!</v>
      </c>
      <c r="H143" s="246" t="e">
        <f t="shared" si="11"/>
        <v>#DIV/0!</v>
      </c>
      <c r="I143" s="246" t="e">
        <f t="shared" si="12"/>
        <v>#DIV/0!</v>
      </c>
      <c r="J143" s="246">
        <f t="shared" si="13"/>
        <v>0</v>
      </c>
      <c r="K143" s="246"/>
      <c r="L143" s="247"/>
    </row>
    <row r="144" spans="1:12" ht="18" customHeight="1">
      <c r="A144" s="243"/>
      <c r="B144" s="249"/>
      <c r="C144" s="244"/>
      <c r="D144" s="244"/>
      <c r="E144" s="244"/>
      <c r="F144" s="245"/>
      <c r="G144" s="245" t="e">
        <f t="shared" si="10"/>
        <v>#DIV/0!</v>
      </c>
      <c r="H144" s="246" t="e">
        <f t="shared" si="11"/>
        <v>#DIV/0!</v>
      </c>
      <c r="I144" s="246" t="e">
        <f t="shared" si="12"/>
        <v>#DIV/0!</v>
      </c>
      <c r="J144" s="246">
        <f t="shared" si="13"/>
        <v>0</v>
      </c>
      <c r="K144" s="246"/>
      <c r="L144" s="247"/>
    </row>
    <row r="145" spans="1:12" ht="18" customHeight="1">
      <c r="A145" s="243"/>
      <c r="B145" s="249"/>
      <c r="C145" s="244"/>
      <c r="D145" s="244"/>
      <c r="E145" s="244"/>
      <c r="F145" s="245"/>
      <c r="G145" s="245" t="e">
        <f t="shared" si="10"/>
        <v>#DIV/0!</v>
      </c>
      <c r="H145" s="246" t="e">
        <f t="shared" si="11"/>
        <v>#DIV/0!</v>
      </c>
      <c r="I145" s="246" t="e">
        <f t="shared" si="12"/>
        <v>#DIV/0!</v>
      </c>
      <c r="J145" s="246">
        <f t="shared" si="13"/>
        <v>0</v>
      </c>
      <c r="K145" s="246"/>
      <c r="L145" s="247"/>
    </row>
    <row r="146" spans="1:12" ht="18" customHeight="1">
      <c r="A146" s="243"/>
      <c r="B146" s="249"/>
      <c r="C146" s="244"/>
      <c r="D146" s="244"/>
      <c r="E146" s="244"/>
      <c r="F146" s="245"/>
      <c r="G146" s="245" t="e">
        <f t="shared" si="10"/>
        <v>#DIV/0!</v>
      </c>
      <c r="H146" s="246" t="e">
        <f t="shared" si="11"/>
        <v>#DIV/0!</v>
      </c>
      <c r="I146" s="246" t="e">
        <f t="shared" si="12"/>
        <v>#DIV/0!</v>
      </c>
      <c r="J146" s="246">
        <f t="shared" si="13"/>
        <v>0</v>
      </c>
      <c r="K146" s="246"/>
      <c r="L146" s="247"/>
    </row>
    <row r="147" spans="1:12" ht="18" customHeight="1">
      <c r="A147" s="243"/>
      <c r="B147" s="249"/>
      <c r="C147" s="244"/>
      <c r="D147" s="244"/>
      <c r="E147" s="244"/>
      <c r="F147" s="245"/>
      <c r="G147" s="245" t="e">
        <f t="shared" si="10"/>
        <v>#DIV/0!</v>
      </c>
      <c r="H147" s="246" t="e">
        <f t="shared" si="11"/>
        <v>#DIV/0!</v>
      </c>
      <c r="I147" s="246" t="e">
        <f t="shared" si="12"/>
        <v>#DIV/0!</v>
      </c>
      <c r="J147" s="246">
        <f t="shared" si="13"/>
        <v>0</v>
      </c>
      <c r="K147" s="246"/>
      <c r="L147" s="247"/>
    </row>
    <row r="148" spans="1:12" ht="18" customHeight="1">
      <c r="A148" s="243"/>
      <c r="B148" s="249"/>
      <c r="C148" s="244"/>
      <c r="D148" s="244"/>
      <c r="E148" s="244"/>
      <c r="F148" s="245"/>
      <c r="G148" s="245" t="e">
        <f t="shared" si="10"/>
        <v>#DIV/0!</v>
      </c>
      <c r="H148" s="246" t="e">
        <f t="shared" si="11"/>
        <v>#DIV/0!</v>
      </c>
      <c r="I148" s="246" t="e">
        <f t="shared" si="12"/>
        <v>#DIV/0!</v>
      </c>
      <c r="J148" s="246">
        <f t="shared" si="13"/>
        <v>0</v>
      </c>
      <c r="K148" s="246">
        <f>J148*10%</f>
        <v>0</v>
      </c>
      <c r="L148" s="247"/>
    </row>
    <row r="149" spans="1:12" ht="37.5" customHeight="1">
      <c r="A149" s="243"/>
      <c r="B149" s="487" t="s">
        <v>2487</v>
      </c>
      <c r="C149" s="487"/>
      <c r="D149" s="487"/>
      <c r="E149" s="487"/>
      <c r="F149" s="487"/>
      <c r="G149" s="487"/>
      <c r="H149" s="248" t="e">
        <f>SUM(H3:H148)</f>
        <v>#DIV/0!</v>
      </c>
      <c r="I149" s="248" t="e">
        <f>SUM(I3:I148)</f>
        <v>#DIV/0!</v>
      </c>
      <c r="J149" s="248">
        <f>SUM(J3:J148)</f>
        <v>0</v>
      </c>
      <c r="K149" s="248">
        <f>SUM(K3:K148)</f>
        <v>0</v>
      </c>
      <c r="L149" s="247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8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19"/>
      <c r="G2" s="73"/>
      <c r="H2" s="124"/>
      <c r="I2" s="121"/>
      <c r="J2" s="121"/>
      <c r="K2" s="67"/>
      <c r="L2" s="67"/>
      <c r="M2" s="67"/>
    </row>
    <row r="3" spans="1:18" ht="15.95" customHeight="1">
      <c r="A3" s="226">
        <v>45825</v>
      </c>
      <c r="B3" s="227" t="s">
        <v>1112</v>
      </c>
      <c r="C3" s="228">
        <f>SUMIF($B:$B,A3,I:I)</f>
        <v>0</v>
      </c>
      <c r="D3" s="229" t="s">
        <v>1110</v>
      </c>
      <c r="E3" s="228">
        <f ca="1">SUMIF($B:$B,TODAY(),E:E)</f>
        <v>0</v>
      </c>
      <c r="F3" s="239" t="s">
        <v>2455</v>
      </c>
      <c r="G3" s="228">
        <f>SUMIF($D:$D,"*schaeffler*",I:I)</f>
        <v>0</v>
      </c>
      <c r="H3" s="231"/>
      <c r="I3" s="232"/>
      <c r="J3" s="69"/>
      <c r="K3" s="69"/>
      <c r="L3" s="67"/>
      <c r="M3" s="67"/>
    </row>
    <row r="4" spans="1:18" ht="15.95" customHeight="1">
      <c r="A4" s="233">
        <f>MONTH(A3)</f>
        <v>6</v>
      </c>
      <c r="B4" s="227" t="s">
        <v>1113</v>
      </c>
      <c r="C4" s="228">
        <f>SUMIFS($I:$I,$B:$B,"&gt;="&amp;DATE(A5,A4,1),$B:$B,"&lt;="&amp;EOMONTH(DATE(A5,A4,1),0))</f>
        <v>0</v>
      </c>
      <c r="D4" s="230"/>
      <c r="E4" s="234"/>
      <c r="F4" s="239" t="s">
        <v>2456</v>
      </c>
      <c r="G4" s="228">
        <f>SUMIF($D:$D,"*schaeffler*",E:E)</f>
        <v>0</v>
      </c>
      <c r="H4" s="236"/>
      <c r="I4" s="232"/>
      <c r="J4" s="69"/>
      <c r="K4" s="69"/>
      <c r="L4" s="67"/>
      <c r="M4" s="67"/>
    </row>
    <row r="5" spans="1:18" ht="15.95" customHeight="1">
      <c r="A5" s="240">
        <f>YEAR(A3)</f>
        <v>2025</v>
      </c>
      <c r="B5" s="227" t="s">
        <v>1114</v>
      </c>
      <c r="C5" s="228">
        <f>SUMIFS($I:$I,$B:$B,"&gt;="&amp;DATE(A5,A4,1),$B:$B,"&lt;="&amp;EOMONTH(DATE(A5,A4,1),0))</f>
        <v>0</v>
      </c>
      <c r="D5" s="237"/>
      <c r="E5" s="234"/>
      <c r="F5" s="235"/>
      <c r="G5" s="234"/>
      <c r="H5" s="236"/>
      <c r="I5" s="232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0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19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1149</v>
      </c>
      <c r="D8" s="76" t="s">
        <v>2488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1591</v>
      </c>
      <c r="J8" s="118" t="s">
        <v>2489</v>
      </c>
      <c r="K8" s="77" t="s">
        <v>1591</v>
      </c>
      <c r="L8" s="77" t="s">
        <v>2489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1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1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1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1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1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1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1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1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1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1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1950</v>
      </c>
    </row>
    <row r="3" spans="1:2">
      <c r="A3" t="s">
        <v>1952</v>
      </c>
    </row>
    <row r="4" spans="1:2">
      <c r="A4" t="s">
        <v>1953</v>
      </c>
    </row>
    <row r="5" spans="1:2">
      <c r="A5" t="s">
        <v>1954</v>
      </c>
    </row>
    <row r="6" spans="1:2">
      <c r="A6" t="s">
        <v>1956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48"/>
      <c r="B1" s="349"/>
      <c r="C1" s="349"/>
      <c r="D1" s="349"/>
      <c r="E1" s="349"/>
      <c r="F1" s="349"/>
      <c r="G1" s="349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0" t="s">
        <v>1176</v>
      </c>
      <c r="R1" s="350"/>
      <c r="S1" s="351"/>
      <c r="T1" s="351"/>
      <c r="U1" s="352"/>
    </row>
    <row r="2" spans="1:21">
      <c r="A2" s="353" t="s">
        <v>64</v>
      </c>
      <c r="B2" s="354"/>
      <c r="C2" s="355" t="s">
        <v>2169</v>
      </c>
      <c r="D2" s="356"/>
      <c r="E2" s="356"/>
      <c r="F2" s="356"/>
      <c r="G2" s="357"/>
      <c r="H2" s="355" t="s">
        <v>74</v>
      </c>
      <c r="I2" s="356"/>
      <c r="J2" s="356"/>
      <c r="K2" s="356"/>
      <c r="L2" s="356"/>
      <c r="M2" s="356"/>
      <c r="N2" s="356"/>
      <c r="O2" s="357"/>
      <c r="P2" s="358" t="s">
        <v>62</v>
      </c>
      <c r="Q2" s="359"/>
      <c r="R2" s="359"/>
      <c r="S2" s="354"/>
      <c r="T2" s="360">
        <v>45804</v>
      </c>
      <c r="U2" s="361"/>
    </row>
    <row r="3" spans="1:21" ht="24" customHeight="1">
      <c r="A3" s="372" t="s">
        <v>1148</v>
      </c>
      <c r="B3" s="37" t="s">
        <v>58</v>
      </c>
      <c r="C3" s="517" t="s">
        <v>1512</v>
      </c>
      <c r="D3" s="518"/>
      <c r="E3" s="518"/>
      <c r="F3" s="518"/>
      <c r="G3" s="518"/>
      <c r="H3" s="518"/>
      <c r="I3" s="518"/>
      <c r="J3" s="519"/>
      <c r="K3" s="378" t="s">
        <v>1149</v>
      </c>
      <c r="L3" s="37" t="s">
        <v>58</v>
      </c>
      <c r="M3" s="514" t="s">
        <v>961</v>
      </c>
      <c r="N3" s="515"/>
      <c r="O3" s="515"/>
      <c r="P3" s="515"/>
      <c r="Q3" s="515"/>
      <c r="R3" s="515"/>
      <c r="S3" s="515"/>
      <c r="T3" s="515"/>
      <c r="U3" s="516"/>
    </row>
    <row r="4" spans="1:21" ht="24.95" customHeight="1">
      <c r="A4" s="373"/>
      <c r="B4" s="37" t="s">
        <v>60</v>
      </c>
      <c r="C4" s="384"/>
      <c r="D4" s="385"/>
      <c r="E4" s="385"/>
      <c r="F4" s="385"/>
      <c r="G4" s="385"/>
      <c r="H4" s="385"/>
      <c r="I4" s="385"/>
      <c r="J4" s="386"/>
      <c r="K4" s="379"/>
      <c r="L4" s="37" t="s">
        <v>60</v>
      </c>
      <c r="M4" s="362" t="s">
        <v>959</v>
      </c>
      <c r="N4" s="363"/>
      <c r="O4" s="363"/>
      <c r="P4" s="363"/>
      <c r="Q4" s="363"/>
      <c r="R4" s="364"/>
      <c r="S4" s="38" t="s">
        <v>61</v>
      </c>
      <c r="T4" s="520" t="s">
        <v>71</v>
      </c>
      <c r="U4" s="521"/>
    </row>
    <row r="5" spans="1:21" ht="15.75" customHeight="1">
      <c r="A5" s="373"/>
      <c r="B5" s="38" t="s">
        <v>59</v>
      </c>
      <c r="C5" s="362" t="s">
        <v>1081</v>
      </c>
      <c r="D5" s="363"/>
      <c r="E5" s="363"/>
      <c r="F5" s="363"/>
      <c r="G5" s="363"/>
      <c r="H5" s="363"/>
      <c r="I5" s="363"/>
      <c r="J5" s="364"/>
      <c r="K5" s="379"/>
      <c r="L5" s="38" t="s">
        <v>59</v>
      </c>
      <c r="M5" s="362" t="s">
        <v>72</v>
      </c>
      <c r="N5" s="363"/>
      <c r="O5" s="363"/>
      <c r="P5" s="363"/>
      <c r="Q5" s="363"/>
      <c r="R5" s="363"/>
      <c r="S5" s="363"/>
      <c r="T5" s="363"/>
      <c r="U5" s="366"/>
    </row>
    <row r="6" spans="1:21" ht="15.75" customHeight="1">
      <c r="A6" s="374"/>
      <c r="B6" s="38" t="s">
        <v>73</v>
      </c>
      <c r="C6" s="362" t="s">
        <v>1080</v>
      </c>
      <c r="D6" s="363"/>
      <c r="E6" s="363"/>
      <c r="F6" s="363"/>
      <c r="G6" s="363"/>
      <c r="H6" s="363"/>
      <c r="I6" s="363"/>
      <c r="J6" s="364"/>
      <c r="K6" s="380"/>
      <c r="L6" s="38" t="s">
        <v>73</v>
      </c>
      <c r="M6" s="362" t="s">
        <v>65</v>
      </c>
      <c r="N6" s="363"/>
      <c r="O6" s="363"/>
      <c r="P6" s="363"/>
      <c r="Q6" s="363"/>
      <c r="R6" s="364"/>
      <c r="S6" s="38" t="s">
        <v>22</v>
      </c>
      <c r="T6" s="362" t="s">
        <v>969</v>
      </c>
      <c r="U6" s="366"/>
    </row>
    <row r="7" spans="1:21" ht="15.75" customHeight="1">
      <c r="A7" s="367" t="s">
        <v>69</v>
      </c>
      <c r="B7" s="368"/>
      <c r="C7" s="368"/>
      <c r="D7" s="368"/>
      <c r="E7" s="369"/>
      <c r="F7" s="370" t="s">
        <v>76</v>
      </c>
      <c r="G7" s="368"/>
      <c r="H7" s="368"/>
      <c r="I7" s="369"/>
      <c r="J7" s="370" t="s">
        <v>66</v>
      </c>
      <c r="K7" s="369"/>
      <c r="L7" s="370" t="s">
        <v>41</v>
      </c>
      <c r="M7" s="368"/>
      <c r="N7" s="368"/>
      <c r="O7" s="368"/>
      <c r="P7" s="369"/>
      <c r="Q7" s="370" t="s">
        <v>67</v>
      </c>
      <c r="R7" s="368"/>
      <c r="S7" s="369"/>
      <c r="T7" s="370" t="s">
        <v>68</v>
      </c>
      <c r="U7" s="371"/>
    </row>
    <row r="8" spans="1:21" ht="15" customHeight="1">
      <c r="A8" s="522" t="s">
        <v>1117</v>
      </c>
      <c r="B8" s="523"/>
      <c r="C8" s="523"/>
      <c r="D8" s="523"/>
      <c r="E8" s="524"/>
      <c r="F8" s="525"/>
      <c r="G8" s="523"/>
      <c r="H8" s="523"/>
      <c r="I8" s="524"/>
      <c r="J8" s="526">
        <v>1</v>
      </c>
      <c r="K8" s="398"/>
      <c r="L8" s="402">
        <v>1000000</v>
      </c>
      <c r="M8" s="403"/>
      <c r="N8" s="403"/>
      <c r="O8" s="403"/>
      <c r="P8" s="404"/>
      <c r="Q8" s="402">
        <v>1000000</v>
      </c>
      <c r="R8" s="403"/>
      <c r="S8" s="404"/>
      <c r="T8" s="405"/>
      <c r="U8" s="406"/>
    </row>
    <row r="9" spans="1:21" ht="15" customHeight="1">
      <c r="A9" s="510"/>
      <c r="B9" s="511"/>
      <c r="C9" s="511"/>
      <c r="D9" s="511"/>
      <c r="E9" s="512"/>
      <c r="F9" s="513"/>
      <c r="G9" s="511"/>
      <c r="H9" s="511"/>
      <c r="I9" s="512"/>
      <c r="J9" s="390"/>
      <c r="K9" s="389"/>
      <c r="L9" s="391"/>
      <c r="M9" s="392"/>
      <c r="N9" s="392"/>
      <c r="O9" s="392"/>
      <c r="P9" s="393"/>
      <c r="Q9" s="391"/>
      <c r="R9" s="392"/>
      <c r="S9" s="393"/>
      <c r="T9" s="394"/>
      <c r="U9" s="395"/>
    </row>
    <row r="10" spans="1:21" ht="15" customHeight="1">
      <c r="A10" s="510"/>
      <c r="B10" s="511"/>
      <c r="C10" s="511"/>
      <c r="D10" s="511"/>
      <c r="E10" s="512"/>
      <c r="F10" s="513"/>
      <c r="G10" s="511"/>
      <c r="H10" s="511"/>
      <c r="I10" s="512"/>
      <c r="J10" s="390"/>
      <c r="K10" s="389"/>
      <c r="L10" s="391"/>
      <c r="M10" s="392"/>
      <c r="N10" s="392"/>
      <c r="O10" s="392"/>
      <c r="P10" s="393"/>
      <c r="Q10" s="391"/>
      <c r="R10" s="392"/>
      <c r="S10" s="393"/>
      <c r="T10" s="394"/>
      <c r="U10" s="395"/>
    </row>
    <row r="11" spans="1:21" ht="15" customHeight="1">
      <c r="A11" s="510"/>
      <c r="B11" s="511"/>
      <c r="C11" s="511"/>
      <c r="D11" s="511"/>
      <c r="E11" s="512"/>
      <c r="F11" s="513"/>
      <c r="G11" s="511"/>
      <c r="H11" s="511"/>
      <c r="I11" s="512"/>
      <c r="J11" s="390"/>
      <c r="K11" s="389"/>
      <c r="L11" s="391"/>
      <c r="M11" s="392"/>
      <c r="N11" s="392"/>
      <c r="O11" s="392"/>
      <c r="P11" s="393"/>
      <c r="Q11" s="391"/>
      <c r="R11" s="392"/>
      <c r="S11" s="393"/>
      <c r="T11" s="394"/>
      <c r="U11" s="395"/>
    </row>
    <row r="12" spans="1:21" ht="15" customHeight="1">
      <c r="A12" s="510"/>
      <c r="B12" s="511"/>
      <c r="C12" s="511"/>
      <c r="D12" s="511"/>
      <c r="E12" s="512"/>
      <c r="F12" s="513"/>
      <c r="G12" s="511"/>
      <c r="H12" s="511"/>
      <c r="I12" s="512"/>
      <c r="J12" s="390"/>
      <c r="K12" s="389"/>
      <c r="L12" s="391"/>
      <c r="M12" s="392"/>
      <c r="N12" s="392"/>
      <c r="O12" s="392"/>
      <c r="P12" s="393"/>
      <c r="Q12" s="391"/>
      <c r="R12" s="392"/>
      <c r="S12" s="393"/>
      <c r="T12" s="394"/>
      <c r="U12" s="395"/>
    </row>
    <row r="13" spans="1:21" ht="15" customHeight="1">
      <c r="A13" s="510"/>
      <c r="B13" s="511"/>
      <c r="C13" s="511"/>
      <c r="D13" s="511"/>
      <c r="E13" s="512"/>
      <c r="F13" s="527"/>
      <c r="G13" s="528"/>
      <c r="H13" s="528"/>
      <c r="I13" s="529"/>
      <c r="J13" s="390"/>
      <c r="K13" s="389"/>
      <c r="L13" s="391"/>
      <c r="M13" s="392"/>
      <c r="N13" s="392"/>
      <c r="O13" s="392"/>
      <c r="P13" s="393"/>
      <c r="Q13" s="391"/>
      <c r="R13" s="392"/>
      <c r="S13" s="393"/>
      <c r="T13" s="394"/>
      <c r="U13" s="395"/>
    </row>
    <row r="14" spans="1:21" ht="15" customHeight="1">
      <c r="A14" s="510"/>
      <c r="B14" s="511"/>
      <c r="C14" s="511"/>
      <c r="D14" s="511"/>
      <c r="E14" s="512"/>
      <c r="F14" s="513"/>
      <c r="G14" s="511"/>
      <c r="H14" s="511"/>
      <c r="I14" s="512"/>
      <c r="J14" s="390"/>
      <c r="K14" s="389"/>
      <c r="L14" s="391"/>
      <c r="M14" s="392"/>
      <c r="N14" s="392"/>
      <c r="O14" s="392"/>
      <c r="P14" s="393"/>
      <c r="Q14" s="391"/>
      <c r="R14" s="392"/>
      <c r="S14" s="393"/>
      <c r="T14" s="394"/>
      <c r="U14" s="395"/>
    </row>
    <row r="15" spans="1:21" ht="15" customHeight="1">
      <c r="A15" s="387"/>
      <c r="B15" s="388"/>
      <c r="C15" s="388"/>
      <c r="D15" s="388"/>
      <c r="E15" s="389"/>
      <c r="F15" s="390"/>
      <c r="G15" s="388"/>
      <c r="H15" s="388"/>
      <c r="I15" s="389"/>
      <c r="J15" s="390"/>
      <c r="K15" s="389"/>
      <c r="L15" s="530"/>
      <c r="M15" s="531"/>
      <c r="N15" s="531"/>
      <c r="O15" s="531"/>
      <c r="P15" s="532"/>
      <c r="Q15" s="530"/>
      <c r="R15" s="531"/>
      <c r="S15" s="532"/>
      <c r="T15" s="394"/>
      <c r="U15" s="395"/>
    </row>
    <row r="16" spans="1:21" ht="15" customHeight="1">
      <c r="A16" s="387"/>
      <c r="B16" s="388"/>
      <c r="C16" s="388"/>
      <c r="D16" s="388"/>
      <c r="E16" s="389"/>
      <c r="F16" s="390"/>
      <c r="G16" s="388"/>
      <c r="H16" s="388"/>
      <c r="I16" s="389"/>
      <c r="J16" s="390"/>
      <c r="K16" s="389"/>
      <c r="L16" s="530"/>
      <c r="M16" s="531"/>
      <c r="N16" s="531"/>
      <c r="O16" s="531"/>
      <c r="P16" s="532"/>
      <c r="Q16" s="530"/>
      <c r="R16" s="531"/>
      <c r="S16" s="532"/>
      <c r="T16" s="394"/>
      <c r="U16" s="395"/>
    </row>
    <row r="17" spans="1:21" ht="15" customHeight="1">
      <c r="A17" s="387"/>
      <c r="B17" s="388"/>
      <c r="C17" s="388"/>
      <c r="D17" s="388"/>
      <c r="E17" s="389"/>
      <c r="F17" s="390"/>
      <c r="G17" s="388"/>
      <c r="H17" s="388"/>
      <c r="I17" s="389"/>
      <c r="J17" s="390"/>
      <c r="K17" s="389"/>
      <c r="L17" s="530"/>
      <c r="M17" s="531"/>
      <c r="N17" s="531"/>
      <c r="O17" s="531"/>
      <c r="P17" s="532"/>
      <c r="Q17" s="530"/>
      <c r="R17" s="531"/>
      <c r="S17" s="532"/>
      <c r="T17" s="394"/>
      <c r="U17" s="395"/>
    </row>
    <row r="18" spans="1:21" ht="15" customHeight="1">
      <c r="A18" s="387"/>
      <c r="B18" s="388"/>
      <c r="C18" s="388"/>
      <c r="D18" s="388"/>
      <c r="E18" s="389"/>
      <c r="F18" s="390"/>
      <c r="G18" s="388"/>
      <c r="H18" s="388"/>
      <c r="I18" s="389"/>
      <c r="J18" s="390"/>
      <c r="K18" s="389"/>
      <c r="L18" s="530"/>
      <c r="M18" s="531"/>
      <c r="N18" s="531"/>
      <c r="O18" s="531"/>
      <c r="P18" s="532"/>
      <c r="Q18" s="530"/>
      <c r="R18" s="531"/>
      <c r="S18" s="532"/>
      <c r="T18" s="394"/>
      <c r="U18" s="395"/>
    </row>
    <row r="19" spans="1:21" ht="15" customHeight="1">
      <c r="A19" s="553"/>
      <c r="B19" s="554"/>
      <c r="C19" s="554"/>
      <c r="D19" s="554"/>
      <c r="E19" s="550"/>
      <c r="F19" s="549"/>
      <c r="G19" s="554"/>
      <c r="H19" s="554"/>
      <c r="I19" s="550"/>
      <c r="J19" s="549"/>
      <c r="K19" s="550"/>
      <c r="L19" s="506"/>
      <c r="M19" s="507"/>
      <c r="N19" s="507"/>
      <c r="O19" s="507"/>
      <c r="P19" s="508"/>
      <c r="Q19" s="506"/>
      <c r="R19" s="507"/>
      <c r="S19" s="508"/>
      <c r="T19" s="551"/>
      <c r="U19" s="552"/>
    </row>
    <row r="20" spans="1:21">
      <c r="A20" s="367" t="s">
        <v>78</v>
      </c>
      <c r="B20" s="368"/>
      <c r="C20" s="368"/>
      <c r="D20" s="368"/>
      <c r="E20" s="368"/>
      <c r="F20" s="446">
        <v>2450000</v>
      </c>
      <c r="G20" s="446"/>
      <c r="H20" s="446"/>
      <c r="I20" s="447"/>
      <c r="J20" s="509">
        <f>SUM(J8:K19)</f>
        <v>1</v>
      </c>
      <c r="K20" s="509"/>
      <c r="L20" s="492" t="s">
        <v>956</v>
      </c>
      <c r="M20" s="493"/>
      <c r="N20" s="493"/>
      <c r="O20" s="493"/>
      <c r="P20" s="494"/>
      <c r="Q20" s="445">
        <f>SUM(Q8:S19)</f>
        <v>1000000</v>
      </c>
      <c r="R20" s="446"/>
      <c r="S20" s="446"/>
      <c r="T20" s="446"/>
      <c r="U20" s="448"/>
    </row>
    <row r="21" spans="1:21" ht="17.25" thickBot="1">
      <c r="A21" s="470" t="s">
        <v>88</v>
      </c>
      <c r="B21" s="471"/>
      <c r="C21" s="471"/>
      <c r="D21" s="471"/>
      <c r="E21" s="471"/>
      <c r="F21" s="472">
        <f>F20+Q20</f>
        <v>3450000</v>
      </c>
      <c r="G21" s="472"/>
      <c r="H21" s="472"/>
      <c r="I21" s="473"/>
      <c r="J21" s="474" t="s">
        <v>962</v>
      </c>
      <c r="K21" s="471"/>
      <c r="L21" s="440" t="str">
        <f>T4</f>
        <v>장효주</v>
      </c>
      <c r="M21" s="440"/>
      <c r="N21" s="440"/>
      <c r="O21" s="474" t="s">
        <v>63</v>
      </c>
      <c r="P21" s="476"/>
      <c r="Q21" s="498" t="str">
        <f>C3</f>
        <v>제이오토(대구)</v>
      </c>
      <c r="R21" s="499"/>
      <c r="S21" s="499"/>
      <c r="T21" s="499"/>
      <c r="U21" s="500"/>
    </row>
    <row r="22" spans="1:21" ht="9" customHeight="1">
      <c r="A22" s="344"/>
      <c r="B22" s="344"/>
      <c r="C22" s="344"/>
      <c r="D22" s="344"/>
      <c r="E22" s="344"/>
      <c r="F22" s="344"/>
      <c r="G22" s="344"/>
      <c r="H22" s="344"/>
      <c r="I22" s="344"/>
      <c r="J22" s="344"/>
      <c r="K22" s="344"/>
      <c r="L22" s="344"/>
      <c r="M22" s="344"/>
      <c r="N22" s="344"/>
      <c r="O22" s="344"/>
      <c r="P22" s="344"/>
      <c r="Q22" s="344"/>
      <c r="R22" s="344"/>
      <c r="S22" s="344"/>
      <c r="T22" s="344"/>
      <c r="U22" s="344"/>
    </row>
    <row r="23" spans="1:21" ht="11.25" customHeight="1" thickBot="1">
      <c r="A23" s="482"/>
      <c r="B23" s="482"/>
      <c r="C23" s="482"/>
      <c r="D23" s="482"/>
      <c r="E23" s="482"/>
      <c r="F23" s="482"/>
      <c r="G23" s="482"/>
      <c r="H23" s="482"/>
      <c r="I23" s="482"/>
      <c r="J23" s="482"/>
      <c r="K23" s="482"/>
      <c r="L23" s="482"/>
      <c r="M23" s="482"/>
      <c r="N23" s="482"/>
      <c r="O23" s="482"/>
      <c r="P23" s="482"/>
      <c r="Q23" s="482"/>
      <c r="R23" s="482"/>
      <c r="S23" s="482"/>
      <c r="T23" s="482"/>
      <c r="U23" s="482"/>
    </row>
    <row r="24" spans="1:21" ht="24" customHeight="1" thickBot="1">
      <c r="A24" s="546" t="s">
        <v>70</v>
      </c>
      <c r="B24" s="547"/>
      <c r="C24" s="547"/>
      <c r="D24" s="547"/>
      <c r="E24" s="547"/>
      <c r="F24" s="547"/>
      <c r="G24" s="547"/>
      <c r="H24" s="547"/>
      <c r="I24" s="547"/>
      <c r="J24" s="547"/>
      <c r="K24" s="547"/>
      <c r="L24" s="547"/>
      <c r="M24" s="547"/>
      <c r="N24" s="547"/>
      <c r="O24" s="547"/>
      <c r="P24" s="547"/>
      <c r="Q24" s="547"/>
      <c r="R24" s="547"/>
      <c r="S24" s="547"/>
      <c r="T24" s="547"/>
      <c r="U24" s="548"/>
    </row>
    <row r="25" spans="1:21">
      <c r="A25" s="353" t="s">
        <v>64</v>
      </c>
      <c r="B25" s="354"/>
      <c r="C25" s="355" t="str">
        <f>C2</f>
        <v>카카오뱅크 3333181865047</v>
      </c>
      <c r="D25" s="356"/>
      <c r="E25" s="356"/>
      <c r="F25" s="356"/>
      <c r="G25" s="357"/>
      <c r="H25" s="355" t="s">
        <v>75</v>
      </c>
      <c r="I25" s="356"/>
      <c r="J25" s="356"/>
      <c r="K25" s="356"/>
      <c r="L25" s="356"/>
      <c r="M25" s="356"/>
      <c r="N25" s="356"/>
      <c r="O25" s="357"/>
      <c r="P25" s="358" t="s">
        <v>62</v>
      </c>
      <c r="Q25" s="359"/>
      <c r="R25" s="359"/>
      <c r="S25" s="354"/>
      <c r="T25" s="360">
        <f>T2</f>
        <v>45804</v>
      </c>
      <c r="U25" s="361"/>
    </row>
    <row r="26" spans="1:21" ht="27" customHeight="1">
      <c r="A26" s="372" t="s">
        <v>1148</v>
      </c>
      <c r="B26" s="37" t="s">
        <v>58</v>
      </c>
      <c r="C26" s="536" t="str">
        <f>C3</f>
        <v>제이오토(대구)</v>
      </c>
      <c r="D26" s="537"/>
      <c r="E26" s="537"/>
      <c r="F26" s="537"/>
      <c r="G26" s="537"/>
      <c r="H26" s="537"/>
      <c r="I26" s="537"/>
      <c r="J26" s="538"/>
      <c r="K26" s="378" t="s">
        <v>1149</v>
      </c>
      <c r="L26" s="37" t="s">
        <v>58</v>
      </c>
      <c r="M26" s="514" t="str">
        <f>M3</f>
        <v>BTS&amp;P</v>
      </c>
      <c r="N26" s="515"/>
      <c r="O26" s="515"/>
      <c r="P26" s="515"/>
      <c r="Q26" s="515"/>
      <c r="R26" s="515"/>
      <c r="S26" s="515"/>
      <c r="T26" s="515"/>
      <c r="U26" s="516"/>
    </row>
    <row r="27" spans="1:21" ht="24.95" customHeight="1">
      <c r="A27" s="373"/>
      <c r="B27" s="37" t="s">
        <v>60</v>
      </c>
      <c r="C27" s="503">
        <f>C4</f>
        <v>0</v>
      </c>
      <c r="D27" s="504"/>
      <c r="E27" s="504"/>
      <c r="F27" s="504"/>
      <c r="G27" s="504"/>
      <c r="H27" s="504"/>
      <c r="I27" s="504"/>
      <c r="J27" s="505"/>
      <c r="K27" s="379"/>
      <c r="L27" s="37" t="s">
        <v>60</v>
      </c>
      <c r="M27" s="362" t="str">
        <f>M4</f>
        <v>259-12-01768</v>
      </c>
      <c r="N27" s="363"/>
      <c r="O27" s="363"/>
      <c r="P27" s="363"/>
      <c r="Q27" s="363"/>
      <c r="R27" s="364"/>
      <c r="S27" s="38" t="s">
        <v>61</v>
      </c>
      <c r="T27" s="520" t="str">
        <f>T4</f>
        <v>장효주</v>
      </c>
      <c r="U27" s="521"/>
    </row>
    <row r="28" spans="1:21" ht="15.75" customHeight="1">
      <c r="A28" s="373"/>
      <c r="B28" s="38" t="s">
        <v>10</v>
      </c>
      <c r="C28" s="362" t="str">
        <f>C5</f>
        <v>대구광역시 서구 가르뱅이로 53</v>
      </c>
      <c r="D28" s="363"/>
      <c r="E28" s="363"/>
      <c r="F28" s="363"/>
      <c r="G28" s="363"/>
      <c r="H28" s="363"/>
      <c r="I28" s="363"/>
      <c r="J28" s="364"/>
      <c r="K28" s="379"/>
      <c r="L28" s="38" t="s">
        <v>10</v>
      </c>
      <c r="M28" s="362" t="str">
        <f>M5</f>
        <v>대구 달서구 용산로 28(본리동)</v>
      </c>
      <c r="N28" s="363"/>
      <c r="O28" s="363"/>
      <c r="P28" s="363"/>
      <c r="Q28" s="363"/>
      <c r="R28" s="363"/>
      <c r="S28" s="363"/>
      <c r="T28" s="363"/>
      <c r="U28" s="366"/>
    </row>
    <row r="29" spans="1:21" ht="15.75" customHeight="1">
      <c r="A29" s="374"/>
      <c r="B29" s="38" t="s">
        <v>73</v>
      </c>
      <c r="C29" s="362" t="str">
        <f>C6</f>
        <v>010-5102-8176</v>
      </c>
      <c r="D29" s="363"/>
      <c r="E29" s="363"/>
      <c r="F29" s="363"/>
      <c r="G29" s="363"/>
      <c r="H29" s="363"/>
      <c r="I29" s="363"/>
      <c r="J29" s="364"/>
      <c r="K29" s="380"/>
      <c r="L29" s="38" t="s">
        <v>73</v>
      </c>
      <c r="M29" s="362" t="str">
        <f>M6</f>
        <v>010-5168-3542</v>
      </c>
      <c r="N29" s="363"/>
      <c r="O29" s="363"/>
      <c r="P29" s="363"/>
      <c r="Q29" s="363"/>
      <c r="R29" s="364"/>
      <c r="S29" s="38" t="s">
        <v>22</v>
      </c>
      <c r="T29" s="362"/>
      <c r="U29" s="366"/>
    </row>
    <row r="30" spans="1:21" ht="15.75" customHeight="1">
      <c r="A30" s="367" t="s">
        <v>69</v>
      </c>
      <c r="B30" s="368"/>
      <c r="C30" s="368"/>
      <c r="D30" s="368"/>
      <c r="E30" s="369"/>
      <c r="F30" s="370" t="s">
        <v>43</v>
      </c>
      <c r="G30" s="368"/>
      <c r="H30" s="368"/>
      <c r="I30" s="369"/>
      <c r="J30" s="370" t="s">
        <v>66</v>
      </c>
      <c r="K30" s="369"/>
      <c r="L30" s="370" t="s">
        <v>41</v>
      </c>
      <c r="M30" s="368"/>
      <c r="N30" s="368"/>
      <c r="O30" s="368"/>
      <c r="P30" s="369"/>
      <c r="Q30" s="370" t="s">
        <v>67</v>
      </c>
      <c r="R30" s="368"/>
      <c r="S30" s="369"/>
      <c r="T30" s="370" t="s">
        <v>68</v>
      </c>
      <c r="U30" s="371"/>
    </row>
    <row r="31" spans="1:21" ht="15" customHeight="1">
      <c r="A31" s="541" t="str">
        <f>A8</f>
        <v>8HP70 VALBEBODY</v>
      </c>
      <c r="B31" s="539"/>
      <c r="C31" s="539"/>
      <c r="D31" s="539"/>
      <c r="E31" s="539"/>
      <c r="F31" s="539">
        <f>F8</f>
        <v>0</v>
      </c>
      <c r="G31" s="539"/>
      <c r="H31" s="539"/>
      <c r="I31" s="539"/>
      <c r="J31" s="539">
        <f>J8</f>
        <v>1</v>
      </c>
      <c r="K31" s="539"/>
      <c r="L31" s="501">
        <f>L8</f>
        <v>1000000</v>
      </c>
      <c r="M31" s="501"/>
      <c r="N31" s="501"/>
      <c r="O31" s="501"/>
      <c r="P31" s="501"/>
      <c r="Q31" s="501">
        <f>Q8</f>
        <v>1000000</v>
      </c>
      <c r="R31" s="501"/>
      <c r="S31" s="501"/>
      <c r="T31" s="539">
        <f>T8</f>
        <v>0</v>
      </c>
      <c r="U31" s="540"/>
    </row>
    <row r="32" spans="1:21" ht="15" customHeight="1">
      <c r="A32" s="535">
        <f t="shared" ref="A32:A42" si="0">A9</f>
        <v>0</v>
      </c>
      <c r="B32" s="533"/>
      <c r="C32" s="533"/>
      <c r="D32" s="533"/>
      <c r="E32" s="533"/>
      <c r="F32" s="533">
        <f t="shared" ref="F32:F42" si="1">F9</f>
        <v>0</v>
      </c>
      <c r="G32" s="533"/>
      <c r="H32" s="533"/>
      <c r="I32" s="533"/>
      <c r="J32" s="533">
        <f t="shared" ref="J32:J42" si="2">J9</f>
        <v>0</v>
      </c>
      <c r="K32" s="533"/>
      <c r="L32" s="502">
        <f t="shared" ref="L32:L42" si="3">L9</f>
        <v>0</v>
      </c>
      <c r="M32" s="502"/>
      <c r="N32" s="502"/>
      <c r="O32" s="502"/>
      <c r="P32" s="502"/>
      <c r="Q32" s="502">
        <f t="shared" ref="Q32:Q42" si="4">Q9</f>
        <v>0</v>
      </c>
      <c r="R32" s="502"/>
      <c r="S32" s="502"/>
      <c r="T32" s="533">
        <f t="shared" ref="T32:T42" si="5">T9</f>
        <v>0</v>
      </c>
      <c r="U32" s="534"/>
    </row>
    <row r="33" spans="1:21" ht="15" customHeight="1">
      <c r="A33" s="535">
        <f t="shared" si="0"/>
        <v>0</v>
      </c>
      <c r="B33" s="533"/>
      <c r="C33" s="533"/>
      <c r="D33" s="533"/>
      <c r="E33" s="533"/>
      <c r="F33" s="533">
        <f t="shared" si="1"/>
        <v>0</v>
      </c>
      <c r="G33" s="533"/>
      <c r="H33" s="533"/>
      <c r="I33" s="533"/>
      <c r="J33" s="533">
        <f t="shared" si="2"/>
        <v>0</v>
      </c>
      <c r="K33" s="533"/>
      <c r="L33" s="502">
        <f t="shared" si="3"/>
        <v>0</v>
      </c>
      <c r="M33" s="502"/>
      <c r="N33" s="502"/>
      <c r="O33" s="502"/>
      <c r="P33" s="502"/>
      <c r="Q33" s="502">
        <f t="shared" si="4"/>
        <v>0</v>
      </c>
      <c r="R33" s="502"/>
      <c r="S33" s="502"/>
      <c r="T33" s="533">
        <f t="shared" si="5"/>
        <v>0</v>
      </c>
      <c r="U33" s="534"/>
    </row>
    <row r="34" spans="1:21" ht="15" customHeight="1">
      <c r="A34" s="535">
        <f t="shared" si="0"/>
        <v>0</v>
      </c>
      <c r="B34" s="533"/>
      <c r="C34" s="533"/>
      <c r="D34" s="533"/>
      <c r="E34" s="533"/>
      <c r="F34" s="533">
        <f t="shared" si="1"/>
        <v>0</v>
      </c>
      <c r="G34" s="533"/>
      <c r="H34" s="533"/>
      <c r="I34" s="533"/>
      <c r="J34" s="533">
        <v>1</v>
      </c>
      <c r="K34" s="533"/>
      <c r="L34" s="502">
        <f t="shared" si="3"/>
        <v>0</v>
      </c>
      <c r="M34" s="502"/>
      <c r="N34" s="502"/>
      <c r="O34" s="502"/>
      <c r="P34" s="502"/>
      <c r="Q34" s="502">
        <f t="shared" si="4"/>
        <v>0</v>
      </c>
      <c r="R34" s="502"/>
      <c r="S34" s="502"/>
      <c r="T34" s="533">
        <f t="shared" si="5"/>
        <v>0</v>
      </c>
      <c r="U34" s="534"/>
    </row>
    <row r="35" spans="1:21" ht="15" customHeight="1">
      <c r="A35" s="535">
        <f t="shared" si="0"/>
        <v>0</v>
      </c>
      <c r="B35" s="533"/>
      <c r="C35" s="533"/>
      <c r="D35" s="533"/>
      <c r="E35" s="533"/>
      <c r="F35" s="533">
        <f t="shared" si="1"/>
        <v>0</v>
      </c>
      <c r="G35" s="533"/>
      <c r="H35" s="533"/>
      <c r="I35" s="533"/>
      <c r="J35" s="533">
        <f t="shared" si="2"/>
        <v>0</v>
      </c>
      <c r="K35" s="533"/>
      <c r="L35" s="502">
        <f t="shared" si="3"/>
        <v>0</v>
      </c>
      <c r="M35" s="502"/>
      <c r="N35" s="502"/>
      <c r="O35" s="502"/>
      <c r="P35" s="502"/>
      <c r="Q35" s="502">
        <f t="shared" si="4"/>
        <v>0</v>
      </c>
      <c r="R35" s="502"/>
      <c r="S35" s="502"/>
      <c r="T35" s="533">
        <f t="shared" si="5"/>
        <v>0</v>
      </c>
      <c r="U35" s="534"/>
    </row>
    <row r="36" spans="1:21" ht="15" customHeight="1">
      <c r="A36" s="535">
        <f t="shared" si="0"/>
        <v>0</v>
      </c>
      <c r="B36" s="533"/>
      <c r="C36" s="533"/>
      <c r="D36" s="533"/>
      <c r="E36" s="533"/>
      <c r="F36" s="533">
        <f t="shared" si="1"/>
        <v>0</v>
      </c>
      <c r="G36" s="533"/>
      <c r="H36" s="533"/>
      <c r="I36" s="533"/>
      <c r="J36" s="533">
        <f t="shared" si="2"/>
        <v>0</v>
      </c>
      <c r="K36" s="533"/>
      <c r="L36" s="502">
        <f t="shared" si="3"/>
        <v>0</v>
      </c>
      <c r="M36" s="502"/>
      <c r="N36" s="502"/>
      <c r="O36" s="502"/>
      <c r="P36" s="502"/>
      <c r="Q36" s="502">
        <f t="shared" si="4"/>
        <v>0</v>
      </c>
      <c r="R36" s="502"/>
      <c r="S36" s="502"/>
      <c r="T36" s="533">
        <f t="shared" si="5"/>
        <v>0</v>
      </c>
      <c r="U36" s="534"/>
    </row>
    <row r="37" spans="1:21" ht="15" customHeight="1">
      <c r="A37" s="535">
        <f t="shared" si="0"/>
        <v>0</v>
      </c>
      <c r="B37" s="533"/>
      <c r="C37" s="533"/>
      <c r="D37" s="533"/>
      <c r="E37" s="533"/>
      <c r="F37" s="533">
        <f t="shared" si="1"/>
        <v>0</v>
      </c>
      <c r="G37" s="533"/>
      <c r="H37" s="533"/>
      <c r="I37" s="533"/>
      <c r="J37" s="533">
        <f t="shared" si="2"/>
        <v>0</v>
      </c>
      <c r="K37" s="533"/>
      <c r="L37" s="502">
        <f t="shared" si="3"/>
        <v>0</v>
      </c>
      <c r="M37" s="502"/>
      <c r="N37" s="502"/>
      <c r="O37" s="502"/>
      <c r="P37" s="502"/>
      <c r="Q37" s="502">
        <f t="shared" si="4"/>
        <v>0</v>
      </c>
      <c r="R37" s="502"/>
      <c r="S37" s="502"/>
      <c r="T37" s="533">
        <f t="shared" si="5"/>
        <v>0</v>
      </c>
      <c r="U37" s="534"/>
    </row>
    <row r="38" spans="1:21" ht="15" customHeight="1">
      <c r="A38" s="535">
        <f t="shared" si="0"/>
        <v>0</v>
      </c>
      <c r="B38" s="533"/>
      <c r="C38" s="533"/>
      <c r="D38" s="533"/>
      <c r="E38" s="533"/>
      <c r="F38" s="533">
        <f t="shared" si="1"/>
        <v>0</v>
      </c>
      <c r="G38" s="533"/>
      <c r="H38" s="533"/>
      <c r="I38" s="533"/>
      <c r="J38" s="533">
        <f t="shared" si="2"/>
        <v>0</v>
      </c>
      <c r="K38" s="533"/>
      <c r="L38" s="502">
        <f t="shared" si="3"/>
        <v>0</v>
      </c>
      <c r="M38" s="502"/>
      <c r="N38" s="502"/>
      <c r="O38" s="502"/>
      <c r="P38" s="502"/>
      <c r="Q38" s="502">
        <f t="shared" si="4"/>
        <v>0</v>
      </c>
      <c r="R38" s="502"/>
      <c r="S38" s="502"/>
      <c r="T38" s="533">
        <f t="shared" si="5"/>
        <v>0</v>
      </c>
      <c r="U38" s="534"/>
    </row>
    <row r="39" spans="1:21" ht="15" customHeight="1">
      <c r="A39" s="535">
        <f t="shared" si="0"/>
        <v>0</v>
      </c>
      <c r="B39" s="533"/>
      <c r="C39" s="533"/>
      <c r="D39" s="533"/>
      <c r="E39" s="533"/>
      <c r="F39" s="533">
        <f t="shared" si="1"/>
        <v>0</v>
      </c>
      <c r="G39" s="533"/>
      <c r="H39" s="533"/>
      <c r="I39" s="533"/>
      <c r="J39" s="533">
        <f t="shared" si="2"/>
        <v>0</v>
      </c>
      <c r="K39" s="533"/>
      <c r="L39" s="502">
        <f t="shared" si="3"/>
        <v>0</v>
      </c>
      <c r="M39" s="502"/>
      <c r="N39" s="502"/>
      <c r="O39" s="502"/>
      <c r="P39" s="502"/>
      <c r="Q39" s="502">
        <f t="shared" si="4"/>
        <v>0</v>
      </c>
      <c r="R39" s="502"/>
      <c r="S39" s="502"/>
      <c r="T39" s="533">
        <f t="shared" si="5"/>
        <v>0</v>
      </c>
      <c r="U39" s="534"/>
    </row>
    <row r="40" spans="1:21" ht="15" customHeight="1">
      <c r="A40" s="535">
        <f t="shared" si="0"/>
        <v>0</v>
      </c>
      <c r="B40" s="533"/>
      <c r="C40" s="533"/>
      <c r="D40" s="533"/>
      <c r="E40" s="533"/>
      <c r="F40" s="533">
        <f t="shared" si="1"/>
        <v>0</v>
      </c>
      <c r="G40" s="533"/>
      <c r="H40" s="533"/>
      <c r="I40" s="533"/>
      <c r="J40" s="533">
        <f t="shared" si="2"/>
        <v>0</v>
      </c>
      <c r="K40" s="533"/>
      <c r="L40" s="502">
        <f t="shared" si="3"/>
        <v>0</v>
      </c>
      <c r="M40" s="502"/>
      <c r="N40" s="502"/>
      <c r="O40" s="502"/>
      <c r="P40" s="502"/>
      <c r="Q40" s="502">
        <f t="shared" si="4"/>
        <v>0</v>
      </c>
      <c r="R40" s="502"/>
      <c r="S40" s="502"/>
      <c r="T40" s="533">
        <f t="shared" si="5"/>
        <v>0</v>
      </c>
      <c r="U40" s="534"/>
    </row>
    <row r="41" spans="1:21" ht="15" customHeight="1">
      <c r="A41" s="535">
        <f t="shared" si="0"/>
        <v>0</v>
      </c>
      <c r="B41" s="533"/>
      <c r="C41" s="533"/>
      <c r="D41" s="533"/>
      <c r="E41" s="533"/>
      <c r="F41" s="533">
        <f t="shared" si="1"/>
        <v>0</v>
      </c>
      <c r="G41" s="533"/>
      <c r="H41" s="533"/>
      <c r="I41" s="533"/>
      <c r="J41" s="533">
        <f t="shared" si="2"/>
        <v>0</v>
      </c>
      <c r="K41" s="533"/>
      <c r="L41" s="502">
        <f t="shared" si="3"/>
        <v>0</v>
      </c>
      <c r="M41" s="502"/>
      <c r="N41" s="502"/>
      <c r="O41" s="502"/>
      <c r="P41" s="502"/>
      <c r="Q41" s="502">
        <f t="shared" si="4"/>
        <v>0</v>
      </c>
      <c r="R41" s="502"/>
      <c r="S41" s="502"/>
      <c r="T41" s="533">
        <f t="shared" si="5"/>
        <v>0</v>
      </c>
      <c r="U41" s="534"/>
    </row>
    <row r="42" spans="1:21" ht="15" customHeight="1">
      <c r="A42" s="542">
        <f t="shared" si="0"/>
        <v>0</v>
      </c>
      <c r="B42" s="543"/>
      <c r="C42" s="543"/>
      <c r="D42" s="543"/>
      <c r="E42" s="543"/>
      <c r="F42" s="543">
        <f t="shared" si="1"/>
        <v>0</v>
      </c>
      <c r="G42" s="543"/>
      <c r="H42" s="543"/>
      <c r="I42" s="543"/>
      <c r="J42" s="543">
        <f t="shared" si="2"/>
        <v>0</v>
      </c>
      <c r="K42" s="543"/>
      <c r="L42" s="544">
        <f t="shared" si="3"/>
        <v>0</v>
      </c>
      <c r="M42" s="544"/>
      <c r="N42" s="544"/>
      <c r="O42" s="544"/>
      <c r="P42" s="544"/>
      <c r="Q42" s="544">
        <f t="shared" si="4"/>
        <v>0</v>
      </c>
      <c r="R42" s="544"/>
      <c r="S42" s="544"/>
      <c r="T42" s="543">
        <f t="shared" si="5"/>
        <v>0</v>
      </c>
      <c r="U42" s="545"/>
    </row>
    <row r="43" spans="1:21">
      <c r="A43" s="367" t="s">
        <v>78</v>
      </c>
      <c r="B43" s="368"/>
      <c r="C43" s="368"/>
      <c r="D43" s="368"/>
      <c r="E43" s="368"/>
      <c r="F43" s="446">
        <f>F20</f>
        <v>2450000</v>
      </c>
      <c r="G43" s="446"/>
      <c r="H43" s="446"/>
      <c r="I43" s="447"/>
      <c r="J43" s="509">
        <f>J20</f>
        <v>1</v>
      </c>
      <c r="K43" s="509"/>
      <c r="L43" s="492" t="s">
        <v>956</v>
      </c>
      <c r="M43" s="493"/>
      <c r="N43" s="493"/>
      <c r="O43" s="493"/>
      <c r="P43" s="494"/>
      <c r="Q43" s="495">
        <f>Q20</f>
        <v>1000000</v>
      </c>
      <c r="R43" s="496"/>
      <c r="S43" s="496"/>
      <c r="T43" s="496"/>
      <c r="U43" s="497"/>
    </row>
    <row r="44" spans="1:21" ht="17.25" thickBot="1">
      <c r="A44" s="470" t="s">
        <v>88</v>
      </c>
      <c r="B44" s="471"/>
      <c r="C44" s="471"/>
      <c r="D44" s="471"/>
      <c r="E44" s="471"/>
      <c r="F44" s="472">
        <f>F21</f>
        <v>3450000</v>
      </c>
      <c r="G44" s="472"/>
      <c r="H44" s="472"/>
      <c r="I44" s="473"/>
      <c r="J44" s="474" t="s">
        <v>962</v>
      </c>
      <c r="K44" s="471"/>
      <c r="L44" s="440" t="str">
        <f>L21</f>
        <v>장효주</v>
      </c>
      <c r="M44" s="440"/>
      <c r="N44" s="440"/>
      <c r="O44" s="474" t="s">
        <v>63</v>
      </c>
      <c r="P44" s="476"/>
      <c r="Q44" s="498" t="str">
        <f>Q21</f>
        <v>제이오토(대구)</v>
      </c>
      <c r="R44" s="499"/>
      <c r="S44" s="499"/>
      <c r="T44" s="499"/>
      <c r="U44" s="500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84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1152</v>
      </c>
      <c r="E1" s="31" t="s">
        <v>1151</v>
      </c>
      <c r="F1" s="31" t="s">
        <v>1150</v>
      </c>
      <c r="G1" s="96">
        <v>1873</v>
      </c>
    </row>
    <row r="2" spans="1:7">
      <c r="A2">
        <v>1</v>
      </c>
      <c r="B2" s="13">
        <v>45735</v>
      </c>
      <c r="C2" t="s">
        <v>1130</v>
      </c>
      <c r="D2" t="s">
        <v>1195</v>
      </c>
    </row>
    <row r="3" spans="1:7">
      <c r="A3">
        <v>2</v>
      </c>
      <c r="B3" s="13">
        <v>45736</v>
      </c>
      <c r="C3" t="s">
        <v>1030</v>
      </c>
      <c r="D3" t="s">
        <v>1197</v>
      </c>
    </row>
    <row r="4" spans="1:7">
      <c r="A4">
        <v>3</v>
      </c>
      <c r="B4" s="13">
        <v>45736</v>
      </c>
      <c r="C4" t="s">
        <v>971</v>
      </c>
      <c r="D4" t="s">
        <v>1199</v>
      </c>
    </row>
    <row r="5" spans="1:7">
      <c r="A5">
        <v>4</v>
      </c>
      <c r="B5" s="13">
        <v>45736</v>
      </c>
      <c r="C5" t="s">
        <v>1209</v>
      </c>
      <c r="D5" t="s">
        <v>1212</v>
      </c>
    </row>
    <row r="6" spans="1:7">
      <c r="A6">
        <v>5</v>
      </c>
      <c r="B6" s="13">
        <v>45737</v>
      </c>
      <c r="C6" t="s">
        <v>992</v>
      </c>
      <c r="D6" t="s">
        <v>1235</v>
      </c>
    </row>
    <row r="7" spans="1:7">
      <c r="A7">
        <v>6</v>
      </c>
      <c r="B7" s="13">
        <v>45740</v>
      </c>
      <c r="C7" t="s">
        <v>1209</v>
      </c>
      <c r="D7" t="s">
        <v>1334</v>
      </c>
      <c r="E7" t="s">
        <v>1333</v>
      </c>
    </row>
    <row r="8" spans="1:7">
      <c r="A8">
        <v>6</v>
      </c>
      <c r="B8" s="13">
        <v>45740</v>
      </c>
      <c r="C8" t="s">
        <v>1277</v>
      </c>
      <c r="D8" t="s">
        <v>1340</v>
      </c>
      <c r="E8" t="s">
        <v>1339</v>
      </c>
    </row>
    <row r="9" spans="1:7">
      <c r="A9">
        <v>7</v>
      </c>
      <c r="B9" s="13">
        <v>45740</v>
      </c>
      <c r="C9" t="s">
        <v>1344</v>
      </c>
      <c r="D9" t="s">
        <v>1348</v>
      </c>
    </row>
    <row r="10" spans="1:7">
      <c r="A10">
        <v>8</v>
      </c>
      <c r="B10" s="13">
        <v>45740</v>
      </c>
      <c r="C10" t="s">
        <v>1349</v>
      </c>
      <c r="D10" t="s">
        <v>1350</v>
      </c>
    </row>
    <row r="11" spans="1:7">
      <c r="A11">
        <v>9</v>
      </c>
      <c r="B11" s="13">
        <v>45740</v>
      </c>
      <c r="C11" t="s">
        <v>999</v>
      </c>
      <c r="D11" t="s">
        <v>1354</v>
      </c>
    </row>
    <row r="12" spans="1:7">
      <c r="A12">
        <v>10</v>
      </c>
      <c r="B12" s="13">
        <v>45723</v>
      </c>
      <c r="C12" t="s">
        <v>1370</v>
      </c>
      <c r="D12" t="s">
        <v>1407</v>
      </c>
    </row>
    <row r="13" spans="1:7">
      <c r="A13">
        <v>11</v>
      </c>
      <c r="B13" s="13">
        <v>45723</v>
      </c>
      <c r="C13" t="s">
        <v>1408</v>
      </c>
      <c r="D13" t="s">
        <v>1409</v>
      </c>
    </row>
    <row r="14" spans="1:7">
      <c r="A14">
        <v>12</v>
      </c>
      <c r="B14" s="13">
        <v>45723</v>
      </c>
      <c r="C14" t="s">
        <v>1362</v>
      </c>
      <c r="D14" t="s">
        <v>1410</v>
      </c>
    </row>
    <row r="15" spans="1:7">
      <c r="A15">
        <v>13</v>
      </c>
      <c r="B15" s="13">
        <v>45722</v>
      </c>
      <c r="C15" t="s">
        <v>1370</v>
      </c>
      <c r="D15" t="s">
        <v>1411</v>
      </c>
    </row>
    <row r="16" spans="1:7">
      <c r="A16">
        <v>14</v>
      </c>
      <c r="B16" s="13">
        <v>45722</v>
      </c>
      <c r="C16" t="s">
        <v>1131</v>
      </c>
      <c r="D16" t="s">
        <v>1412</v>
      </c>
    </row>
    <row r="17" spans="1:4">
      <c r="A17">
        <v>15</v>
      </c>
      <c r="B17" s="13">
        <v>45722</v>
      </c>
      <c r="C17" t="s">
        <v>1413</v>
      </c>
      <c r="D17" t="s">
        <v>1414</v>
      </c>
    </row>
    <row r="18" spans="1:4">
      <c r="A18">
        <v>16</v>
      </c>
      <c r="B18" s="13">
        <v>45721</v>
      </c>
      <c r="C18" t="s">
        <v>1415</v>
      </c>
      <c r="D18" t="s">
        <v>1416</v>
      </c>
    </row>
    <row r="19" spans="1:4">
      <c r="A19">
        <v>17</v>
      </c>
      <c r="B19" s="13">
        <v>45720</v>
      </c>
      <c r="C19" t="s">
        <v>1370</v>
      </c>
      <c r="D19" t="s">
        <v>1417</v>
      </c>
    </row>
    <row r="20" spans="1:4">
      <c r="A20">
        <v>17</v>
      </c>
      <c r="B20" s="13">
        <v>45720</v>
      </c>
      <c r="C20" t="s">
        <v>1415</v>
      </c>
      <c r="D20" t="s">
        <v>1418</v>
      </c>
    </row>
    <row r="21" spans="1:4">
      <c r="A21">
        <v>18</v>
      </c>
      <c r="B21" s="13">
        <v>45720</v>
      </c>
      <c r="C21" t="s">
        <v>1131</v>
      </c>
      <c r="D21" t="s">
        <v>1419</v>
      </c>
    </row>
    <row r="22" spans="1:4">
      <c r="A22">
        <v>19</v>
      </c>
      <c r="B22" s="13">
        <v>45720</v>
      </c>
      <c r="C22" t="s">
        <v>1420</v>
      </c>
      <c r="D22" t="s">
        <v>1421</v>
      </c>
    </row>
    <row r="23" spans="1:4">
      <c r="A23">
        <v>20</v>
      </c>
      <c r="B23" s="13">
        <v>45717</v>
      </c>
      <c r="C23" t="s">
        <v>1370</v>
      </c>
      <c r="D23" t="s">
        <v>1422</v>
      </c>
    </row>
    <row r="24" spans="1:4">
      <c r="A24">
        <v>21</v>
      </c>
      <c r="B24" s="13">
        <v>45717</v>
      </c>
      <c r="C24" t="s">
        <v>1423</v>
      </c>
      <c r="D24" t="s">
        <v>1424</v>
      </c>
    </row>
    <row r="25" spans="1:4">
      <c r="A25">
        <v>22</v>
      </c>
      <c r="B25" s="13">
        <v>45723</v>
      </c>
      <c r="C25" t="s">
        <v>1425</v>
      </c>
      <c r="D25" t="s">
        <v>1426</v>
      </c>
    </row>
    <row r="26" spans="1:4">
      <c r="A26">
        <v>23</v>
      </c>
      <c r="B26" s="13">
        <v>45723</v>
      </c>
      <c r="C26" t="s">
        <v>1427</v>
      </c>
      <c r="D26" t="s">
        <v>1428</v>
      </c>
    </row>
    <row r="27" spans="1:4">
      <c r="A27">
        <v>24</v>
      </c>
      <c r="B27" s="13">
        <v>45723</v>
      </c>
      <c r="C27" t="s">
        <v>1429</v>
      </c>
      <c r="D27" t="s">
        <v>1430</v>
      </c>
    </row>
    <row r="28" spans="1:4">
      <c r="A28">
        <v>25</v>
      </c>
      <c r="B28" s="13">
        <v>45724</v>
      </c>
      <c r="C28" t="s">
        <v>1370</v>
      </c>
      <c r="D28" t="s">
        <v>1431</v>
      </c>
    </row>
    <row r="29" spans="1:4">
      <c r="A29">
        <v>26</v>
      </c>
      <c r="B29" s="13">
        <v>45726</v>
      </c>
      <c r="C29" t="s">
        <v>1415</v>
      </c>
      <c r="D29" t="s">
        <v>1432</v>
      </c>
    </row>
    <row r="30" spans="1:4">
      <c r="A30">
        <v>27</v>
      </c>
      <c r="B30" s="13">
        <v>45726</v>
      </c>
      <c r="C30" t="s">
        <v>1045</v>
      </c>
      <c r="D30" t="s">
        <v>1433</v>
      </c>
    </row>
    <row r="31" spans="1:4">
      <c r="A31">
        <v>28</v>
      </c>
      <c r="B31" s="13">
        <v>45727</v>
      </c>
      <c r="C31" t="s">
        <v>1074</v>
      </c>
      <c r="D31" t="s">
        <v>1434</v>
      </c>
    </row>
    <row r="32" spans="1:4">
      <c r="A32">
        <v>29</v>
      </c>
      <c r="B32" s="13">
        <v>45727</v>
      </c>
      <c r="C32" t="s">
        <v>1370</v>
      </c>
      <c r="D32" t="s">
        <v>1436</v>
      </c>
    </row>
    <row r="33" spans="1:4">
      <c r="A33">
        <v>30</v>
      </c>
      <c r="B33" s="13">
        <v>45727</v>
      </c>
      <c r="C33" t="s">
        <v>1139</v>
      </c>
      <c r="D33" t="s">
        <v>1437</v>
      </c>
    </row>
    <row r="34" spans="1:4">
      <c r="A34">
        <v>31</v>
      </c>
      <c r="B34" s="13">
        <v>45727</v>
      </c>
      <c r="C34" t="s">
        <v>1438</v>
      </c>
      <c r="D34" t="s">
        <v>1439</v>
      </c>
    </row>
    <row r="35" spans="1:4">
      <c r="A35">
        <v>32</v>
      </c>
      <c r="B35" s="13">
        <v>45729</v>
      </c>
      <c r="C35" t="s">
        <v>1440</v>
      </c>
      <c r="D35" t="s">
        <v>1442</v>
      </c>
    </row>
    <row r="36" spans="1:4">
      <c r="A36">
        <v>33</v>
      </c>
      <c r="B36" s="13">
        <v>45729</v>
      </c>
      <c r="C36" t="s">
        <v>999</v>
      </c>
      <c r="D36" t="s">
        <v>1443</v>
      </c>
    </row>
    <row r="37" spans="1:4">
      <c r="A37">
        <v>34</v>
      </c>
      <c r="B37" s="13">
        <v>45730</v>
      </c>
      <c r="C37" t="s">
        <v>1444</v>
      </c>
      <c r="D37" t="s">
        <v>1445</v>
      </c>
    </row>
    <row r="38" spans="1:4">
      <c r="A38">
        <v>35</v>
      </c>
      <c r="B38" s="13">
        <v>45730</v>
      </c>
      <c r="C38" t="s">
        <v>1370</v>
      </c>
      <c r="D38" t="s">
        <v>1448</v>
      </c>
    </row>
    <row r="39" spans="1:4">
      <c r="A39">
        <v>36</v>
      </c>
      <c r="B39" s="13">
        <v>45731</v>
      </c>
      <c r="C39" t="s">
        <v>1154</v>
      </c>
      <c r="D39" t="s">
        <v>1449</v>
      </c>
    </row>
    <row r="40" spans="1:4">
      <c r="A40">
        <v>37</v>
      </c>
      <c r="B40" s="13">
        <v>45731</v>
      </c>
      <c r="C40" t="s">
        <v>1450</v>
      </c>
      <c r="D40" t="s">
        <v>1452</v>
      </c>
    </row>
    <row r="41" spans="1:4">
      <c r="A41">
        <v>38</v>
      </c>
      <c r="B41" s="13">
        <v>45731</v>
      </c>
      <c r="C41" t="s">
        <v>1018</v>
      </c>
      <c r="D41" t="s">
        <v>1454</v>
      </c>
    </row>
    <row r="42" spans="1:4">
      <c r="A42">
        <v>39</v>
      </c>
      <c r="B42" s="13">
        <v>45733</v>
      </c>
      <c r="C42" t="s">
        <v>1131</v>
      </c>
      <c r="D42" t="s">
        <v>1455</v>
      </c>
    </row>
    <row r="43" spans="1:4">
      <c r="A43">
        <v>40</v>
      </c>
      <c r="B43" s="13">
        <v>45733</v>
      </c>
      <c r="C43" t="s">
        <v>1456</v>
      </c>
      <c r="D43" t="s">
        <v>1458</v>
      </c>
    </row>
    <row r="44" spans="1:4">
      <c r="A44">
        <v>41</v>
      </c>
      <c r="B44" s="13">
        <v>45733</v>
      </c>
      <c r="C44" t="s">
        <v>1038</v>
      </c>
      <c r="D44" t="s">
        <v>1462</v>
      </c>
    </row>
    <row r="45" spans="1:4">
      <c r="A45">
        <v>42</v>
      </c>
      <c r="B45" s="13">
        <v>45733</v>
      </c>
      <c r="C45" t="s">
        <v>1440</v>
      </c>
      <c r="D45" t="s">
        <v>1464</v>
      </c>
    </row>
    <row r="46" spans="1:4">
      <c r="A46">
        <v>43</v>
      </c>
      <c r="B46" s="13">
        <v>45733</v>
      </c>
      <c r="C46" t="s">
        <v>1465</v>
      </c>
      <c r="D46" t="s">
        <v>1468</v>
      </c>
    </row>
    <row r="47" spans="1:4">
      <c r="A47">
        <v>44</v>
      </c>
      <c r="B47" s="13">
        <v>45734</v>
      </c>
      <c r="C47" t="s">
        <v>1469</v>
      </c>
      <c r="D47" t="s">
        <v>1470</v>
      </c>
    </row>
    <row r="48" spans="1:4">
      <c r="A48">
        <v>45</v>
      </c>
      <c r="B48" s="13">
        <v>45735</v>
      </c>
      <c r="C48" t="s">
        <v>1370</v>
      </c>
      <c r="D48" t="s">
        <v>1471</v>
      </c>
    </row>
    <row r="49" spans="1:5">
      <c r="A49">
        <v>46</v>
      </c>
      <c r="B49" s="13">
        <v>45735</v>
      </c>
      <c r="C49" t="s">
        <v>1370</v>
      </c>
      <c r="D49" t="s">
        <v>1473</v>
      </c>
    </row>
    <row r="50" spans="1:5">
      <c r="A50">
        <v>47</v>
      </c>
      <c r="B50" s="13">
        <v>45735</v>
      </c>
      <c r="C50" t="s">
        <v>1045</v>
      </c>
      <c r="D50" t="s">
        <v>1475</v>
      </c>
    </row>
    <row r="51" spans="1:5">
      <c r="A51">
        <v>48</v>
      </c>
      <c r="B51" s="13">
        <v>45735</v>
      </c>
      <c r="C51" t="s">
        <v>1349</v>
      </c>
      <c r="D51" t="s">
        <v>1478</v>
      </c>
    </row>
    <row r="52" spans="1:5">
      <c r="A52">
        <v>49</v>
      </c>
      <c r="B52" s="13">
        <v>45736</v>
      </c>
      <c r="C52" t="s">
        <v>1415</v>
      </c>
      <c r="D52" t="s">
        <v>1482</v>
      </c>
    </row>
    <row r="53" spans="1:5">
      <c r="A53">
        <v>50</v>
      </c>
      <c r="B53" s="13">
        <v>45736</v>
      </c>
      <c r="C53" t="s">
        <v>1209</v>
      </c>
      <c r="D53" t="s">
        <v>1483</v>
      </c>
    </row>
    <row r="54" spans="1:5">
      <c r="A54">
        <v>51</v>
      </c>
      <c r="B54" s="13">
        <v>45736</v>
      </c>
      <c r="C54" t="s">
        <v>1440</v>
      </c>
      <c r="D54" t="s">
        <v>1484</v>
      </c>
    </row>
    <row r="55" spans="1:5">
      <c r="A55">
        <v>52</v>
      </c>
      <c r="B55" s="13">
        <v>45736</v>
      </c>
      <c r="C55" t="s">
        <v>1204</v>
      </c>
      <c r="D55" t="s">
        <v>1485</v>
      </c>
    </row>
    <row r="56" spans="1:5">
      <c r="A56">
        <v>53</v>
      </c>
      <c r="B56" s="13">
        <v>45736</v>
      </c>
      <c r="C56" t="s">
        <v>1486</v>
      </c>
      <c r="D56" t="s">
        <v>1487</v>
      </c>
    </row>
    <row r="57" spans="1:5">
      <c r="A57">
        <v>54</v>
      </c>
      <c r="B57" s="13">
        <v>45741</v>
      </c>
      <c r="C57" t="s">
        <v>1488</v>
      </c>
      <c r="D57" t="s">
        <v>1491</v>
      </c>
    </row>
    <row r="58" spans="1:5">
      <c r="A58">
        <v>55</v>
      </c>
      <c r="B58" s="13">
        <v>45737</v>
      </c>
      <c r="C58" t="s">
        <v>1492</v>
      </c>
      <c r="D58" t="s">
        <v>1496</v>
      </c>
    </row>
    <row r="59" spans="1:5">
      <c r="A59">
        <v>56</v>
      </c>
      <c r="B59" s="13">
        <v>45737</v>
      </c>
      <c r="C59" t="s">
        <v>1415</v>
      </c>
      <c r="D59" t="s">
        <v>1497</v>
      </c>
    </row>
    <row r="60" spans="1:5">
      <c r="A60">
        <v>57</v>
      </c>
      <c r="B60" s="13">
        <v>45740</v>
      </c>
      <c r="C60" t="s">
        <v>1277</v>
      </c>
      <c r="D60" t="s">
        <v>1498</v>
      </c>
      <c r="E60" t="s">
        <v>1339</v>
      </c>
    </row>
    <row r="61" spans="1:5">
      <c r="A61">
        <v>58</v>
      </c>
      <c r="B61" s="13">
        <v>45740</v>
      </c>
      <c r="C61" t="s">
        <v>1209</v>
      </c>
      <c r="D61" t="s">
        <v>1499</v>
      </c>
    </row>
    <row r="62" spans="1:5">
      <c r="A62">
        <v>59</v>
      </c>
      <c r="B62" s="13">
        <v>45740</v>
      </c>
      <c r="C62" t="s">
        <v>1344</v>
      </c>
      <c r="D62" t="s">
        <v>1500</v>
      </c>
    </row>
    <row r="63" spans="1:5">
      <c r="A63">
        <v>60</v>
      </c>
      <c r="B63" s="13">
        <v>45740</v>
      </c>
      <c r="C63" t="s">
        <v>1154</v>
      </c>
      <c r="D63" t="s">
        <v>1501</v>
      </c>
    </row>
    <row r="64" spans="1:5">
      <c r="A64">
        <v>61</v>
      </c>
      <c r="B64" s="13">
        <v>45740</v>
      </c>
      <c r="C64" t="s">
        <v>999</v>
      </c>
      <c r="D64" t="s">
        <v>1502</v>
      </c>
    </row>
    <row r="65" spans="1:6">
      <c r="A65">
        <v>62</v>
      </c>
      <c r="B65" s="13">
        <v>45740</v>
      </c>
      <c r="C65" t="s">
        <v>1503</v>
      </c>
      <c r="D65" t="s">
        <v>1505</v>
      </c>
      <c r="E65" t="s">
        <v>1504</v>
      </c>
    </row>
    <row r="66" spans="1:6">
      <c r="A66">
        <v>63</v>
      </c>
      <c r="B66" s="13">
        <v>45741</v>
      </c>
      <c r="C66" t="s">
        <v>1420</v>
      </c>
      <c r="D66" t="s">
        <v>1507</v>
      </c>
    </row>
    <row r="67" spans="1:6">
      <c r="A67">
        <v>64</v>
      </c>
      <c r="B67" s="13">
        <v>45741</v>
      </c>
      <c r="C67" t="s">
        <v>1131</v>
      </c>
      <c r="D67" t="s">
        <v>1508</v>
      </c>
    </row>
    <row r="68" spans="1:6">
      <c r="A68">
        <v>65</v>
      </c>
      <c r="B68" s="13">
        <v>45741</v>
      </c>
      <c r="C68" t="s">
        <v>1010</v>
      </c>
      <c r="D68" t="s">
        <v>1510</v>
      </c>
    </row>
    <row r="69" spans="1:6">
      <c r="A69">
        <v>66</v>
      </c>
      <c r="B69" s="13">
        <v>45741</v>
      </c>
      <c r="C69" t="s">
        <v>1415</v>
      </c>
      <c r="D69" t="s">
        <v>1511</v>
      </c>
    </row>
    <row r="70" spans="1:6">
      <c r="A70">
        <v>67</v>
      </c>
      <c r="B70" s="13">
        <v>45741</v>
      </c>
      <c r="C70" t="s">
        <v>1512</v>
      </c>
      <c r="D70" t="s">
        <v>1514</v>
      </c>
    </row>
    <row r="71" spans="1:6">
      <c r="A71">
        <v>68</v>
      </c>
      <c r="B71" s="13">
        <v>45741</v>
      </c>
      <c r="C71" t="s">
        <v>1515</v>
      </c>
      <c r="D71" t="s">
        <v>1516</v>
      </c>
    </row>
    <row r="72" spans="1:6">
      <c r="A72">
        <v>69</v>
      </c>
      <c r="B72" s="13">
        <v>45742</v>
      </c>
      <c r="C72" t="s">
        <v>1010</v>
      </c>
      <c r="D72" t="s">
        <v>1517</v>
      </c>
    </row>
    <row r="73" spans="1:6">
      <c r="A73">
        <v>70</v>
      </c>
      <c r="B73" s="13">
        <v>45742</v>
      </c>
      <c r="C73" t="s">
        <v>1362</v>
      </c>
      <c r="D73" t="s">
        <v>1518</v>
      </c>
    </row>
    <row r="74" spans="1:6">
      <c r="A74">
        <v>71</v>
      </c>
      <c r="B74" s="13">
        <v>45742</v>
      </c>
      <c r="C74" t="s">
        <v>1366</v>
      </c>
      <c r="D74" t="s">
        <v>1519</v>
      </c>
    </row>
    <row r="75" spans="1:6">
      <c r="A75">
        <v>72</v>
      </c>
      <c r="B75" s="13">
        <v>45742</v>
      </c>
      <c r="C75" t="s">
        <v>999</v>
      </c>
      <c r="D75" t="s">
        <v>1521</v>
      </c>
      <c r="E75" s="49">
        <v>6725030166635</v>
      </c>
    </row>
    <row r="76" spans="1:6">
      <c r="A76">
        <v>73</v>
      </c>
      <c r="B76" s="13">
        <v>45743</v>
      </c>
      <c r="C76" t="s">
        <v>1539</v>
      </c>
      <c r="D76" t="s">
        <v>1540</v>
      </c>
      <c r="F76" t="s">
        <v>1541</v>
      </c>
    </row>
    <row r="77" spans="1:6">
      <c r="A77">
        <v>74</v>
      </c>
      <c r="B77" s="13">
        <v>45743</v>
      </c>
      <c r="C77" t="s">
        <v>1525</v>
      </c>
      <c r="D77" t="s">
        <v>1528</v>
      </c>
      <c r="E77" t="s">
        <v>1527</v>
      </c>
    </row>
    <row r="78" spans="1:6">
      <c r="A78">
        <v>75</v>
      </c>
      <c r="B78" s="13">
        <v>45744</v>
      </c>
      <c r="C78" t="s">
        <v>1525</v>
      </c>
      <c r="D78" t="s">
        <v>1531</v>
      </c>
    </row>
    <row r="79" spans="1:6">
      <c r="A79">
        <v>76</v>
      </c>
      <c r="B79" s="13">
        <v>45745</v>
      </c>
      <c r="C79" t="s">
        <v>972</v>
      </c>
      <c r="D79" t="s">
        <v>1533</v>
      </c>
    </row>
    <row r="80" spans="1:6">
      <c r="A80">
        <v>77</v>
      </c>
      <c r="B80" s="13">
        <v>45747</v>
      </c>
      <c r="C80" t="s">
        <v>1512</v>
      </c>
      <c r="D80" t="s">
        <v>1544</v>
      </c>
      <c r="E80" t="s">
        <v>1543</v>
      </c>
    </row>
    <row r="81" spans="1:4">
      <c r="A81">
        <v>78</v>
      </c>
      <c r="B81" s="13">
        <v>45747</v>
      </c>
      <c r="C81" t="s">
        <v>1074</v>
      </c>
      <c r="D81" t="s">
        <v>1545</v>
      </c>
    </row>
    <row r="82" spans="1:4">
      <c r="A82">
        <v>79</v>
      </c>
      <c r="B82" s="13">
        <v>45747</v>
      </c>
      <c r="C82" t="s">
        <v>973</v>
      </c>
      <c r="D82" t="s">
        <v>1547</v>
      </c>
    </row>
    <row r="83" spans="1:4">
      <c r="A83">
        <v>80</v>
      </c>
      <c r="B83" s="13">
        <v>45734</v>
      </c>
      <c r="C83" t="s">
        <v>1548</v>
      </c>
      <c r="D83" t="s">
        <v>1550</v>
      </c>
    </row>
    <row r="84" spans="1:4">
      <c r="A84">
        <v>81</v>
      </c>
      <c r="B84" s="13">
        <v>45723</v>
      </c>
      <c r="C84" t="s">
        <v>1551</v>
      </c>
      <c r="D84" t="s">
        <v>1553</v>
      </c>
    </row>
    <row r="85" spans="1:4">
      <c r="A85">
        <v>82</v>
      </c>
      <c r="B85" s="13">
        <v>45723</v>
      </c>
      <c r="C85" t="s">
        <v>1551</v>
      </c>
      <c r="D85" t="s">
        <v>1554</v>
      </c>
    </row>
    <row r="86" spans="1:4">
      <c r="A86">
        <v>83</v>
      </c>
      <c r="B86" s="13">
        <v>45723</v>
      </c>
      <c r="C86" t="s">
        <v>1551</v>
      </c>
      <c r="D86" t="s">
        <v>1555</v>
      </c>
    </row>
    <row r="87" spans="1:4">
      <c r="A87">
        <v>84</v>
      </c>
      <c r="B87" s="13">
        <v>45718</v>
      </c>
      <c r="C87" t="s">
        <v>1007</v>
      </c>
      <c r="D87" t="s">
        <v>1556</v>
      </c>
    </row>
    <row r="88" spans="1:4">
      <c r="A88">
        <v>85</v>
      </c>
      <c r="B88" s="13">
        <v>45729</v>
      </c>
      <c r="C88" t="s">
        <v>1557</v>
      </c>
      <c r="D88" t="s">
        <v>1561</v>
      </c>
    </row>
    <row r="89" spans="1:4">
      <c r="A89">
        <v>86</v>
      </c>
      <c r="B89" s="13">
        <v>45716</v>
      </c>
      <c r="C89" t="s">
        <v>1557</v>
      </c>
      <c r="D89" t="s">
        <v>1562</v>
      </c>
    </row>
    <row r="90" spans="1:4">
      <c r="A90">
        <v>87</v>
      </c>
      <c r="B90" s="13">
        <v>45722</v>
      </c>
      <c r="C90" t="s">
        <v>1438</v>
      </c>
      <c r="D90" t="s">
        <v>1564</v>
      </c>
    </row>
    <row r="91" spans="1:4">
      <c r="A91">
        <v>88</v>
      </c>
      <c r="B91" s="13">
        <v>45722</v>
      </c>
      <c r="C91" t="s">
        <v>981</v>
      </c>
      <c r="D91" t="s">
        <v>1565</v>
      </c>
    </row>
    <row r="92" spans="1:4">
      <c r="A92">
        <v>89</v>
      </c>
      <c r="B92" s="13">
        <v>45726</v>
      </c>
      <c r="C92" t="s">
        <v>981</v>
      </c>
      <c r="D92" t="s">
        <v>1566</v>
      </c>
    </row>
    <row r="93" spans="1:4">
      <c r="A93">
        <v>90</v>
      </c>
      <c r="B93" s="13">
        <v>45735</v>
      </c>
      <c r="C93" t="s">
        <v>1567</v>
      </c>
      <c r="D93" t="s">
        <v>1568</v>
      </c>
    </row>
    <row r="94" spans="1:4">
      <c r="A94">
        <v>91</v>
      </c>
      <c r="B94" s="13">
        <v>45736</v>
      </c>
      <c r="C94" t="s">
        <v>1569</v>
      </c>
      <c r="D94" t="s">
        <v>1570</v>
      </c>
    </row>
    <row r="95" spans="1:4">
      <c r="A95">
        <v>92</v>
      </c>
      <c r="B95" s="13">
        <v>45721</v>
      </c>
      <c r="C95" t="s">
        <v>1423</v>
      </c>
      <c r="D95" t="s">
        <v>1572</v>
      </c>
    </row>
    <row r="96" spans="1:4">
      <c r="A96">
        <v>93</v>
      </c>
      <c r="B96" s="13">
        <v>45736</v>
      </c>
      <c r="C96" t="s">
        <v>1573</v>
      </c>
      <c r="D96" t="s">
        <v>1575</v>
      </c>
    </row>
    <row r="97" spans="1:4">
      <c r="A97">
        <v>94</v>
      </c>
      <c r="B97" s="13">
        <v>45735</v>
      </c>
      <c r="D97" t="s">
        <v>1576</v>
      </c>
    </row>
    <row r="98" spans="1:4">
      <c r="A98">
        <v>95</v>
      </c>
      <c r="B98" s="13">
        <v>45744</v>
      </c>
      <c r="D98" t="s">
        <v>1578</v>
      </c>
    </row>
    <row r="99" spans="1:4">
      <c r="A99">
        <v>96</v>
      </c>
      <c r="B99" s="13">
        <v>45748</v>
      </c>
      <c r="C99" t="s">
        <v>1492</v>
      </c>
      <c r="D99" t="s">
        <v>1579</v>
      </c>
    </row>
    <row r="100" spans="1:4">
      <c r="A100">
        <v>97</v>
      </c>
      <c r="B100" s="13">
        <v>45748</v>
      </c>
      <c r="C100" t="s">
        <v>1488</v>
      </c>
      <c r="D100" t="s">
        <v>1587</v>
      </c>
    </row>
    <row r="101" spans="1:4">
      <c r="A101">
        <v>98</v>
      </c>
      <c r="B101" s="13">
        <v>45748</v>
      </c>
      <c r="C101" t="s">
        <v>1548</v>
      </c>
      <c r="D101" t="s">
        <v>1594</v>
      </c>
    </row>
    <row r="102" spans="1:4">
      <c r="A102">
        <v>99</v>
      </c>
      <c r="B102" s="13">
        <v>45748</v>
      </c>
      <c r="C102" t="s">
        <v>1548</v>
      </c>
      <c r="D102" t="s">
        <v>1596</v>
      </c>
    </row>
    <row r="103" spans="1:4">
      <c r="A103">
        <v>100</v>
      </c>
      <c r="B103" s="13">
        <v>45749</v>
      </c>
      <c r="C103" t="s">
        <v>1420</v>
      </c>
      <c r="D103" t="s">
        <v>1602</v>
      </c>
    </row>
    <row r="104" spans="1:4">
      <c r="A104">
        <v>101</v>
      </c>
      <c r="B104" s="13">
        <v>45749</v>
      </c>
      <c r="C104" t="s">
        <v>1512</v>
      </c>
      <c r="D104" t="s">
        <v>1617</v>
      </c>
    </row>
    <row r="105" spans="1:4">
      <c r="A105">
        <v>102</v>
      </c>
      <c r="B105" s="13">
        <v>45749</v>
      </c>
      <c r="C105" t="s">
        <v>1370</v>
      </c>
      <c r="D105" t="s">
        <v>1618</v>
      </c>
    </row>
    <row r="106" spans="1:4">
      <c r="A106">
        <v>103</v>
      </c>
      <c r="B106" s="13">
        <v>45749</v>
      </c>
      <c r="C106" t="s">
        <v>1010</v>
      </c>
      <c r="D106" t="s">
        <v>1619</v>
      </c>
    </row>
    <row r="107" spans="1:4">
      <c r="A107">
        <v>104</v>
      </c>
      <c r="B107" s="13">
        <v>45749</v>
      </c>
      <c r="C107" t="s">
        <v>1620</v>
      </c>
      <c r="D107" t="s">
        <v>1624</v>
      </c>
    </row>
    <row r="108" spans="1:4">
      <c r="A108">
        <v>105</v>
      </c>
      <c r="B108" s="13">
        <v>45749</v>
      </c>
      <c r="C108" t="s">
        <v>1625</v>
      </c>
      <c r="D108" t="s">
        <v>1627</v>
      </c>
    </row>
    <row r="109" spans="1:4">
      <c r="A109">
        <v>106</v>
      </c>
      <c r="B109" s="13">
        <v>45749</v>
      </c>
      <c r="C109" t="s">
        <v>1512</v>
      </c>
      <c r="D109" t="s">
        <v>1629</v>
      </c>
    </row>
    <row r="110" spans="1:4">
      <c r="A110">
        <v>107</v>
      </c>
      <c r="B110" s="13">
        <v>45750</v>
      </c>
      <c r="C110" t="s">
        <v>1420</v>
      </c>
      <c r="D110" t="s">
        <v>1631</v>
      </c>
    </row>
    <row r="111" spans="1:4">
      <c r="A111">
        <v>108</v>
      </c>
      <c r="B111" s="13">
        <v>45750</v>
      </c>
      <c r="C111" t="s">
        <v>1633</v>
      </c>
      <c r="D111" t="s">
        <v>1635</v>
      </c>
    </row>
    <row r="112" spans="1:4">
      <c r="A112">
        <v>109</v>
      </c>
      <c r="B112" s="13">
        <v>45750</v>
      </c>
      <c r="C112" t="s">
        <v>1636</v>
      </c>
      <c r="D112" t="s">
        <v>1637</v>
      </c>
    </row>
    <row r="113" spans="1:4">
      <c r="A113">
        <v>110</v>
      </c>
      <c r="B113" s="13">
        <v>45750</v>
      </c>
      <c r="C113" t="s">
        <v>1415</v>
      </c>
      <c r="D113" t="s">
        <v>1645</v>
      </c>
    </row>
    <row r="114" spans="1:4">
      <c r="A114">
        <v>111</v>
      </c>
      <c r="B114" s="13">
        <v>45751</v>
      </c>
      <c r="C114" t="s">
        <v>1349</v>
      </c>
      <c r="D114" t="s">
        <v>1651</v>
      </c>
    </row>
    <row r="115" spans="1:4">
      <c r="A115">
        <v>112</v>
      </c>
      <c r="B115" s="13">
        <v>45751</v>
      </c>
      <c r="C115" t="s">
        <v>1440</v>
      </c>
      <c r="D115" t="s">
        <v>1655</v>
      </c>
    </row>
    <row r="116" spans="1:4">
      <c r="A116">
        <v>113</v>
      </c>
      <c r="B116" s="13">
        <v>45751</v>
      </c>
      <c r="C116" t="s">
        <v>1680</v>
      </c>
      <c r="D116" t="s">
        <v>1683</v>
      </c>
    </row>
    <row r="117" spans="1:4">
      <c r="A117">
        <v>114</v>
      </c>
      <c r="B117" s="13">
        <v>45751</v>
      </c>
      <c r="C117" t="s">
        <v>1680</v>
      </c>
      <c r="D117" t="s">
        <v>1684</v>
      </c>
    </row>
    <row r="118" spans="1:4">
      <c r="A118">
        <v>115</v>
      </c>
      <c r="B118" s="13">
        <v>45751</v>
      </c>
      <c r="C118" t="s">
        <v>1680</v>
      </c>
      <c r="D118" t="s">
        <v>1687</v>
      </c>
    </row>
    <row r="119" spans="1:4">
      <c r="A119">
        <v>116</v>
      </c>
      <c r="B119" s="13">
        <v>45752</v>
      </c>
      <c r="C119" t="s">
        <v>1512</v>
      </c>
      <c r="D119" t="s">
        <v>1703</v>
      </c>
    </row>
    <row r="120" spans="1:4">
      <c r="A120">
        <v>117</v>
      </c>
      <c r="B120" s="13">
        <v>45752</v>
      </c>
      <c r="C120" t="s">
        <v>1370</v>
      </c>
      <c r="D120" t="s">
        <v>1707</v>
      </c>
    </row>
    <row r="121" spans="1:4">
      <c r="A121">
        <v>118</v>
      </c>
      <c r="B121" s="13">
        <v>45754</v>
      </c>
      <c r="C121" t="s">
        <v>1705</v>
      </c>
      <c r="D121" t="s">
        <v>1708</v>
      </c>
    </row>
    <row r="122" spans="1:4">
      <c r="A122">
        <v>118</v>
      </c>
      <c r="B122" s="13">
        <v>45754</v>
      </c>
      <c r="C122" t="s">
        <v>1131</v>
      </c>
      <c r="D122" t="s">
        <v>1719</v>
      </c>
    </row>
    <row r="123" spans="1:4">
      <c r="A123">
        <v>119</v>
      </c>
      <c r="B123" s="13">
        <v>45754</v>
      </c>
      <c r="C123" t="s">
        <v>1680</v>
      </c>
      <c r="D123" t="s">
        <v>1730</v>
      </c>
    </row>
    <row r="124" spans="1:4">
      <c r="A124">
        <v>120</v>
      </c>
      <c r="B124" s="13">
        <v>45754</v>
      </c>
      <c r="C124" t="s">
        <v>1045</v>
      </c>
      <c r="D124" t="s">
        <v>1750</v>
      </c>
    </row>
    <row r="125" spans="1:4">
      <c r="A125">
        <v>121</v>
      </c>
      <c r="B125" s="13">
        <v>45754</v>
      </c>
      <c r="C125" t="s">
        <v>1747</v>
      </c>
      <c r="D125" t="s">
        <v>1754</v>
      </c>
    </row>
    <row r="126" spans="1:4">
      <c r="A126">
        <v>122</v>
      </c>
      <c r="B126" s="13">
        <v>45754</v>
      </c>
      <c r="C126" t="s">
        <v>1680</v>
      </c>
      <c r="D126" t="s">
        <v>1755</v>
      </c>
    </row>
    <row r="127" spans="1:4">
      <c r="A127">
        <v>123</v>
      </c>
      <c r="B127" s="13">
        <v>45754</v>
      </c>
      <c r="C127" t="s">
        <v>1370</v>
      </c>
      <c r="D127" t="s">
        <v>1756</v>
      </c>
    </row>
    <row r="128" spans="1:4">
      <c r="A128">
        <v>124</v>
      </c>
      <c r="B128" s="13">
        <v>45755</v>
      </c>
      <c r="C128" t="s">
        <v>1420</v>
      </c>
      <c r="D128" t="s">
        <v>1761</v>
      </c>
    </row>
    <row r="129" spans="1:5">
      <c r="A129">
        <v>125</v>
      </c>
      <c r="B129" s="13">
        <v>45755</v>
      </c>
      <c r="C129" t="s">
        <v>1762</v>
      </c>
      <c r="D129" t="s">
        <v>1764</v>
      </c>
      <c r="E129" t="s">
        <v>1763</v>
      </c>
    </row>
    <row r="130" spans="1:5">
      <c r="A130">
        <v>126</v>
      </c>
      <c r="B130" s="13">
        <v>45755</v>
      </c>
      <c r="C130" t="s">
        <v>1010</v>
      </c>
      <c r="D130" t="s">
        <v>1765</v>
      </c>
    </row>
    <row r="131" spans="1:5">
      <c r="A131">
        <v>127</v>
      </c>
      <c r="B131" s="13">
        <v>45755</v>
      </c>
      <c r="C131" t="s">
        <v>1766</v>
      </c>
      <c r="D131" t="s">
        <v>1767</v>
      </c>
    </row>
    <row r="132" spans="1:5">
      <c r="A132">
        <v>128</v>
      </c>
      <c r="B132" s="13">
        <v>45755</v>
      </c>
      <c r="C132" t="s">
        <v>1551</v>
      </c>
      <c r="D132" t="s">
        <v>1768</v>
      </c>
    </row>
    <row r="133" spans="1:5">
      <c r="A133">
        <v>129</v>
      </c>
      <c r="B133" s="13">
        <v>45755</v>
      </c>
      <c r="C133" t="s">
        <v>1769</v>
      </c>
      <c r="D133" t="s">
        <v>1771</v>
      </c>
    </row>
    <row r="134" spans="1:5">
      <c r="A134">
        <v>130</v>
      </c>
      <c r="B134" s="13">
        <v>45756</v>
      </c>
      <c r="C134" t="s">
        <v>1680</v>
      </c>
      <c r="D134" t="s">
        <v>1780</v>
      </c>
    </row>
    <row r="135" spans="1:5">
      <c r="A135">
        <v>131</v>
      </c>
      <c r="B135" s="13">
        <v>45757</v>
      </c>
      <c r="C135" t="s">
        <v>1429</v>
      </c>
      <c r="D135" t="s">
        <v>1782</v>
      </c>
    </row>
    <row r="136" spans="1:5">
      <c r="A136">
        <v>132</v>
      </c>
      <c r="B136" s="13">
        <v>45757</v>
      </c>
      <c r="C136" t="s">
        <v>1512</v>
      </c>
      <c r="D136" t="s">
        <v>1784</v>
      </c>
    </row>
    <row r="137" spans="1:5">
      <c r="A137">
        <v>133</v>
      </c>
      <c r="B137" s="13">
        <v>45757</v>
      </c>
      <c r="C137" t="s">
        <v>1512</v>
      </c>
      <c r="D137" t="s">
        <v>1787</v>
      </c>
    </row>
    <row r="138" spans="1:5">
      <c r="A138">
        <v>134</v>
      </c>
      <c r="B138" s="13">
        <v>45757</v>
      </c>
      <c r="C138" t="s">
        <v>1429</v>
      </c>
      <c r="D138" t="s">
        <v>1788</v>
      </c>
    </row>
    <row r="139" spans="1:5">
      <c r="A139">
        <v>135</v>
      </c>
      <c r="B139" s="13">
        <v>45757</v>
      </c>
      <c r="C139" t="s">
        <v>1762</v>
      </c>
      <c r="D139" t="s">
        <v>1789</v>
      </c>
    </row>
    <row r="140" spans="1:5">
      <c r="A140">
        <v>136</v>
      </c>
      <c r="B140" s="13">
        <v>45758</v>
      </c>
      <c r="C140" t="s">
        <v>1440</v>
      </c>
      <c r="D140" t="s">
        <v>1795</v>
      </c>
    </row>
    <row r="141" spans="1:5">
      <c r="A141">
        <v>137</v>
      </c>
      <c r="B141" s="13">
        <v>45758</v>
      </c>
      <c r="C141" t="s">
        <v>1793</v>
      </c>
      <c r="D141" t="s">
        <v>1797</v>
      </c>
    </row>
    <row r="142" spans="1:5">
      <c r="A142">
        <v>138</v>
      </c>
      <c r="B142" s="13">
        <v>45759</v>
      </c>
      <c r="C142" t="s">
        <v>1010</v>
      </c>
      <c r="D142" t="s">
        <v>1798</v>
      </c>
    </row>
    <row r="143" spans="1:5">
      <c r="A143">
        <v>139</v>
      </c>
      <c r="B143" s="13">
        <v>45759</v>
      </c>
      <c r="C143" t="s">
        <v>1548</v>
      </c>
      <c r="D143" t="s">
        <v>1800</v>
      </c>
      <c r="E143" t="s">
        <v>1799</v>
      </c>
    </row>
    <row r="144" spans="1:5">
      <c r="A144">
        <v>140</v>
      </c>
      <c r="B144" s="13">
        <v>45759</v>
      </c>
      <c r="C144" t="s">
        <v>1010</v>
      </c>
      <c r="D144" t="s">
        <v>1801</v>
      </c>
    </row>
    <row r="145" spans="1:4">
      <c r="A145">
        <v>141</v>
      </c>
      <c r="B145" s="13">
        <v>45761</v>
      </c>
      <c r="C145" t="s">
        <v>1010</v>
      </c>
      <c r="D145" t="s">
        <v>1803</v>
      </c>
    </row>
    <row r="146" spans="1:4">
      <c r="A146">
        <v>142</v>
      </c>
      <c r="B146" s="13">
        <v>45759</v>
      </c>
      <c r="C146" t="s">
        <v>1802</v>
      </c>
      <c r="D146" t="s">
        <v>1808</v>
      </c>
    </row>
    <row r="147" spans="1:4">
      <c r="A147">
        <v>143</v>
      </c>
      <c r="B147" s="13">
        <v>45761</v>
      </c>
      <c r="C147" t="s">
        <v>1131</v>
      </c>
      <c r="D147" t="s">
        <v>1811</v>
      </c>
    </row>
    <row r="148" spans="1:4">
      <c r="A148">
        <v>144</v>
      </c>
      <c r="B148" s="13">
        <v>45761</v>
      </c>
      <c r="C148" t="s">
        <v>1045</v>
      </c>
      <c r="D148" t="s">
        <v>1812</v>
      </c>
    </row>
    <row r="149" spans="1:4">
      <c r="A149">
        <v>145</v>
      </c>
      <c r="B149" s="13">
        <v>45761</v>
      </c>
      <c r="C149" t="s">
        <v>1010</v>
      </c>
      <c r="D149" t="s">
        <v>1813</v>
      </c>
    </row>
    <row r="150" spans="1:4">
      <c r="A150">
        <v>146</v>
      </c>
      <c r="B150" s="13">
        <v>45761</v>
      </c>
      <c r="C150" t="s">
        <v>1766</v>
      </c>
      <c r="D150" t="s">
        <v>1815</v>
      </c>
    </row>
    <row r="151" spans="1:4">
      <c r="A151">
        <v>147</v>
      </c>
      <c r="B151" s="13">
        <v>45761</v>
      </c>
      <c r="C151" t="s">
        <v>1816</v>
      </c>
      <c r="D151" t="s">
        <v>1818</v>
      </c>
    </row>
    <row r="152" spans="1:4">
      <c r="A152">
        <v>148</v>
      </c>
      <c r="B152" s="13">
        <v>45691</v>
      </c>
      <c r="C152" t="s">
        <v>1680</v>
      </c>
      <c r="D152" t="s">
        <v>1820</v>
      </c>
    </row>
    <row r="153" spans="1:4">
      <c r="A153">
        <v>149</v>
      </c>
      <c r="B153" s="13">
        <v>45761</v>
      </c>
      <c r="C153" t="s">
        <v>1680</v>
      </c>
      <c r="D153" t="s">
        <v>1821</v>
      </c>
    </row>
    <row r="154" spans="1:4">
      <c r="A154">
        <v>150</v>
      </c>
      <c r="B154" s="13">
        <v>45761</v>
      </c>
      <c r="C154" t="s">
        <v>1822</v>
      </c>
      <c r="D154" t="s">
        <v>1823</v>
      </c>
    </row>
    <row r="155" spans="1:4">
      <c r="A155">
        <v>151</v>
      </c>
      <c r="B155" s="13">
        <v>45761</v>
      </c>
      <c r="C155" t="s">
        <v>1825</v>
      </c>
      <c r="D155" t="s">
        <v>1826</v>
      </c>
    </row>
    <row r="156" spans="1:4">
      <c r="A156">
        <v>152</v>
      </c>
      <c r="B156" s="13">
        <v>45762</v>
      </c>
      <c r="C156" t="s">
        <v>1831</v>
      </c>
      <c r="D156" t="s">
        <v>1832</v>
      </c>
    </row>
    <row r="157" spans="1:4">
      <c r="A157">
        <v>153</v>
      </c>
      <c r="B157" s="13">
        <v>45762</v>
      </c>
      <c r="C157" t="s">
        <v>1680</v>
      </c>
      <c r="D157" t="s">
        <v>1833</v>
      </c>
    </row>
    <row r="158" spans="1:4">
      <c r="A158">
        <v>154</v>
      </c>
      <c r="B158" s="13">
        <v>45762</v>
      </c>
      <c r="C158" t="s">
        <v>1038</v>
      </c>
      <c r="D158" t="s">
        <v>1834</v>
      </c>
    </row>
    <row r="159" spans="1:4">
      <c r="A159">
        <v>155</v>
      </c>
      <c r="B159" s="13">
        <v>45762</v>
      </c>
      <c r="C159" t="s">
        <v>1038</v>
      </c>
      <c r="D159" t="s">
        <v>1835</v>
      </c>
    </row>
    <row r="160" spans="1:4">
      <c r="A160">
        <v>156</v>
      </c>
      <c r="B160" s="13">
        <v>45762</v>
      </c>
      <c r="C160" t="s">
        <v>1413</v>
      </c>
      <c r="D160" t="s">
        <v>1841</v>
      </c>
    </row>
    <row r="161" spans="1:5">
      <c r="A161">
        <v>157</v>
      </c>
      <c r="B161" s="13">
        <v>45762</v>
      </c>
      <c r="C161" t="s">
        <v>1633</v>
      </c>
      <c r="D161" t="s">
        <v>1842</v>
      </c>
    </row>
    <row r="162" spans="1:5">
      <c r="A162">
        <v>158</v>
      </c>
      <c r="B162" s="13">
        <v>45762</v>
      </c>
      <c r="C162" t="s">
        <v>1766</v>
      </c>
      <c r="D162" t="s">
        <v>1843</v>
      </c>
    </row>
    <row r="163" spans="1:5">
      <c r="A163">
        <v>159</v>
      </c>
      <c r="B163" s="13">
        <v>45763</v>
      </c>
      <c r="C163" t="s">
        <v>1845</v>
      </c>
      <c r="D163" t="s">
        <v>2066</v>
      </c>
    </row>
    <row r="164" spans="1:5">
      <c r="A164">
        <v>160</v>
      </c>
      <c r="B164" s="13">
        <v>45763</v>
      </c>
      <c r="C164" t="s">
        <v>1849</v>
      </c>
      <c r="D164" t="s">
        <v>1850</v>
      </c>
    </row>
    <row r="165" spans="1:5">
      <c r="A165">
        <v>161</v>
      </c>
      <c r="B165" s="13">
        <v>45763</v>
      </c>
      <c r="C165" t="s">
        <v>972</v>
      </c>
      <c r="D165" t="s">
        <v>1851</v>
      </c>
    </row>
    <row r="166" spans="1:5">
      <c r="A166">
        <v>162</v>
      </c>
      <c r="B166" s="13">
        <v>45763</v>
      </c>
      <c r="C166" t="s">
        <v>972</v>
      </c>
      <c r="D166" t="s">
        <v>1853</v>
      </c>
      <c r="E166" t="s">
        <v>1852</v>
      </c>
    </row>
    <row r="167" spans="1:5">
      <c r="A167">
        <v>163</v>
      </c>
      <c r="B167" s="13">
        <v>45763</v>
      </c>
      <c r="C167" t="s">
        <v>1569</v>
      </c>
      <c r="D167" t="s">
        <v>1854</v>
      </c>
      <c r="E167" t="s">
        <v>1852</v>
      </c>
    </row>
    <row r="168" spans="1:5">
      <c r="A168">
        <v>164</v>
      </c>
      <c r="B168" s="13">
        <v>45763</v>
      </c>
      <c r="C168" t="s">
        <v>1551</v>
      </c>
      <c r="D168" t="s">
        <v>1857</v>
      </c>
    </row>
    <row r="169" spans="1:5">
      <c r="A169">
        <v>165</v>
      </c>
      <c r="B169" s="13">
        <v>45764</v>
      </c>
      <c r="C169" t="s">
        <v>1370</v>
      </c>
      <c r="D169" t="s">
        <v>1868</v>
      </c>
    </row>
    <row r="170" spans="1:5">
      <c r="A170">
        <v>166</v>
      </c>
      <c r="B170" s="13">
        <v>45764</v>
      </c>
      <c r="C170" t="s">
        <v>1512</v>
      </c>
      <c r="D170" t="s">
        <v>1871</v>
      </c>
    </row>
    <row r="171" spans="1:5">
      <c r="A171">
        <v>167</v>
      </c>
      <c r="B171" s="13">
        <v>45764</v>
      </c>
      <c r="C171" t="s">
        <v>1413</v>
      </c>
      <c r="D171" t="s">
        <v>1873</v>
      </c>
      <c r="E171" t="s">
        <v>1872</v>
      </c>
    </row>
    <row r="172" spans="1:5">
      <c r="A172">
        <v>168</v>
      </c>
      <c r="B172" s="13">
        <v>45765</v>
      </c>
      <c r="C172" t="s">
        <v>1633</v>
      </c>
      <c r="D172" t="s">
        <v>1876</v>
      </c>
    </row>
    <row r="173" spans="1:5">
      <c r="A173">
        <v>169</v>
      </c>
      <c r="B173" s="13">
        <v>45765</v>
      </c>
      <c r="C173" t="s">
        <v>1680</v>
      </c>
      <c r="D173" t="s">
        <v>1878</v>
      </c>
    </row>
    <row r="174" spans="1:5">
      <c r="A174">
        <v>170</v>
      </c>
      <c r="B174" s="13">
        <v>45765</v>
      </c>
      <c r="C174" t="s">
        <v>1569</v>
      </c>
      <c r="D174" t="s">
        <v>1879</v>
      </c>
    </row>
    <row r="175" spans="1:5">
      <c r="A175">
        <v>171</v>
      </c>
      <c r="B175" s="13">
        <v>45765</v>
      </c>
      <c r="C175" t="s">
        <v>1438</v>
      </c>
      <c r="D175" t="s">
        <v>1880</v>
      </c>
    </row>
    <row r="176" spans="1:5">
      <c r="A176">
        <v>172</v>
      </c>
      <c r="B176" s="13">
        <v>45765</v>
      </c>
      <c r="C176" t="s">
        <v>1438</v>
      </c>
      <c r="D176" t="s">
        <v>1881</v>
      </c>
    </row>
    <row r="177" spans="1:5">
      <c r="A177">
        <v>173</v>
      </c>
      <c r="B177" s="13">
        <v>45768</v>
      </c>
      <c r="C177" t="s">
        <v>1882</v>
      </c>
      <c r="D177" t="s">
        <v>1883</v>
      </c>
    </row>
    <row r="178" spans="1:5">
      <c r="A178">
        <v>174</v>
      </c>
      <c r="B178" s="13">
        <v>45768</v>
      </c>
      <c r="C178" t="s">
        <v>1893</v>
      </c>
      <c r="D178" t="s">
        <v>1894</v>
      </c>
    </row>
    <row r="179" spans="1:5">
      <c r="A179">
        <v>175</v>
      </c>
      <c r="B179" s="13">
        <v>45768</v>
      </c>
      <c r="C179" t="s">
        <v>1893</v>
      </c>
      <c r="D179" t="s">
        <v>1895</v>
      </c>
    </row>
    <row r="180" spans="1:5">
      <c r="A180">
        <v>176</v>
      </c>
      <c r="B180" s="13">
        <v>45768</v>
      </c>
      <c r="C180" t="s">
        <v>1370</v>
      </c>
      <c r="D180" t="s">
        <v>1897</v>
      </c>
      <c r="E180" t="s">
        <v>1896</v>
      </c>
    </row>
    <row r="181" spans="1:5">
      <c r="A181">
        <v>177</v>
      </c>
      <c r="B181" s="13">
        <v>45768</v>
      </c>
      <c r="C181" t="s">
        <v>1551</v>
      </c>
      <c r="D181" t="s">
        <v>1898</v>
      </c>
      <c r="E181" t="s">
        <v>1896</v>
      </c>
    </row>
    <row r="182" spans="1:5">
      <c r="A182">
        <v>178</v>
      </c>
      <c r="B182" s="13">
        <v>45768</v>
      </c>
      <c r="C182" t="s">
        <v>1548</v>
      </c>
      <c r="D182" t="s">
        <v>1899</v>
      </c>
    </row>
    <row r="183" spans="1:5">
      <c r="A183">
        <v>179</v>
      </c>
      <c r="B183" s="13">
        <v>45768</v>
      </c>
      <c r="C183" t="s">
        <v>1680</v>
      </c>
      <c r="D183" t="s">
        <v>1905</v>
      </c>
    </row>
    <row r="184" spans="1:5">
      <c r="A184">
        <v>180</v>
      </c>
      <c r="B184" s="13">
        <v>45769</v>
      </c>
      <c r="C184" t="s">
        <v>1420</v>
      </c>
      <c r="D184" t="s">
        <v>1909</v>
      </c>
    </row>
    <row r="185" spans="1:5">
      <c r="A185">
        <v>181</v>
      </c>
      <c r="B185" s="13">
        <v>45770</v>
      </c>
      <c r="C185" t="s">
        <v>1569</v>
      </c>
      <c r="D185" t="s">
        <v>1911</v>
      </c>
    </row>
    <row r="186" spans="1:5">
      <c r="A186">
        <v>182</v>
      </c>
      <c r="B186" s="13">
        <v>45770</v>
      </c>
      <c r="C186" t="s">
        <v>1912</v>
      </c>
      <c r="D186" t="s">
        <v>1915</v>
      </c>
    </row>
    <row r="187" spans="1:5">
      <c r="A187">
        <v>183</v>
      </c>
      <c r="B187" s="13">
        <v>45770</v>
      </c>
      <c r="C187" t="s">
        <v>1912</v>
      </c>
      <c r="D187" t="s">
        <v>1918</v>
      </c>
    </row>
    <row r="188" spans="1:5">
      <c r="A188">
        <v>184</v>
      </c>
      <c r="B188" s="13">
        <v>45771</v>
      </c>
      <c r="C188" t="s">
        <v>1525</v>
      </c>
      <c r="D188" t="s">
        <v>1920</v>
      </c>
    </row>
    <row r="189" spans="1:5">
      <c r="A189">
        <v>185</v>
      </c>
      <c r="B189" s="13">
        <v>45771</v>
      </c>
      <c r="C189" t="s">
        <v>1415</v>
      </c>
      <c r="D189" t="s">
        <v>1923</v>
      </c>
    </row>
    <row r="190" spans="1:5">
      <c r="A190">
        <v>186</v>
      </c>
      <c r="B190" s="13">
        <v>45772</v>
      </c>
      <c r="C190" t="s">
        <v>1362</v>
      </c>
      <c r="D190" t="s">
        <v>1927</v>
      </c>
    </row>
    <row r="191" spans="1:5">
      <c r="A191">
        <v>187</v>
      </c>
      <c r="B191" s="13">
        <v>45772</v>
      </c>
      <c r="C191" t="s">
        <v>1928</v>
      </c>
      <c r="D191" t="s">
        <v>1930</v>
      </c>
    </row>
    <row r="192" spans="1:5">
      <c r="A192">
        <v>188</v>
      </c>
      <c r="B192" s="13">
        <v>45772</v>
      </c>
      <c r="C192" t="s">
        <v>1931</v>
      </c>
      <c r="D192" t="s">
        <v>1932</v>
      </c>
    </row>
    <row r="193" spans="1:4">
      <c r="A193">
        <v>189</v>
      </c>
      <c r="B193" s="13">
        <v>45772</v>
      </c>
      <c r="C193" t="s">
        <v>1747</v>
      </c>
      <c r="D193" t="s">
        <v>1933</v>
      </c>
    </row>
    <row r="194" spans="1:4">
      <c r="A194">
        <v>190</v>
      </c>
      <c r="B194" s="13">
        <v>45772</v>
      </c>
      <c r="C194" t="s">
        <v>1747</v>
      </c>
      <c r="D194" t="s">
        <v>1935</v>
      </c>
    </row>
    <row r="195" spans="1:4">
      <c r="A195">
        <v>191</v>
      </c>
      <c r="B195" s="13">
        <v>45772</v>
      </c>
      <c r="C195" t="s">
        <v>1415</v>
      </c>
      <c r="D195" t="s">
        <v>1937</v>
      </c>
    </row>
    <row r="196" spans="1:4">
      <c r="A196">
        <v>192</v>
      </c>
      <c r="B196" s="13">
        <v>45772</v>
      </c>
      <c r="C196" t="s">
        <v>1766</v>
      </c>
      <c r="D196" t="s">
        <v>1938</v>
      </c>
    </row>
    <row r="197" spans="1:4">
      <c r="A197">
        <v>193</v>
      </c>
      <c r="B197" s="13">
        <v>45775</v>
      </c>
      <c r="C197" t="s">
        <v>1492</v>
      </c>
      <c r="D197" t="s">
        <v>1940</v>
      </c>
    </row>
    <row r="198" spans="1:4">
      <c r="A198">
        <v>194</v>
      </c>
      <c r="B198" s="13">
        <v>45775</v>
      </c>
      <c r="C198" t="s">
        <v>1415</v>
      </c>
      <c r="D198" t="s">
        <v>1941</v>
      </c>
    </row>
    <row r="199" spans="1:4">
      <c r="A199">
        <v>195</v>
      </c>
      <c r="B199" s="13">
        <v>45775</v>
      </c>
      <c r="C199" t="s">
        <v>1131</v>
      </c>
      <c r="D199" t="s">
        <v>1942</v>
      </c>
    </row>
    <row r="200" spans="1:4">
      <c r="A200">
        <v>196</v>
      </c>
      <c r="B200" s="13">
        <v>45775</v>
      </c>
      <c r="C200" t="s">
        <v>1045</v>
      </c>
      <c r="D200" t="s">
        <v>1944</v>
      </c>
    </row>
    <row r="201" spans="1:4">
      <c r="A201">
        <v>197</v>
      </c>
      <c r="B201" s="13">
        <v>45775</v>
      </c>
      <c r="C201" t="s">
        <v>1503</v>
      </c>
      <c r="D201" t="s">
        <v>1946</v>
      </c>
    </row>
    <row r="202" spans="1:4">
      <c r="A202">
        <v>198</v>
      </c>
      <c r="B202" s="13">
        <v>45775</v>
      </c>
      <c r="C202" t="s">
        <v>1931</v>
      </c>
      <c r="D202" t="s">
        <v>1948</v>
      </c>
    </row>
    <row r="203" spans="1:4">
      <c r="A203">
        <v>199</v>
      </c>
      <c r="B203" s="13">
        <v>45776</v>
      </c>
      <c r="C203" t="s">
        <v>1512</v>
      </c>
      <c r="D203" t="s">
        <v>1962</v>
      </c>
    </row>
    <row r="204" spans="1:4">
      <c r="A204">
        <v>200</v>
      </c>
      <c r="B204" s="13">
        <v>45776</v>
      </c>
      <c r="C204" t="s">
        <v>1966</v>
      </c>
      <c r="D204" t="s">
        <v>1967</v>
      </c>
    </row>
    <row r="205" spans="1:4">
      <c r="A205">
        <v>201</v>
      </c>
      <c r="B205" s="13">
        <v>45776</v>
      </c>
      <c r="C205" t="s">
        <v>1680</v>
      </c>
      <c r="D205" t="s">
        <v>1972</v>
      </c>
    </row>
    <row r="206" spans="1:4">
      <c r="A206">
        <v>202</v>
      </c>
      <c r="B206" s="13">
        <v>45776</v>
      </c>
      <c r="C206" t="s">
        <v>1975</v>
      </c>
      <c r="D206" t="s">
        <v>1976</v>
      </c>
    </row>
    <row r="207" spans="1:4">
      <c r="A207">
        <v>203</v>
      </c>
      <c r="B207" s="13">
        <v>45776</v>
      </c>
      <c r="C207" t="s">
        <v>1931</v>
      </c>
      <c r="D207" t="s">
        <v>1977</v>
      </c>
    </row>
    <row r="208" spans="1:4">
      <c r="A208">
        <v>204</v>
      </c>
      <c r="B208" s="13">
        <v>45776</v>
      </c>
      <c r="C208" t="s">
        <v>1705</v>
      </c>
      <c r="D208" t="s">
        <v>1979</v>
      </c>
    </row>
    <row r="209" spans="1:4">
      <c r="A209">
        <v>205</v>
      </c>
      <c r="B209" s="13">
        <v>45776</v>
      </c>
      <c r="C209" t="s">
        <v>1931</v>
      </c>
      <c r="D209" t="s">
        <v>1981</v>
      </c>
    </row>
    <row r="210" spans="1:4">
      <c r="A210">
        <v>206</v>
      </c>
      <c r="B210" s="13">
        <v>45777</v>
      </c>
      <c r="C210" t="s">
        <v>999</v>
      </c>
      <c r="D210" t="s">
        <v>1982</v>
      </c>
    </row>
    <row r="211" spans="1:4">
      <c r="A211">
        <v>207</v>
      </c>
      <c r="B211" s="13">
        <v>45777</v>
      </c>
      <c r="C211" t="s">
        <v>1415</v>
      </c>
      <c r="D211" t="s">
        <v>1984</v>
      </c>
    </row>
    <row r="212" spans="1:4">
      <c r="A212">
        <v>208</v>
      </c>
      <c r="B212" s="13">
        <v>45777</v>
      </c>
      <c r="C212" t="s">
        <v>1985</v>
      </c>
      <c r="D212" t="s">
        <v>1989</v>
      </c>
    </row>
    <row r="213" spans="1:4">
      <c r="A213">
        <v>209</v>
      </c>
      <c r="B213" s="13">
        <v>45777</v>
      </c>
      <c r="C213" t="s">
        <v>1990</v>
      </c>
      <c r="D213" t="s">
        <v>1993</v>
      </c>
    </row>
    <row r="214" spans="1:4">
      <c r="A214">
        <v>210</v>
      </c>
      <c r="B214" s="13">
        <v>45777</v>
      </c>
      <c r="C214" t="s">
        <v>1038</v>
      </c>
      <c r="D214" t="s">
        <v>1995</v>
      </c>
    </row>
    <row r="215" spans="1:4">
      <c r="A215">
        <v>211</v>
      </c>
      <c r="B215" s="13">
        <v>45777</v>
      </c>
      <c r="C215" t="s">
        <v>1548</v>
      </c>
      <c r="D215" t="s">
        <v>1996</v>
      </c>
    </row>
    <row r="216" spans="1:4">
      <c r="A216">
        <v>212</v>
      </c>
      <c r="B216" s="13">
        <v>45777</v>
      </c>
      <c r="C216" t="s">
        <v>1997</v>
      </c>
      <c r="D216" t="s">
        <v>2000</v>
      </c>
    </row>
    <row r="217" spans="1:4">
      <c r="A217">
        <v>213</v>
      </c>
      <c r="B217" s="13">
        <v>45777</v>
      </c>
      <c r="C217" t="s">
        <v>1525</v>
      </c>
      <c r="D217" t="s">
        <v>2001</v>
      </c>
    </row>
    <row r="218" spans="1:4">
      <c r="A218">
        <v>214</v>
      </c>
      <c r="B218" s="13">
        <v>45775</v>
      </c>
      <c r="C218" t="s">
        <v>1931</v>
      </c>
      <c r="D218" t="s">
        <v>2002</v>
      </c>
    </row>
    <row r="219" spans="1:4">
      <c r="A219">
        <v>215</v>
      </c>
      <c r="B219" s="13">
        <v>45778</v>
      </c>
      <c r="C219" t="s">
        <v>1551</v>
      </c>
      <c r="D219" t="s">
        <v>2011</v>
      </c>
    </row>
    <row r="220" spans="1:4">
      <c r="A220">
        <v>216</v>
      </c>
      <c r="B220" s="13">
        <v>45777</v>
      </c>
      <c r="C220" t="s">
        <v>1680</v>
      </c>
      <c r="D220" t="s">
        <v>2013</v>
      </c>
    </row>
    <row r="221" spans="1:4">
      <c r="A221">
        <v>217</v>
      </c>
      <c r="B221" s="13">
        <v>45779</v>
      </c>
      <c r="C221" t="s">
        <v>1551</v>
      </c>
      <c r="D221" t="s">
        <v>2014</v>
      </c>
    </row>
    <row r="222" spans="1:4">
      <c r="A222">
        <v>218</v>
      </c>
      <c r="B222" s="13">
        <v>45779</v>
      </c>
      <c r="C222" t="s">
        <v>1928</v>
      </c>
      <c r="D222" t="s">
        <v>2015</v>
      </c>
    </row>
    <row r="223" spans="1:4">
      <c r="A223">
        <v>219</v>
      </c>
      <c r="B223" s="13">
        <v>45779</v>
      </c>
      <c r="C223" t="s">
        <v>1370</v>
      </c>
      <c r="D223" t="s">
        <v>2016</v>
      </c>
    </row>
    <row r="224" spans="1:4">
      <c r="A224">
        <v>220</v>
      </c>
      <c r="B224" s="13">
        <v>45779</v>
      </c>
      <c r="C224" t="s">
        <v>1370</v>
      </c>
      <c r="D224" t="s">
        <v>2017</v>
      </c>
    </row>
    <row r="225" spans="1:4">
      <c r="A225">
        <v>221</v>
      </c>
      <c r="B225" s="13">
        <v>45780</v>
      </c>
      <c r="C225" t="s">
        <v>1912</v>
      </c>
      <c r="D225" t="s">
        <v>2025</v>
      </c>
    </row>
    <row r="226" spans="1:4">
      <c r="A226">
        <v>222</v>
      </c>
      <c r="B226" s="13">
        <v>45782</v>
      </c>
      <c r="C226" t="s">
        <v>2027</v>
      </c>
      <c r="D226" t="s">
        <v>2028</v>
      </c>
    </row>
    <row r="227" spans="1:4">
      <c r="A227">
        <v>223</v>
      </c>
      <c r="B227" s="13">
        <v>45782</v>
      </c>
      <c r="C227" t="s">
        <v>999</v>
      </c>
      <c r="D227" t="s">
        <v>2029</v>
      </c>
    </row>
    <row r="228" spans="1:4">
      <c r="A228">
        <v>224</v>
      </c>
      <c r="B228" s="13">
        <v>45783</v>
      </c>
      <c r="C228" t="s">
        <v>1512</v>
      </c>
      <c r="D228" t="s">
        <v>2030</v>
      </c>
    </row>
    <row r="229" spans="1:4">
      <c r="A229">
        <v>225</v>
      </c>
      <c r="B229" s="13">
        <v>45783</v>
      </c>
      <c r="C229" t="s">
        <v>1370</v>
      </c>
      <c r="D229" t="s">
        <v>2031</v>
      </c>
    </row>
    <row r="230" spans="1:4">
      <c r="A230">
        <v>226</v>
      </c>
      <c r="B230" s="13">
        <v>45783</v>
      </c>
      <c r="C230" t="s">
        <v>1440</v>
      </c>
      <c r="D230" t="s">
        <v>2032</v>
      </c>
    </row>
    <row r="231" spans="1:4">
      <c r="A231">
        <v>227</v>
      </c>
      <c r="B231" s="13">
        <v>45783</v>
      </c>
      <c r="C231" t="s">
        <v>1370</v>
      </c>
      <c r="D231" t="s">
        <v>2034</v>
      </c>
    </row>
    <row r="232" spans="1:4">
      <c r="A232">
        <v>228</v>
      </c>
      <c r="B232" s="13">
        <v>45784</v>
      </c>
      <c r="C232" t="s">
        <v>1277</v>
      </c>
      <c r="D232" t="s">
        <v>2035</v>
      </c>
    </row>
    <row r="233" spans="1:4">
      <c r="A233">
        <v>229</v>
      </c>
      <c r="B233" s="13">
        <v>45784</v>
      </c>
      <c r="C233" t="s">
        <v>2038</v>
      </c>
      <c r="D233" t="s">
        <v>2039</v>
      </c>
    </row>
    <row r="234" spans="1:4">
      <c r="A234">
        <v>230</v>
      </c>
      <c r="B234" s="13">
        <v>45784</v>
      </c>
      <c r="C234" t="s">
        <v>2038</v>
      </c>
      <c r="D234" t="s">
        <v>2041</v>
      </c>
    </row>
    <row r="235" spans="1:4">
      <c r="A235">
        <v>231</v>
      </c>
      <c r="B235" s="13">
        <v>45784</v>
      </c>
      <c r="C235" t="s">
        <v>2038</v>
      </c>
      <c r="D235" t="s">
        <v>2042</v>
      </c>
    </row>
    <row r="236" spans="1:4">
      <c r="A236">
        <v>232</v>
      </c>
      <c r="B236" s="13">
        <v>45784</v>
      </c>
      <c r="C236" t="s">
        <v>1370</v>
      </c>
      <c r="D236" t="s">
        <v>2043</v>
      </c>
    </row>
    <row r="237" spans="1:4">
      <c r="A237">
        <v>233</v>
      </c>
      <c r="B237" s="13">
        <v>45784</v>
      </c>
      <c r="C237" t="s">
        <v>2038</v>
      </c>
      <c r="D237" t="s">
        <v>2048</v>
      </c>
    </row>
    <row r="238" spans="1:4">
      <c r="A238">
        <v>234</v>
      </c>
      <c r="B238" s="13">
        <v>45784</v>
      </c>
      <c r="C238" t="s">
        <v>2044</v>
      </c>
      <c r="D238" t="s">
        <v>2049</v>
      </c>
    </row>
    <row r="239" spans="1:4">
      <c r="A239">
        <v>235</v>
      </c>
      <c r="B239" s="13">
        <v>45785</v>
      </c>
      <c r="C239" t="s">
        <v>2050</v>
      </c>
      <c r="D239" t="s">
        <v>2054</v>
      </c>
    </row>
    <row r="240" spans="1:4">
      <c r="A240">
        <v>236</v>
      </c>
      <c r="B240" s="13">
        <v>45785</v>
      </c>
      <c r="C240" t="s">
        <v>1680</v>
      </c>
      <c r="D240" t="s">
        <v>2055</v>
      </c>
    </row>
    <row r="241" spans="1:4">
      <c r="A241">
        <v>237</v>
      </c>
      <c r="B241" s="13">
        <v>45786</v>
      </c>
      <c r="C241" t="s">
        <v>1277</v>
      </c>
      <c r="D241" t="s">
        <v>2059</v>
      </c>
    </row>
    <row r="242" spans="1:4">
      <c r="A242">
        <v>238</v>
      </c>
      <c r="B242" s="13">
        <v>45786</v>
      </c>
      <c r="C242" t="s">
        <v>1966</v>
      </c>
      <c r="D242" t="s">
        <v>2060</v>
      </c>
    </row>
    <row r="243" spans="1:4">
      <c r="A243">
        <v>239</v>
      </c>
      <c r="B243" s="13">
        <v>45786</v>
      </c>
      <c r="C243" t="s">
        <v>2062</v>
      </c>
      <c r="D243" t="s">
        <v>2063</v>
      </c>
    </row>
    <row r="244" spans="1:4">
      <c r="A244">
        <v>240</v>
      </c>
      <c r="B244" s="13">
        <v>45786</v>
      </c>
      <c r="C244" t="s">
        <v>2062</v>
      </c>
      <c r="D244" t="s">
        <v>2064</v>
      </c>
    </row>
    <row r="245" spans="1:4">
      <c r="A245">
        <v>241</v>
      </c>
      <c r="B245" s="13">
        <v>45789</v>
      </c>
      <c r="C245" t="s">
        <v>2068</v>
      </c>
      <c r="D245" t="s">
        <v>2071</v>
      </c>
    </row>
    <row r="246" spans="1:4">
      <c r="A246">
        <v>242</v>
      </c>
      <c r="B246" s="13">
        <v>45789</v>
      </c>
      <c r="C246" t="s">
        <v>1415</v>
      </c>
      <c r="D246" t="s">
        <v>2072</v>
      </c>
    </row>
    <row r="247" spans="1:4">
      <c r="A247">
        <v>243</v>
      </c>
      <c r="B247" s="13">
        <v>45789</v>
      </c>
      <c r="C247" t="s">
        <v>1928</v>
      </c>
      <c r="D247" t="s">
        <v>2073</v>
      </c>
    </row>
    <row r="248" spans="1:4">
      <c r="A248">
        <v>244</v>
      </c>
      <c r="B248" s="13">
        <v>45789</v>
      </c>
      <c r="C248" t="s">
        <v>1569</v>
      </c>
      <c r="D248" t="s">
        <v>2074</v>
      </c>
    </row>
    <row r="249" spans="1:4">
      <c r="A249">
        <v>245</v>
      </c>
      <c r="B249" s="13">
        <v>45789</v>
      </c>
      <c r="C249" t="s">
        <v>1425</v>
      </c>
      <c r="D249" t="s">
        <v>2077</v>
      </c>
    </row>
    <row r="250" spans="1:4">
      <c r="A250">
        <v>246</v>
      </c>
      <c r="B250" s="13">
        <v>45789</v>
      </c>
      <c r="C250" t="s">
        <v>1131</v>
      </c>
      <c r="D250" t="s">
        <v>2079</v>
      </c>
    </row>
    <row r="251" spans="1:4">
      <c r="A251">
        <v>247</v>
      </c>
      <c r="B251" s="13">
        <v>45789</v>
      </c>
      <c r="C251" t="s">
        <v>2082</v>
      </c>
      <c r="D251" t="s">
        <v>2085</v>
      </c>
    </row>
    <row r="252" spans="1:4">
      <c r="A252">
        <v>248</v>
      </c>
      <c r="B252" s="13">
        <v>45789</v>
      </c>
      <c r="C252" t="s">
        <v>1370</v>
      </c>
      <c r="D252" t="s">
        <v>2087</v>
      </c>
    </row>
    <row r="253" spans="1:4">
      <c r="A253">
        <v>249</v>
      </c>
      <c r="B253" s="13">
        <v>45789</v>
      </c>
      <c r="C253" t="s">
        <v>1440</v>
      </c>
      <c r="D253" t="s">
        <v>2088</v>
      </c>
    </row>
    <row r="254" spans="1:4">
      <c r="A254">
        <v>250</v>
      </c>
      <c r="B254" s="13">
        <v>45790</v>
      </c>
      <c r="C254" t="s">
        <v>1420</v>
      </c>
      <c r="D254" t="s">
        <v>2089</v>
      </c>
    </row>
    <row r="255" spans="1:4">
      <c r="A255">
        <v>251</v>
      </c>
      <c r="B255" s="13">
        <v>45790</v>
      </c>
      <c r="C255" t="s">
        <v>1882</v>
      </c>
      <c r="D255" t="s">
        <v>2090</v>
      </c>
    </row>
    <row r="256" spans="1:4">
      <c r="A256">
        <v>252</v>
      </c>
      <c r="B256" s="13">
        <v>45790</v>
      </c>
      <c r="C256" t="s">
        <v>1440</v>
      </c>
      <c r="D256" t="s">
        <v>2091</v>
      </c>
    </row>
    <row r="257" spans="1:4">
      <c r="A257">
        <v>253</v>
      </c>
      <c r="B257" s="13">
        <v>45790</v>
      </c>
      <c r="C257" t="s">
        <v>1747</v>
      </c>
      <c r="D257" t="s">
        <v>2092</v>
      </c>
    </row>
    <row r="258" spans="1:4">
      <c r="A258">
        <v>254</v>
      </c>
      <c r="B258" s="13">
        <v>45790</v>
      </c>
      <c r="C258" t="s">
        <v>2093</v>
      </c>
      <c r="D258" t="s">
        <v>2094</v>
      </c>
    </row>
    <row r="259" spans="1:4">
      <c r="A259">
        <v>255</v>
      </c>
      <c r="B259" s="13">
        <v>45790</v>
      </c>
      <c r="C259" t="s">
        <v>1831</v>
      </c>
      <c r="D259" t="s">
        <v>2095</v>
      </c>
    </row>
    <row r="260" spans="1:4">
      <c r="A260">
        <v>256</v>
      </c>
      <c r="B260" s="13">
        <v>45790</v>
      </c>
      <c r="C260" t="s">
        <v>1370</v>
      </c>
      <c r="D260" t="s">
        <v>2102</v>
      </c>
    </row>
    <row r="261" spans="1:4">
      <c r="A261">
        <v>257</v>
      </c>
      <c r="B261" s="13">
        <v>45790</v>
      </c>
      <c r="C261" t="s">
        <v>1277</v>
      </c>
      <c r="D261" t="s">
        <v>2105</v>
      </c>
    </row>
    <row r="262" spans="1:4">
      <c r="A262">
        <v>258</v>
      </c>
      <c r="B262" s="13">
        <v>45790</v>
      </c>
      <c r="C262" t="s">
        <v>1633</v>
      </c>
      <c r="D262" t="s">
        <v>2107</v>
      </c>
    </row>
    <row r="263" spans="1:4">
      <c r="A263">
        <v>259</v>
      </c>
      <c r="B263" s="13">
        <v>45790</v>
      </c>
      <c r="C263" t="s">
        <v>1349</v>
      </c>
      <c r="D263" t="s">
        <v>2109</v>
      </c>
    </row>
    <row r="264" spans="1:4">
      <c r="A264">
        <v>260</v>
      </c>
      <c r="B264" s="13">
        <v>45791</v>
      </c>
      <c r="C264" t="s">
        <v>1680</v>
      </c>
      <c r="D264" t="s">
        <v>2113</v>
      </c>
    </row>
    <row r="265" spans="1:4">
      <c r="A265">
        <v>261</v>
      </c>
      <c r="B265" s="13">
        <v>45791</v>
      </c>
      <c r="C265" t="s">
        <v>2119</v>
      </c>
      <c r="D265" t="s">
        <v>2121</v>
      </c>
    </row>
    <row r="266" spans="1:4">
      <c r="A266">
        <v>262</v>
      </c>
      <c r="B266" s="13">
        <v>45791</v>
      </c>
      <c r="C266" t="s">
        <v>1010</v>
      </c>
      <c r="D266" t="s">
        <v>2122</v>
      </c>
    </row>
    <row r="267" spans="1:4">
      <c r="A267">
        <v>263</v>
      </c>
      <c r="B267" s="13">
        <v>45791</v>
      </c>
      <c r="C267" t="s">
        <v>1747</v>
      </c>
      <c r="D267" t="s">
        <v>2124</v>
      </c>
    </row>
    <row r="268" spans="1:4">
      <c r="A268">
        <v>264</v>
      </c>
      <c r="B268" s="13">
        <v>45791</v>
      </c>
      <c r="C268" t="s">
        <v>1569</v>
      </c>
      <c r="D268" t="s">
        <v>2125</v>
      </c>
    </row>
    <row r="269" spans="1:4">
      <c r="A269">
        <v>265</v>
      </c>
      <c r="B269" s="13">
        <v>45792</v>
      </c>
      <c r="C269" t="s">
        <v>1551</v>
      </c>
      <c r="D269" t="s">
        <v>2156</v>
      </c>
    </row>
    <row r="270" spans="1:4">
      <c r="A270">
        <v>266</v>
      </c>
      <c r="B270" s="13">
        <v>45792</v>
      </c>
      <c r="C270" t="s">
        <v>2038</v>
      </c>
      <c r="D270" t="s">
        <v>2157</v>
      </c>
    </row>
    <row r="271" spans="1:4">
      <c r="A271">
        <v>267</v>
      </c>
      <c r="B271" s="13">
        <v>45792</v>
      </c>
      <c r="C271" t="s">
        <v>1512</v>
      </c>
      <c r="D271" t="s">
        <v>2158</v>
      </c>
    </row>
    <row r="272" spans="1:4">
      <c r="A272">
        <v>268</v>
      </c>
      <c r="B272" s="13">
        <v>45792</v>
      </c>
      <c r="C272" t="s">
        <v>1705</v>
      </c>
      <c r="D272" t="s">
        <v>2160</v>
      </c>
    </row>
    <row r="273" spans="1:5">
      <c r="A273">
        <v>269</v>
      </c>
      <c r="B273" s="13">
        <v>45792</v>
      </c>
      <c r="C273" t="s">
        <v>1705</v>
      </c>
      <c r="D273" t="s">
        <v>2162</v>
      </c>
    </row>
    <row r="274" spans="1:5">
      <c r="A274">
        <v>270</v>
      </c>
      <c r="B274" s="13">
        <v>45792</v>
      </c>
      <c r="C274" t="s">
        <v>1825</v>
      </c>
      <c r="D274" t="s">
        <v>2166</v>
      </c>
    </row>
    <row r="275" spans="1:5">
      <c r="A275">
        <v>271</v>
      </c>
      <c r="B275" s="13">
        <v>45793</v>
      </c>
      <c r="C275" t="s">
        <v>2044</v>
      </c>
      <c r="D275" t="s">
        <v>2171</v>
      </c>
    </row>
    <row r="276" spans="1:5">
      <c r="A276">
        <v>272</v>
      </c>
      <c r="B276" s="13">
        <v>45793</v>
      </c>
      <c r="C276" t="s">
        <v>1705</v>
      </c>
      <c r="D276" t="s">
        <v>2172</v>
      </c>
    </row>
    <row r="277" spans="1:5">
      <c r="A277">
        <v>273</v>
      </c>
      <c r="B277" s="13">
        <v>45793</v>
      </c>
      <c r="C277" t="s">
        <v>1825</v>
      </c>
      <c r="D277" t="s">
        <v>2174</v>
      </c>
    </row>
    <row r="278" spans="1:5">
      <c r="A278">
        <v>274</v>
      </c>
      <c r="B278" s="13">
        <v>45794</v>
      </c>
      <c r="C278" t="s">
        <v>1802</v>
      </c>
      <c r="D278" t="s">
        <v>2176</v>
      </c>
    </row>
    <row r="279" spans="1:5">
      <c r="A279">
        <v>275</v>
      </c>
      <c r="B279" s="13">
        <v>45794</v>
      </c>
      <c r="C279" t="s">
        <v>1705</v>
      </c>
      <c r="D279" t="s">
        <v>2177</v>
      </c>
    </row>
    <row r="280" spans="1:5">
      <c r="A280">
        <v>276</v>
      </c>
      <c r="B280" s="13">
        <v>45794</v>
      </c>
      <c r="C280" t="s">
        <v>1045</v>
      </c>
      <c r="D280" t="s">
        <v>2178</v>
      </c>
    </row>
    <row r="281" spans="1:5">
      <c r="A281">
        <v>277</v>
      </c>
      <c r="B281" s="13">
        <v>45794</v>
      </c>
      <c r="C281" t="s">
        <v>1415</v>
      </c>
      <c r="D281" t="s">
        <v>2182</v>
      </c>
    </row>
    <row r="282" spans="1:5">
      <c r="A282">
        <v>278</v>
      </c>
      <c r="B282" s="13">
        <v>45794</v>
      </c>
      <c r="C282" t="s">
        <v>2184</v>
      </c>
      <c r="D282" t="s">
        <v>2185</v>
      </c>
    </row>
    <row r="283" spans="1:5">
      <c r="A283">
        <v>279</v>
      </c>
      <c r="B283" s="13">
        <v>45794</v>
      </c>
      <c r="C283" t="s">
        <v>1680</v>
      </c>
      <c r="D283" t="s">
        <v>2187</v>
      </c>
    </row>
    <row r="284" spans="1:5">
      <c r="A284">
        <v>280</v>
      </c>
      <c r="B284" s="13">
        <v>45794</v>
      </c>
      <c r="C284" t="s">
        <v>1362</v>
      </c>
      <c r="D284" t="s">
        <v>2188</v>
      </c>
    </row>
    <row r="285" spans="1:5">
      <c r="A285">
        <v>281</v>
      </c>
      <c r="B285" s="13">
        <v>45796</v>
      </c>
      <c r="C285" t="s">
        <v>1131</v>
      </c>
      <c r="D285" t="s">
        <v>2192</v>
      </c>
    </row>
    <row r="286" spans="1:5">
      <c r="A286">
        <v>282</v>
      </c>
      <c r="B286" s="13">
        <v>45796</v>
      </c>
      <c r="C286" t="s">
        <v>1045</v>
      </c>
      <c r="D286" t="s">
        <v>2195</v>
      </c>
      <c r="E286" t="s">
        <v>2194</v>
      </c>
    </row>
    <row r="287" spans="1:5">
      <c r="A287">
        <v>283</v>
      </c>
      <c r="B287" s="13">
        <v>45797</v>
      </c>
      <c r="C287" t="s">
        <v>1007</v>
      </c>
      <c r="D287" t="s">
        <v>2196</v>
      </c>
    </row>
    <row r="288" spans="1:5">
      <c r="A288">
        <v>284</v>
      </c>
      <c r="B288" s="13">
        <v>45797</v>
      </c>
      <c r="C288" t="s">
        <v>1551</v>
      </c>
      <c r="D288" t="s">
        <v>2197</v>
      </c>
    </row>
    <row r="289" spans="1:4">
      <c r="A289">
        <v>285</v>
      </c>
      <c r="B289" s="13">
        <v>45797</v>
      </c>
      <c r="C289" t="s">
        <v>1816</v>
      </c>
      <c r="D289" t="s">
        <v>2198</v>
      </c>
    </row>
    <row r="290" spans="1:4">
      <c r="A290">
        <v>286</v>
      </c>
      <c r="B290" s="13">
        <v>45798</v>
      </c>
      <c r="C290" t="s">
        <v>1525</v>
      </c>
      <c r="D290" t="s">
        <v>2202</v>
      </c>
    </row>
    <row r="291" spans="1:4">
      <c r="A291">
        <v>287</v>
      </c>
      <c r="B291" s="13">
        <v>45798</v>
      </c>
      <c r="C291" t="s">
        <v>2203</v>
      </c>
      <c r="D291" t="s">
        <v>2204</v>
      </c>
    </row>
    <row r="292" spans="1:4">
      <c r="A292">
        <v>288</v>
      </c>
      <c r="B292" s="13">
        <v>45798</v>
      </c>
      <c r="C292" t="s">
        <v>1633</v>
      </c>
      <c r="D292" t="s">
        <v>2205</v>
      </c>
    </row>
    <row r="293" spans="1:4">
      <c r="A293">
        <v>289</v>
      </c>
      <c r="B293" s="13">
        <v>45798</v>
      </c>
      <c r="C293" t="s">
        <v>2206</v>
      </c>
      <c r="D293" t="s">
        <v>2207</v>
      </c>
    </row>
    <row r="294" spans="1:4">
      <c r="A294">
        <v>290</v>
      </c>
      <c r="B294" s="13">
        <v>45798</v>
      </c>
      <c r="C294" t="s">
        <v>1816</v>
      </c>
      <c r="D294" t="s">
        <v>2208</v>
      </c>
    </row>
    <row r="295" spans="1:4">
      <c r="A295">
        <v>291</v>
      </c>
      <c r="B295" s="13">
        <v>45799</v>
      </c>
      <c r="C295" t="s">
        <v>1370</v>
      </c>
      <c r="D295" t="s">
        <v>2209</v>
      </c>
    </row>
    <row r="296" spans="1:4">
      <c r="A296">
        <v>292</v>
      </c>
      <c r="B296" s="13">
        <v>45799</v>
      </c>
      <c r="C296" t="s">
        <v>1045</v>
      </c>
      <c r="D296" t="s">
        <v>2210</v>
      </c>
    </row>
    <row r="297" spans="1:4">
      <c r="A297">
        <v>293</v>
      </c>
      <c r="B297" s="13">
        <v>45799</v>
      </c>
      <c r="C297" t="s">
        <v>1525</v>
      </c>
      <c r="D297" t="s">
        <v>2211</v>
      </c>
    </row>
    <row r="298" spans="1:4">
      <c r="A298">
        <v>294</v>
      </c>
      <c r="B298" s="13">
        <v>45799</v>
      </c>
      <c r="C298" t="s">
        <v>1420</v>
      </c>
      <c r="D298" t="s">
        <v>2213</v>
      </c>
    </row>
    <row r="299" spans="1:4">
      <c r="A299">
        <v>295</v>
      </c>
      <c r="B299" s="13">
        <v>45799</v>
      </c>
      <c r="C299" t="s">
        <v>1450</v>
      </c>
      <c r="D299" t="s">
        <v>2214</v>
      </c>
    </row>
    <row r="300" spans="1:4">
      <c r="A300">
        <v>296</v>
      </c>
      <c r="B300" s="13">
        <v>45800</v>
      </c>
      <c r="C300" t="s">
        <v>1045</v>
      </c>
      <c r="D300" t="s">
        <v>2220</v>
      </c>
    </row>
    <row r="301" spans="1:4">
      <c r="A301">
        <v>297</v>
      </c>
      <c r="B301" s="13">
        <v>45800</v>
      </c>
      <c r="C301" t="s">
        <v>2221</v>
      </c>
      <c r="D301" t="s">
        <v>2225</v>
      </c>
    </row>
    <row r="302" spans="1:4">
      <c r="A302">
        <v>298</v>
      </c>
      <c r="B302" s="13">
        <v>45800</v>
      </c>
      <c r="C302" t="s">
        <v>1045</v>
      </c>
      <c r="D302" t="s">
        <v>2226</v>
      </c>
    </row>
    <row r="303" spans="1:4">
      <c r="A303">
        <v>299</v>
      </c>
      <c r="B303" s="13">
        <v>45800</v>
      </c>
      <c r="C303" t="s">
        <v>1680</v>
      </c>
      <c r="D303" t="s">
        <v>2227</v>
      </c>
    </row>
    <row r="304" spans="1:4">
      <c r="A304">
        <v>300</v>
      </c>
      <c r="B304" s="13">
        <v>45801</v>
      </c>
      <c r="C304" t="s">
        <v>1423</v>
      </c>
      <c r="D304" t="s">
        <v>2232</v>
      </c>
    </row>
    <row r="305" spans="1:4">
      <c r="A305">
        <v>301</v>
      </c>
      <c r="B305" s="13">
        <v>45801</v>
      </c>
      <c r="C305" t="s">
        <v>1010</v>
      </c>
      <c r="D305" t="s">
        <v>2233</v>
      </c>
    </row>
    <row r="306" spans="1:4">
      <c r="A306">
        <v>302</v>
      </c>
      <c r="B306" s="13">
        <v>45801</v>
      </c>
      <c r="C306" t="s">
        <v>1515</v>
      </c>
      <c r="D306" t="s">
        <v>2235</v>
      </c>
    </row>
    <row r="307" spans="1:4">
      <c r="A307">
        <v>303</v>
      </c>
      <c r="B307" s="13">
        <v>45803</v>
      </c>
      <c r="C307" t="s">
        <v>2236</v>
      </c>
      <c r="D307" t="s">
        <v>2239</v>
      </c>
    </row>
    <row r="308" spans="1:4">
      <c r="A308">
        <v>304</v>
      </c>
      <c r="B308" s="13">
        <v>45803</v>
      </c>
      <c r="C308" t="s">
        <v>1370</v>
      </c>
      <c r="D308" t="s">
        <v>2240</v>
      </c>
    </row>
    <row r="309" spans="1:4">
      <c r="A309">
        <v>305</v>
      </c>
      <c r="B309" s="13">
        <v>45803</v>
      </c>
      <c r="C309" t="s">
        <v>1548</v>
      </c>
      <c r="D309" t="s">
        <v>2241</v>
      </c>
    </row>
    <row r="310" spans="1:4">
      <c r="A310">
        <v>306</v>
      </c>
      <c r="B310" s="13">
        <v>45803</v>
      </c>
      <c r="C310" t="s">
        <v>2068</v>
      </c>
      <c r="D310" t="s">
        <v>2243</v>
      </c>
    </row>
    <row r="311" spans="1:4">
      <c r="A311">
        <v>307</v>
      </c>
      <c r="B311" s="13">
        <v>45803</v>
      </c>
      <c r="C311" t="s">
        <v>1010</v>
      </c>
      <c r="D311" t="s">
        <v>2244</v>
      </c>
    </row>
    <row r="312" spans="1:4">
      <c r="A312">
        <v>308</v>
      </c>
      <c r="B312" s="13">
        <v>45803</v>
      </c>
      <c r="C312" t="s">
        <v>1633</v>
      </c>
      <c r="D312" t="s">
        <v>2245</v>
      </c>
    </row>
    <row r="313" spans="1:4">
      <c r="A313">
        <v>309</v>
      </c>
      <c r="B313" s="13">
        <v>45803</v>
      </c>
      <c r="C313" t="s">
        <v>1557</v>
      </c>
      <c r="D313" t="s">
        <v>2248</v>
      </c>
    </row>
    <row r="314" spans="1:4">
      <c r="A314">
        <v>310</v>
      </c>
      <c r="B314" s="13">
        <v>45804</v>
      </c>
      <c r="C314" t="s">
        <v>1450</v>
      </c>
      <c r="D314" t="s">
        <v>2251</v>
      </c>
    </row>
    <row r="315" spans="1:4">
      <c r="A315">
        <v>311</v>
      </c>
      <c r="B315" s="13">
        <v>45804</v>
      </c>
      <c r="C315" t="s">
        <v>1680</v>
      </c>
      <c r="D315" t="s">
        <v>2252</v>
      </c>
    </row>
    <row r="316" spans="1:4">
      <c r="A316">
        <v>312</v>
      </c>
      <c r="B316" s="13">
        <v>45804</v>
      </c>
      <c r="C316" t="s">
        <v>1548</v>
      </c>
      <c r="D316" t="s">
        <v>2253</v>
      </c>
    </row>
    <row r="317" spans="1:4">
      <c r="A317">
        <v>313</v>
      </c>
      <c r="B317" s="13">
        <v>45804</v>
      </c>
      <c r="C317" t="s">
        <v>1344</v>
      </c>
      <c r="D317" t="s">
        <v>2254</v>
      </c>
    </row>
    <row r="318" spans="1:4">
      <c r="A318">
        <v>314</v>
      </c>
      <c r="B318" s="13">
        <v>45804</v>
      </c>
      <c r="C318" t="s">
        <v>1512</v>
      </c>
      <c r="D318" t="s">
        <v>2257</v>
      </c>
    </row>
    <row r="319" spans="1:4">
      <c r="A319">
        <v>343</v>
      </c>
      <c r="B319" s="13">
        <v>45806</v>
      </c>
      <c r="C319" t="s">
        <v>2206</v>
      </c>
      <c r="D319" t="s">
        <v>2266</v>
      </c>
    </row>
    <row r="320" spans="1:4">
      <c r="A320">
        <v>344</v>
      </c>
      <c r="B320" s="13">
        <v>45806</v>
      </c>
      <c r="C320" t="s">
        <v>1362</v>
      </c>
      <c r="D320" t="s">
        <v>2267</v>
      </c>
    </row>
    <row r="321" spans="1:4">
      <c r="A321">
        <v>345</v>
      </c>
      <c r="B321" s="13">
        <v>45806</v>
      </c>
      <c r="C321" t="s">
        <v>1370</v>
      </c>
      <c r="D321" t="s">
        <v>2268</v>
      </c>
    </row>
    <row r="322" spans="1:4">
      <c r="A322">
        <v>346</v>
      </c>
      <c r="B322" s="13">
        <v>45807</v>
      </c>
      <c r="C322" t="s">
        <v>1492</v>
      </c>
      <c r="D322" t="s">
        <v>2269</v>
      </c>
    </row>
    <row r="323" spans="1:4">
      <c r="A323">
        <v>347</v>
      </c>
      <c r="B323" s="13">
        <v>45807</v>
      </c>
      <c r="C323" t="s">
        <v>1450</v>
      </c>
      <c r="D323" t="s">
        <v>2274</v>
      </c>
    </row>
    <row r="324" spans="1:4">
      <c r="A324">
        <v>348</v>
      </c>
      <c r="B324" s="13">
        <v>45807</v>
      </c>
      <c r="C324" t="s">
        <v>2275</v>
      </c>
      <c r="D324" t="s">
        <v>2276</v>
      </c>
    </row>
    <row r="325" spans="1:4">
      <c r="A325">
        <v>349</v>
      </c>
      <c r="B325" s="13">
        <v>45807</v>
      </c>
      <c r="C325" t="s">
        <v>1045</v>
      </c>
      <c r="D325" t="s">
        <v>2277</v>
      </c>
    </row>
    <row r="326" spans="1:4">
      <c r="A326">
        <v>350</v>
      </c>
      <c r="B326" s="13">
        <v>45807</v>
      </c>
      <c r="C326" t="s">
        <v>2262</v>
      </c>
      <c r="D326" t="s">
        <v>2278</v>
      </c>
    </row>
    <row r="327" spans="1:4">
      <c r="A327">
        <v>351</v>
      </c>
      <c r="B327" s="13">
        <v>45807</v>
      </c>
      <c r="C327" t="s">
        <v>2050</v>
      </c>
      <c r="D327" t="s">
        <v>2279</v>
      </c>
    </row>
    <row r="328" spans="1:4">
      <c r="A328">
        <v>352</v>
      </c>
      <c r="B328" s="13">
        <v>45807</v>
      </c>
      <c r="C328" t="s">
        <v>1413</v>
      </c>
      <c r="D328" t="s">
        <v>2281</v>
      </c>
    </row>
    <row r="329" spans="1:4">
      <c r="A329">
        <v>353</v>
      </c>
      <c r="B329" s="13">
        <v>45808</v>
      </c>
      <c r="C329" t="s">
        <v>1209</v>
      </c>
      <c r="D329" t="s">
        <v>2286</v>
      </c>
    </row>
    <row r="330" spans="1:4">
      <c r="A330">
        <v>354</v>
      </c>
      <c r="B330" s="13">
        <v>45808</v>
      </c>
      <c r="C330" t="s">
        <v>1277</v>
      </c>
      <c r="D330" t="s">
        <v>2287</v>
      </c>
    </row>
    <row r="331" spans="1:4">
      <c r="A331">
        <v>355</v>
      </c>
      <c r="B331" s="13">
        <v>45808</v>
      </c>
      <c r="C331" t="s">
        <v>1680</v>
      </c>
      <c r="D331" t="s">
        <v>2292</v>
      </c>
    </row>
    <row r="332" spans="1:4">
      <c r="A332">
        <v>356</v>
      </c>
      <c r="B332" s="13">
        <v>45810</v>
      </c>
      <c r="C332" t="s">
        <v>981</v>
      </c>
      <c r="D332" t="s">
        <v>2294</v>
      </c>
    </row>
    <row r="333" spans="1:4">
      <c r="A333">
        <v>357</v>
      </c>
      <c r="B333" s="13">
        <v>45810</v>
      </c>
      <c r="C333" t="s">
        <v>1512</v>
      </c>
      <c r="D333" t="s">
        <v>2295</v>
      </c>
    </row>
    <row r="334" spans="1:4">
      <c r="A334">
        <v>358</v>
      </c>
      <c r="B334" s="13">
        <v>45810</v>
      </c>
      <c r="C334" t="s">
        <v>2236</v>
      </c>
      <c r="D334" t="s">
        <v>2296</v>
      </c>
    </row>
    <row r="335" spans="1:4">
      <c r="A335">
        <v>359</v>
      </c>
      <c r="B335" s="13">
        <v>45810</v>
      </c>
      <c r="C335" t="s">
        <v>1427</v>
      </c>
      <c r="D335" t="s">
        <v>2297</v>
      </c>
    </row>
    <row r="336" spans="1:4">
      <c r="A336">
        <v>360</v>
      </c>
      <c r="B336" s="13">
        <v>45810</v>
      </c>
      <c r="C336" t="s">
        <v>1512</v>
      </c>
      <c r="D336" t="s">
        <v>2298</v>
      </c>
    </row>
    <row r="337" spans="1:4">
      <c r="A337">
        <v>361</v>
      </c>
      <c r="B337" s="13">
        <v>45810</v>
      </c>
      <c r="C337" t="s">
        <v>2203</v>
      </c>
      <c r="D337" t="s">
        <v>2299</v>
      </c>
    </row>
    <row r="338" spans="1:4">
      <c r="A338">
        <v>362</v>
      </c>
      <c r="B338" s="13">
        <v>45811</v>
      </c>
      <c r="C338" t="s">
        <v>1567</v>
      </c>
      <c r="D338" t="s">
        <v>2301</v>
      </c>
    </row>
    <row r="339" spans="1:4">
      <c r="A339">
        <v>363</v>
      </c>
      <c r="B339" s="13">
        <v>45811</v>
      </c>
      <c r="C339" t="s">
        <v>1420</v>
      </c>
      <c r="D339" t="s">
        <v>2303</v>
      </c>
    </row>
    <row r="340" spans="1:4">
      <c r="A340">
        <v>364</v>
      </c>
      <c r="B340" s="13">
        <v>45811</v>
      </c>
      <c r="C340" t="s">
        <v>2304</v>
      </c>
      <c r="D340" t="s">
        <v>2307</v>
      </c>
    </row>
    <row r="341" spans="1:4">
      <c r="A341">
        <v>365</v>
      </c>
      <c r="B341" s="13">
        <v>45811</v>
      </c>
      <c r="C341" t="s">
        <v>2304</v>
      </c>
      <c r="D341" t="s">
        <v>2308</v>
      </c>
    </row>
    <row r="342" spans="1:4">
      <c r="A342">
        <v>366</v>
      </c>
      <c r="B342" s="13">
        <v>45807</v>
      </c>
      <c r="C342" t="s">
        <v>1007</v>
      </c>
      <c r="D342" t="s">
        <v>2317</v>
      </c>
    </row>
    <row r="343" spans="1:4">
      <c r="A343">
        <v>367</v>
      </c>
      <c r="B343" s="13">
        <v>45812</v>
      </c>
      <c r="C343" t="s">
        <v>1569</v>
      </c>
      <c r="D343" t="s">
        <v>2318</v>
      </c>
    </row>
    <row r="344" spans="1:4">
      <c r="A344">
        <v>368</v>
      </c>
      <c r="B344" s="13">
        <v>45812</v>
      </c>
      <c r="C344" t="s">
        <v>2319</v>
      </c>
      <c r="D344" t="s">
        <v>2324</v>
      </c>
    </row>
    <row r="345" spans="1:4">
      <c r="A345">
        <v>369</v>
      </c>
      <c r="B345" s="13">
        <v>45812</v>
      </c>
      <c r="C345" t="s">
        <v>1551</v>
      </c>
      <c r="D345" t="s">
        <v>2327</v>
      </c>
    </row>
    <row r="346" spans="1:4">
      <c r="A346">
        <v>370</v>
      </c>
      <c r="B346" s="13">
        <v>45813</v>
      </c>
      <c r="C346" t="s">
        <v>1512</v>
      </c>
      <c r="D346" t="s">
        <v>2331</v>
      </c>
    </row>
    <row r="347" spans="1:4">
      <c r="A347">
        <v>371</v>
      </c>
      <c r="B347" s="13">
        <v>45813</v>
      </c>
      <c r="C347" t="s">
        <v>1512</v>
      </c>
      <c r="D347" t="s">
        <v>2332</v>
      </c>
    </row>
    <row r="348" spans="1:4">
      <c r="A348">
        <v>372</v>
      </c>
      <c r="B348" s="13">
        <v>45813</v>
      </c>
      <c r="C348" t="s">
        <v>1427</v>
      </c>
      <c r="D348" t="s">
        <v>2333</v>
      </c>
    </row>
    <row r="349" spans="1:4">
      <c r="A349">
        <v>373</v>
      </c>
      <c r="B349" s="13">
        <v>45813</v>
      </c>
      <c r="C349" t="s">
        <v>1131</v>
      </c>
      <c r="D349" t="s">
        <v>2336</v>
      </c>
    </row>
    <row r="350" spans="1:4">
      <c r="A350">
        <v>374</v>
      </c>
      <c r="B350" s="13">
        <v>45813</v>
      </c>
      <c r="C350" t="s">
        <v>2343</v>
      </c>
      <c r="D350" t="s">
        <v>2344</v>
      </c>
    </row>
    <row r="351" spans="1:4">
      <c r="A351">
        <v>375</v>
      </c>
      <c r="B351" s="13">
        <v>45814</v>
      </c>
      <c r="C351" t="s">
        <v>1680</v>
      </c>
      <c r="D351" t="s">
        <v>2345</v>
      </c>
    </row>
    <row r="352" spans="1:4">
      <c r="A352">
        <v>376</v>
      </c>
      <c r="B352" s="13">
        <v>45815</v>
      </c>
      <c r="C352" t="s">
        <v>1680</v>
      </c>
      <c r="D352" t="s">
        <v>2346</v>
      </c>
    </row>
    <row r="353" spans="1:4">
      <c r="A353">
        <v>377</v>
      </c>
      <c r="B353" s="13">
        <v>45817</v>
      </c>
      <c r="C353" t="s">
        <v>2348</v>
      </c>
      <c r="D353" t="s">
        <v>2349</v>
      </c>
    </row>
    <row r="354" spans="1:4">
      <c r="A354">
        <v>378</v>
      </c>
      <c r="B354" s="13">
        <v>45817</v>
      </c>
      <c r="C354" t="s">
        <v>981</v>
      </c>
      <c r="D354" t="s">
        <v>2350</v>
      </c>
    </row>
    <row r="355" spans="1:4">
      <c r="A355">
        <v>379</v>
      </c>
      <c r="B355" s="13">
        <v>45817</v>
      </c>
      <c r="C355" t="s">
        <v>1131</v>
      </c>
      <c r="D355" t="s">
        <v>2353</v>
      </c>
    </row>
    <row r="356" spans="1:4">
      <c r="A356">
        <v>380</v>
      </c>
      <c r="B356" s="13">
        <v>45817</v>
      </c>
      <c r="C356" t="s">
        <v>1680</v>
      </c>
      <c r="D356" t="s">
        <v>2354</v>
      </c>
    </row>
    <row r="357" spans="1:4">
      <c r="A357">
        <v>381</v>
      </c>
      <c r="B357" s="13">
        <v>45817</v>
      </c>
      <c r="C357" t="s">
        <v>1010</v>
      </c>
      <c r="D357" t="s">
        <v>2357</v>
      </c>
    </row>
    <row r="358" spans="1:4">
      <c r="A358">
        <v>382</v>
      </c>
      <c r="B358" s="13">
        <v>45817</v>
      </c>
      <c r="C358" t="s">
        <v>1415</v>
      </c>
      <c r="D358" t="s">
        <v>2358</v>
      </c>
    </row>
    <row r="359" spans="1:4">
      <c r="A359">
        <v>383</v>
      </c>
      <c r="B359" s="13">
        <v>45817</v>
      </c>
      <c r="C359" t="s">
        <v>1370</v>
      </c>
      <c r="D359" t="s">
        <v>2359</v>
      </c>
    </row>
    <row r="360" spans="1:4">
      <c r="A360">
        <v>384</v>
      </c>
      <c r="B360" s="13">
        <v>45817</v>
      </c>
      <c r="C360" t="s">
        <v>1551</v>
      </c>
      <c r="D360" t="s">
        <v>2360</v>
      </c>
    </row>
    <row r="361" spans="1:4">
      <c r="A361">
        <v>385</v>
      </c>
      <c r="B361" s="13">
        <v>45817</v>
      </c>
      <c r="C361" t="s">
        <v>1548</v>
      </c>
      <c r="D361" t="s">
        <v>2366</v>
      </c>
    </row>
    <row r="362" spans="1:4">
      <c r="A362">
        <v>386</v>
      </c>
      <c r="B362" s="13">
        <v>45817</v>
      </c>
      <c r="C362" t="s">
        <v>1680</v>
      </c>
      <c r="D362" t="s">
        <v>2374</v>
      </c>
    </row>
    <row r="363" spans="1:4">
      <c r="A363">
        <v>387</v>
      </c>
      <c r="B363" s="13">
        <v>45817</v>
      </c>
      <c r="C363" t="s">
        <v>1370</v>
      </c>
      <c r="D363" t="s">
        <v>2375</v>
      </c>
    </row>
    <row r="364" spans="1:4">
      <c r="A364">
        <v>388</v>
      </c>
      <c r="B364" s="13">
        <v>45818</v>
      </c>
      <c r="C364" t="s">
        <v>2304</v>
      </c>
      <c r="D364" t="s">
        <v>2388</v>
      </c>
    </row>
    <row r="365" spans="1:4">
      <c r="A365">
        <v>389</v>
      </c>
      <c r="B365" s="13">
        <v>45818</v>
      </c>
      <c r="C365" t="s">
        <v>1705</v>
      </c>
      <c r="D365" t="s">
        <v>2389</v>
      </c>
    </row>
    <row r="366" spans="1:4">
      <c r="A366">
        <v>390</v>
      </c>
      <c r="B366" s="13">
        <v>45818</v>
      </c>
      <c r="C366" t="s">
        <v>1370</v>
      </c>
      <c r="D366" t="s">
        <v>2390</v>
      </c>
    </row>
    <row r="367" spans="1:4">
      <c r="A367">
        <v>391</v>
      </c>
      <c r="B367" s="13">
        <v>45818</v>
      </c>
      <c r="C367" t="s">
        <v>1277</v>
      </c>
      <c r="D367" t="s">
        <v>2392</v>
      </c>
    </row>
    <row r="368" spans="1:4">
      <c r="A368">
        <v>392</v>
      </c>
      <c r="B368" s="13">
        <v>45818</v>
      </c>
      <c r="C368" t="s">
        <v>1548</v>
      </c>
      <c r="D368" t="s">
        <v>2393</v>
      </c>
    </row>
    <row r="369" spans="1:4">
      <c r="A369">
        <v>393</v>
      </c>
      <c r="B369" s="13">
        <v>45818</v>
      </c>
      <c r="C369" t="s">
        <v>1415</v>
      </c>
      <c r="D369" t="s">
        <v>2395</v>
      </c>
    </row>
    <row r="370" spans="1:4">
      <c r="A370">
        <v>394</v>
      </c>
      <c r="B370" s="13">
        <v>45818</v>
      </c>
      <c r="C370" t="s">
        <v>2262</v>
      </c>
      <c r="D370" t="s">
        <v>2397</v>
      </c>
    </row>
    <row r="371" spans="1:4">
      <c r="A371">
        <v>395</v>
      </c>
      <c r="B371" s="13">
        <v>45818</v>
      </c>
      <c r="C371" t="s">
        <v>1849</v>
      </c>
      <c r="D371" t="s">
        <v>2398</v>
      </c>
    </row>
    <row r="372" spans="1:4">
      <c r="A372">
        <v>396</v>
      </c>
      <c r="B372" s="13">
        <v>45819</v>
      </c>
      <c r="C372" t="s">
        <v>1420</v>
      </c>
      <c r="D372" t="s">
        <v>2400</v>
      </c>
    </row>
    <row r="373" spans="1:4">
      <c r="A373">
        <v>397</v>
      </c>
      <c r="B373" s="13">
        <v>45819</v>
      </c>
      <c r="C373" t="s">
        <v>2310</v>
      </c>
      <c r="D373" t="s">
        <v>2410</v>
      </c>
    </row>
    <row r="374" spans="1:4">
      <c r="A374">
        <v>398</v>
      </c>
      <c r="B374" s="13">
        <v>45819</v>
      </c>
      <c r="C374" t="s">
        <v>2411</v>
      </c>
      <c r="D374" t="s">
        <v>2412</v>
      </c>
    </row>
    <row r="375" spans="1:4">
      <c r="A375">
        <v>399</v>
      </c>
      <c r="B375" s="13">
        <v>45819</v>
      </c>
      <c r="C375" t="s">
        <v>1423</v>
      </c>
      <c r="D375" t="s">
        <v>2414</v>
      </c>
    </row>
    <row r="376" spans="1:4">
      <c r="A376">
        <v>400</v>
      </c>
      <c r="B376" s="13">
        <v>45819</v>
      </c>
      <c r="C376" t="s">
        <v>1344</v>
      </c>
      <c r="D376" t="s">
        <v>2415</v>
      </c>
    </row>
    <row r="377" spans="1:4">
      <c r="A377">
        <v>401</v>
      </c>
      <c r="B377" s="13">
        <v>45819</v>
      </c>
      <c r="C377" t="s">
        <v>2403</v>
      </c>
      <c r="D377" t="s">
        <v>2416</v>
      </c>
    </row>
    <row r="378" spans="1:4">
      <c r="A378">
        <v>402</v>
      </c>
      <c r="B378" s="13">
        <v>45819</v>
      </c>
      <c r="C378" t="s">
        <v>1420</v>
      </c>
      <c r="D378" t="s">
        <v>2417</v>
      </c>
    </row>
    <row r="379" spans="1:4">
      <c r="A379">
        <v>403</v>
      </c>
      <c r="B379" s="13">
        <v>45820</v>
      </c>
      <c r="C379" t="s">
        <v>1444</v>
      </c>
      <c r="D379" t="s">
        <v>2418</v>
      </c>
    </row>
    <row r="380" spans="1:4">
      <c r="A380">
        <v>404</v>
      </c>
      <c r="B380" s="13">
        <v>45820</v>
      </c>
      <c r="C380" t="s">
        <v>1444</v>
      </c>
      <c r="D380" t="s">
        <v>2419</v>
      </c>
    </row>
    <row r="381" spans="1:4">
      <c r="A381">
        <v>405</v>
      </c>
      <c r="B381" s="13">
        <v>45820</v>
      </c>
      <c r="C381" t="s">
        <v>1450</v>
      </c>
      <c r="D381" t="s">
        <v>2420</v>
      </c>
    </row>
    <row r="382" spans="1:4">
      <c r="A382">
        <v>406</v>
      </c>
      <c r="B382" s="13">
        <v>45821</v>
      </c>
      <c r="C382" t="s">
        <v>2421</v>
      </c>
      <c r="D382" t="s">
        <v>2427</v>
      </c>
    </row>
    <row r="383" spans="1:4">
      <c r="A383">
        <v>407</v>
      </c>
      <c r="B383" s="13">
        <v>45821</v>
      </c>
      <c r="C383" t="s">
        <v>1010</v>
      </c>
      <c r="D383" t="s">
        <v>2428</v>
      </c>
    </row>
    <row r="384" spans="1:4">
      <c r="A384">
        <v>408</v>
      </c>
      <c r="B384" s="13">
        <v>45821</v>
      </c>
      <c r="C384" t="s">
        <v>1766</v>
      </c>
      <c r="D384" t="s">
        <v>2429</v>
      </c>
    </row>
    <row r="385" spans="1:4">
      <c r="A385">
        <v>409</v>
      </c>
      <c r="B385" s="13">
        <v>45821</v>
      </c>
      <c r="C385" t="s">
        <v>1931</v>
      </c>
      <c r="D385" t="s">
        <v>2430</v>
      </c>
    </row>
    <row r="386" spans="1:4">
      <c r="A386">
        <v>410</v>
      </c>
      <c r="B386" s="13">
        <v>45821</v>
      </c>
      <c r="C386" t="s">
        <v>2431</v>
      </c>
      <c r="D386" t="s">
        <v>2432</v>
      </c>
    </row>
    <row r="387" spans="1:4">
      <c r="A387">
        <v>411</v>
      </c>
      <c r="B387" s="13">
        <v>45821</v>
      </c>
      <c r="C387" t="s">
        <v>1440</v>
      </c>
      <c r="D387" t="s">
        <v>2436</v>
      </c>
    </row>
    <row r="388" spans="1:4">
      <c r="A388">
        <v>412</v>
      </c>
      <c r="B388" s="13">
        <v>45821</v>
      </c>
      <c r="C388" t="s">
        <v>1465</v>
      </c>
      <c r="D388" t="s">
        <v>2441</v>
      </c>
    </row>
    <row r="389" spans="1:4">
      <c r="A389">
        <v>413</v>
      </c>
      <c r="B389" s="13">
        <v>45822</v>
      </c>
      <c r="C389" t="s">
        <v>1370</v>
      </c>
      <c r="D389" t="s">
        <v>2442</v>
      </c>
    </row>
    <row r="390" spans="1:4">
      <c r="A390">
        <v>414</v>
      </c>
      <c r="B390" s="13">
        <v>45822</v>
      </c>
      <c r="C390" t="s">
        <v>1512</v>
      </c>
      <c r="D390" t="s">
        <v>2443</v>
      </c>
    </row>
    <row r="391" spans="1:4">
      <c r="A391">
        <v>415</v>
      </c>
      <c r="B391" s="13">
        <v>45824</v>
      </c>
      <c r="C391" t="s">
        <v>1425</v>
      </c>
      <c r="D391" t="s">
        <v>2444</v>
      </c>
    </row>
    <row r="392" spans="1:4">
      <c r="A392">
        <v>416</v>
      </c>
      <c r="B392" s="13">
        <v>45824</v>
      </c>
      <c r="C392" t="s">
        <v>1010</v>
      </c>
      <c r="D392" t="s">
        <v>2449</v>
      </c>
    </row>
    <row r="393" spans="1:4">
      <c r="A393">
        <v>417</v>
      </c>
      <c r="B393" s="13">
        <v>45824</v>
      </c>
      <c r="C393" t="s">
        <v>1370</v>
      </c>
      <c r="D393" t="s">
        <v>2450</v>
      </c>
    </row>
    <row r="394" spans="1:4">
      <c r="A394">
        <v>418</v>
      </c>
      <c r="B394" s="13">
        <v>45825</v>
      </c>
      <c r="C394" t="s">
        <v>1349</v>
      </c>
      <c r="D394" t="s">
        <v>2451</v>
      </c>
    </row>
    <row r="395" spans="1:4">
      <c r="A395">
        <v>419</v>
      </c>
      <c r="B395" s="13">
        <v>45825</v>
      </c>
      <c r="C395" t="s">
        <v>1512</v>
      </c>
      <c r="D395" t="s">
        <v>2491</v>
      </c>
    </row>
    <row r="396" spans="1:4">
      <c r="A396">
        <v>420</v>
      </c>
      <c r="B396" s="13">
        <v>45825</v>
      </c>
      <c r="C396" t="s">
        <v>1370</v>
      </c>
      <c r="D396" t="s">
        <v>2494</v>
      </c>
    </row>
    <row r="397" spans="1:4">
      <c r="A397">
        <v>421</v>
      </c>
      <c r="B397" s="13">
        <v>45825</v>
      </c>
      <c r="C397" t="s">
        <v>2493</v>
      </c>
      <c r="D397" t="s">
        <v>2495</v>
      </c>
    </row>
    <row r="398" spans="1:4">
      <c r="A398">
        <v>422</v>
      </c>
      <c r="B398" s="13">
        <v>45826</v>
      </c>
      <c r="C398" t="s">
        <v>1010</v>
      </c>
      <c r="D398" t="s">
        <v>2499</v>
      </c>
    </row>
    <row r="399" spans="1:4">
      <c r="A399">
        <v>423</v>
      </c>
      <c r="B399" s="13">
        <v>45826</v>
      </c>
      <c r="C399" t="s">
        <v>1370</v>
      </c>
      <c r="D399" t="s">
        <v>2502</v>
      </c>
    </row>
    <row r="400" spans="1:4">
      <c r="A400">
        <v>424</v>
      </c>
      <c r="B400" s="13">
        <v>45826</v>
      </c>
      <c r="C400" t="s">
        <v>2411</v>
      </c>
      <c r="D400" t="s">
        <v>2503</v>
      </c>
    </row>
    <row r="401" spans="1:4">
      <c r="A401">
        <v>425</v>
      </c>
      <c r="B401" s="13">
        <v>45826</v>
      </c>
      <c r="C401" t="s">
        <v>1928</v>
      </c>
      <c r="D401" t="s">
        <v>2504</v>
      </c>
    </row>
    <row r="402" spans="1:4">
      <c r="A402">
        <v>426</v>
      </c>
      <c r="B402" s="13">
        <v>45826</v>
      </c>
      <c r="C402" t="s">
        <v>2236</v>
      </c>
      <c r="D402" t="s">
        <v>2505</v>
      </c>
    </row>
    <row r="403" spans="1:4">
      <c r="A403">
        <v>427</v>
      </c>
      <c r="B403" s="13">
        <v>45826</v>
      </c>
      <c r="C403" t="s">
        <v>1680</v>
      </c>
      <c r="D403" t="s">
        <v>2506</v>
      </c>
    </row>
    <row r="404" spans="1:4">
      <c r="A404">
        <v>428</v>
      </c>
      <c r="B404" s="13">
        <v>45826</v>
      </c>
      <c r="C404" t="s">
        <v>1370</v>
      </c>
      <c r="D404" t="s">
        <v>2507</v>
      </c>
    </row>
    <row r="405" spans="1:4">
      <c r="A405">
        <v>429</v>
      </c>
      <c r="B405" s="13">
        <v>45827</v>
      </c>
      <c r="C405" t="s">
        <v>1928</v>
      </c>
      <c r="D405" t="s">
        <v>2509</v>
      </c>
    </row>
    <row r="406" spans="1:4">
      <c r="A406">
        <v>430</v>
      </c>
      <c r="B406" s="13">
        <v>45827</v>
      </c>
      <c r="C406" t="s">
        <v>1420</v>
      </c>
      <c r="D406" t="s">
        <v>2510</v>
      </c>
    </row>
    <row r="407" spans="1:4">
      <c r="A407">
        <v>431</v>
      </c>
      <c r="B407" s="13">
        <v>45827</v>
      </c>
      <c r="C407" t="s">
        <v>2493</v>
      </c>
      <c r="D407" t="s">
        <v>2515</v>
      </c>
    </row>
    <row r="408" spans="1:4">
      <c r="A408">
        <v>432</v>
      </c>
      <c r="B408" s="13">
        <v>45827</v>
      </c>
      <c r="C408" t="s">
        <v>1370</v>
      </c>
      <c r="D408" t="s">
        <v>2518</v>
      </c>
    </row>
    <row r="409" spans="1:4">
      <c r="A409">
        <v>433</v>
      </c>
      <c r="B409" s="13">
        <v>45827</v>
      </c>
      <c r="C409" t="s">
        <v>1415</v>
      </c>
      <c r="D409" t="s">
        <v>2519</v>
      </c>
    </row>
    <row r="410" spans="1:4">
      <c r="A410">
        <v>434</v>
      </c>
      <c r="B410" s="13">
        <v>45827</v>
      </c>
      <c r="C410" t="s">
        <v>1680</v>
      </c>
      <c r="D410" t="s">
        <v>2520</v>
      </c>
    </row>
    <row r="411" spans="1:4">
      <c r="A411">
        <v>435</v>
      </c>
      <c r="B411" s="13">
        <v>45827</v>
      </c>
      <c r="C411" t="s">
        <v>2348</v>
      </c>
      <c r="D411" t="s">
        <v>2521</v>
      </c>
    </row>
    <row r="412" spans="1:4">
      <c r="A412">
        <v>436</v>
      </c>
      <c r="B412" s="13">
        <v>45827</v>
      </c>
      <c r="C412" t="s">
        <v>1548</v>
      </c>
      <c r="D412" t="s">
        <v>2523</v>
      </c>
    </row>
    <row r="413" spans="1:4">
      <c r="A413">
        <v>437</v>
      </c>
      <c r="B413" s="13">
        <v>45827</v>
      </c>
      <c r="C413" t="s">
        <v>1548</v>
      </c>
      <c r="D413" t="s">
        <v>2525</v>
      </c>
    </row>
    <row r="414" spans="1:4">
      <c r="A414">
        <v>438</v>
      </c>
      <c r="B414" s="13">
        <v>45828</v>
      </c>
      <c r="C414" t="s">
        <v>2532</v>
      </c>
      <c r="D414" t="s">
        <v>2533</v>
      </c>
    </row>
    <row r="415" spans="1:4">
      <c r="A415">
        <v>439</v>
      </c>
      <c r="B415" s="13">
        <v>45828</v>
      </c>
      <c r="C415" t="s">
        <v>1551</v>
      </c>
      <c r="D415" t="s">
        <v>2534</v>
      </c>
    </row>
    <row r="416" spans="1:4">
      <c r="A416">
        <v>440</v>
      </c>
      <c r="B416" s="13">
        <v>45828</v>
      </c>
      <c r="C416" t="s">
        <v>1007</v>
      </c>
      <c r="D416" t="s">
        <v>2535</v>
      </c>
    </row>
    <row r="417" spans="1:4">
      <c r="A417">
        <v>441</v>
      </c>
      <c r="B417" s="13">
        <v>45828</v>
      </c>
      <c r="C417" t="s">
        <v>1512</v>
      </c>
      <c r="D417" t="s">
        <v>2536</v>
      </c>
    </row>
    <row r="418" spans="1:4">
      <c r="A418">
        <v>442</v>
      </c>
      <c r="B418" s="13">
        <v>45828</v>
      </c>
      <c r="C418" t="s">
        <v>2537</v>
      </c>
      <c r="D418" t="s">
        <v>2538</v>
      </c>
    </row>
    <row r="419" spans="1:4">
      <c r="A419">
        <v>443</v>
      </c>
      <c r="B419" s="13">
        <v>45828</v>
      </c>
      <c r="C419" t="s">
        <v>1551</v>
      </c>
      <c r="D419" t="s">
        <v>2539</v>
      </c>
    </row>
    <row r="420" spans="1:4">
      <c r="A420">
        <v>444</v>
      </c>
      <c r="B420" s="13">
        <v>45828</v>
      </c>
      <c r="C420" t="s">
        <v>2544</v>
      </c>
      <c r="D420" t="s">
        <v>2545</v>
      </c>
    </row>
    <row r="421" spans="1:4">
      <c r="A421">
        <v>445</v>
      </c>
      <c r="B421" s="13">
        <v>45829</v>
      </c>
      <c r="C421" t="s">
        <v>1557</v>
      </c>
      <c r="D421" t="s">
        <v>2547</v>
      </c>
    </row>
    <row r="422" spans="1:4">
      <c r="A422">
        <v>446</v>
      </c>
      <c r="B422" s="13">
        <v>45829</v>
      </c>
      <c r="C422" t="s">
        <v>2437</v>
      </c>
      <c r="D422" t="s">
        <v>2548</v>
      </c>
    </row>
    <row r="423" spans="1:4">
      <c r="A423">
        <v>447</v>
      </c>
      <c r="B423" s="13">
        <v>45829</v>
      </c>
      <c r="C423" t="s">
        <v>1680</v>
      </c>
      <c r="D423" t="s">
        <v>2551</v>
      </c>
    </row>
    <row r="424" spans="1:4">
      <c r="A424">
        <v>448</v>
      </c>
      <c r="B424" s="13">
        <v>45831</v>
      </c>
      <c r="C424" t="s">
        <v>2552</v>
      </c>
      <c r="D424" t="s">
        <v>2553</v>
      </c>
    </row>
    <row r="425" spans="1:4">
      <c r="A425">
        <v>449</v>
      </c>
      <c r="B425" s="13">
        <v>45831</v>
      </c>
      <c r="C425" t="s">
        <v>2557</v>
      </c>
      <c r="D425" t="s">
        <v>2558</v>
      </c>
    </row>
    <row r="426" spans="1:4">
      <c r="A426">
        <v>450</v>
      </c>
      <c r="B426" s="13">
        <v>45832</v>
      </c>
      <c r="C426" t="s">
        <v>1131</v>
      </c>
      <c r="D426" t="s">
        <v>2564</v>
      </c>
    </row>
    <row r="427" spans="1:4">
      <c r="A427">
        <v>451</v>
      </c>
      <c r="B427" s="13">
        <v>45832</v>
      </c>
      <c r="C427" t="s">
        <v>1551</v>
      </c>
      <c r="D427" t="s">
        <v>2565</v>
      </c>
    </row>
    <row r="428" spans="1:4">
      <c r="A428">
        <v>452</v>
      </c>
      <c r="B428" s="13">
        <v>45832</v>
      </c>
      <c r="C428" t="s">
        <v>2411</v>
      </c>
      <c r="D428" t="s">
        <v>2572</v>
      </c>
    </row>
    <row r="429" spans="1:4">
      <c r="A429">
        <v>453</v>
      </c>
      <c r="B429" s="13">
        <v>45832</v>
      </c>
      <c r="C429" t="s">
        <v>2566</v>
      </c>
      <c r="D429" t="s">
        <v>2573</v>
      </c>
    </row>
    <row r="430" spans="1:4">
      <c r="A430">
        <v>454</v>
      </c>
      <c r="B430" s="13">
        <v>45832</v>
      </c>
      <c r="C430" t="s">
        <v>1680</v>
      </c>
      <c r="D430" t="s">
        <v>2574</v>
      </c>
    </row>
    <row r="431" spans="1:4">
      <c r="A431">
        <v>455</v>
      </c>
      <c r="B431" s="13">
        <v>45832</v>
      </c>
      <c r="C431" t="s">
        <v>1512</v>
      </c>
      <c r="D431" t="s">
        <v>2575</v>
      </c>
    </row>
    <row r="432" spans="1:4">
      <c r="A432">
        <v>456</v>
      </c>
      <c r="B432" s="13">
        <v>45833</v>
      </c>
      <c r="C432" t="s">
        <v>1038</v>
      </c>
      <c r="D432" t="s">
        <v>2582</v>
      </c>
    </row>
    <row r="433" spans="1:4">
      <c r="A433">
        <v>457</v>
      </c>
      <c r="B433" s="13">
        <v>45833</v>
      </c>
      <c r="C433" t="s">
        <v>973</v>
      </c>
      <c r="D433" t="s">
        <v>2583</v>
      </c>
    </row>
    <row r="434" spans="1:4">
      <c r="A434">
        <v>458</v>
      </c>
      <c r="B434" s="13">
        <v>45833</v>
      </c>
      <c r="C434" t="s">
        <v>1849</v>
      </c>
      <c r="D434" t="s">
        <v>2584</v>
      </c>
    </row>
    <row r="435" spans="1:4">
      <c r="A435">
        <v>459</v>
      </c>
      <c r="B435" s="13">
        <v>45833</v>
      </c>
      <c r="C435" t="s">
        <v>1569</v>
      </c>
      <c r="D435" t="s">
        <v>2586</v>
      </c>
    </row>
    <row r="436" spans="1:4">
      <c r="A436">
        <v>460</v>
      </c>
      <c r="B436" s="13">
        <v>45833</v>
      </c>
      <c r="C436" t="s">
        <v>2577</v>
      </c>
      <c r="D436" t="s">
        <v>2587</v>
      </c>
    </row>
    <row r="437" spans="1:4">
      <c r="A437">
        <v>461</v>
      </c>
      <c r="B437" s="13">
        <v>45833</v>
      </c>
      <c r="C437" t="s">
        <v>1045</v>
      </c>
      <c r="D437" t="s">
        <v>2589</v>
      </c>
    </row>
    <row r="438" spans="1:4">
      <c r="A438">
        <v>462</v>
      </c>
      <c r="B438" s="13">
        <v>45833</v>
      </c>
      <c r="C438" t="s">
        <v>1557</v>
      </c>
      <c r="D438" t="s">
        <v>2590</v>
      </c>
    </row>
    <row r="439" spans="1:4">
      <c r="A439">
        <v>463</v>
      </c>
      <c r="B439" s="13">
        <v>45833</v>
      </c>
      <c r="C439" t="s">
        <v>1450</v>
      </c>
      <c r="D439" t="s">
        <v>2595</v>
      </c>
    </row>
    <row r="440" spans="1:4">
      <c r="A440">
        <v>464</v>
      </c>
      <c r="B440" s="13">
        <v>45834</v>
      </c>
      <c r="C440" t="s">
        <v>1440</v>
      </c>
      <c r="D440" t="s">
        <v>2596</v>
      </c>
    </row>
    <row r="441" spans="1:4">
      <c r="A441">
        <v>465</v>
      </c>
      <c r="B441" s="13">
        <v>45834</v>
      </c>
      <c r="C441" t="s">
        <v>1680</v>
      </c>
      <c r="D441" t="s">
        <v>2599</v>
      </c>
    </row>
    <row r="442" spans="1:4">
      <c r="A442">
        <v>466</v>
      </c>
      <c r="B442" s="13">
        <v>45834</v>
      </c>
      <c r="C442" t="s">
        <v>1370</v>
      </c>
      <c r="D442" t="s">
        <v>2600</v>
      </c>
    </row>
    <row r="443" spans="1:4">
      <c r="A443">
        <v>467</v>
      </c>
      <c r="B443" s="13">
        <v>45834</v>
      </c>
      <c r="C443" t="s">
        <v>1370</v>
      </c>
      <c r="D443" t="s">
        <v>2602</v>
      </c>
    </row>
    <row r="444" spans="1:4">
      <c r="A444">
        <v>468</v>
      </c>
      <c r="B444" s="13">
        <v>45834</v>
      </c>
      <c r="C444" t="s">
        <v>1370</v>
      </c>
      <c r="D444" t="s">
        <v>2612</v>
      </c>
    </row>
    <row r="445" spans="1:4">
      <c r="A445">
        <v>469</v>
      </c>
      <c r="B445" s="13">
        <v>45834</v>
      </c>
      <c r="C445" t="s">
        <v>1045</v>
      </c>
      <c r="D445" t="s">
        <v>2615</v>
      </c>
    </row>
    <row r="446" spans="1:4">
      <c r="A446">
        <v>470</v>
      </c>
      <c r="B446" s="13">
        <v>45835</v>
      </c>
      <c r="C446" t="s">
        <v>1349</v>
      </c>
      <c r="D446" t="s">
        <v>2626</v>
      </c>
    </row>
    <row r="447" spans="1:4">
      <c r="A447">
        <v>471</v>
      </c>
      <c r="B447" s="13">
        <v>45835</v>
      </c>
      <c r="C447" t="s">
        <v>1438</v>
      </c>
      <c r="D447" t="s">
        <v>2627</v>
      </c>
    </row>
    <row r="448" spans="1:4">
      <c r="A448">
        <v>472</v>
      </c>
      <c r="B448" s="13">
        <v>45835</v>
      </c>
      <c r="C448" t="s">
        <v>1045</v>
      </c>
      <c r="D448" t="s">
        <v>2629</v>
      </c>
    </row>
    <row r="449" spans="1:4">
      <c r="A449">
        <v>473</v>
      </c>
      <c r="B449" s="13">
        <v>45835</v>
      </c>
      <c r="C449" t="s">
        <v>1548</v>
      </c>
      <c r="D449" t="s">
        <v>2630</v>
      </c>
    </row>
    <row r="450" spans="1:4">
      <c r="A450">
        <v>474</v>
      </c>
      <c r="B450" s="13">
        <v>45835</v>
      </c>
      <c r="C450" t="s">
        <v>1680</v>
      </c>
      <c r="D450" t="s">
        <v>2632</v>
      </c>
    </row>
    <row r="451" spans="1:4">
      <c r="A451">
        <v>475</v>
      </c>
      <c r="B451" s="13">
        <v>45835</v>
      </c>
      <c r="C451" t="s">
        <v>1444</v>
      </c>
      <c r="D451" t="s">
        <v>2633</v>
      </c>
    </row>
    <row r="452" spans="1:4">
      <c r="A452">
        <v>476</v>
      </c>
      <c r="B452" s="13">
        <v>45838</v>
      </c>
      <c r="C452" t="s">
        <v>2236</v>
      </c>
      <c r="D452" t="s">
        <v>2636</v>
      </c>
    </row>
    <row r="453" spans="1:4">
      <c r="A453">
        <v>477</v>
      </c>
      <c r="B453" s="13">
        <v>45838</v>
      </c>
      <c r="C453" t="s">
        <v>1680</v>
      </c>
      <c r="D453" t="s">
        <v>2644</v>
      </c>
    </row>
    <row r="454" spans="1:4">
      <c r="A454">
        <v>478</v>
      </c>
      <c r="B454" s="13">
        <v>45838</v>
      </c>
      <c r="C454" t="s">
        <v>1074</v>
      </c>
      <c r="D454" t="s">
        <v>2647</v>
      </c>
    </row>
    <row r="455" spans="1:4">
      <c r="A455">
        <v>479</v>
      </c>
      <c r="B455" s="13">
        <v>45838</v>
      </c>
      <c r="C455" t="s">
        <v>2637</v>
      </c>
      <c r="D455" t="s">
        <v>2648</v>
      </c>
    </row>
    <row r="456" spans="1:4">
      <c r="A456">
        <v>480</v>
      </c>
      <c r="B456" s="13">
        <v>45838</v>
      </c>
      <c r="C456" t="s">
        <v>1415</v>
      </c>
      <c r="D456" t="s">
        <v>2649</v>
      </c>
    </row>
    <row r="457" spans="1:4">
      <c r="A457">
        <v>481</v>
      </c>
      <c r="B457" s="13">
        <v>45838</v>
      </c>
      <c r="C457" t="s">
        <v>1680</v>
      </c>
      <c r="D457" t="s">
        <v>2650</v>
      </c>
    </row>
    <row r="458" spans="1:4">
      <c r="A458">
        <v>482</v>
      </c>
      <c r="B458" s="13">
        <v>45838</v>
      </c>
      <c r="C458" t="s">
        <v>1931</v>
      </c>
      <c r="D458" t="s">
        <v>2651</v>
      </c>
    </row>
    <row r="459" spans="1:4">
      <c r="A459">
        <v>483</v>
      </c>
      <c r="B459" s="13">
        <v>45838</v>
      </c>
      <c r="C459" t="s">
        <v>1438</v>
      </c>
      <c r="D459" t="s">
        <v>2654</v>
      </c>
    </row>
    <row r="460" spans="1:4">
      <c r="A460">
        <v>484</v>
      </c>
      <c r="B460" s="13">
        <v>45839</v>
      </c>
      <c r="C460" t="s">
        <v>2658</v>
      </c>
      <c r="D460" t="s">
        <v>2659</v>
      </c>
    </row>
    <row r="461" spans="1:4">
      <c r="A461">
        <v>485</v>
      </c>
      <c r="B461" s="13">
        <v>45839</v>
      </c>
      <c r="C461" t="s">
        <v>1450</v>
      </c>
      <c r="D461" t="s">
        <v>2660</v>
      </c>
    </row>
    <row r="462" spans="1:4">
      <c r="A462">
        <v>486</v>
      </c>
      <c r="B462" s="13">
        <v>45839</v>
      </c>
      <c r="C462" t="s">
        <v>1551</v>
      </c>
      <c r="D462" t="s">
        <v>2662</v>
      </c>
    </row>
    <row r="463" spans="1:4">
      <c r="A463">
        <v>487</v>
      </c>
      <c r="B463" s="13">
        <v>45839</v>
      </c>
      <c r="C463" t="s">
        <v>2665</v>
      </c>
      <c r="D463" t="s">
        <v>2668</v>
      </c>
    </row>
    <row r="464" spans="1:4">
      <c r="A464">
        <v>488</v>
      </c>
      <c r="B464" s="13">
        <v>45839</v>
      </c>
      <c r="C464" t="s">
        <v>1415</v>
      </c>
      <c r="D464" t="s">
        <v>2669</v>
      </c>
    </row>
    <row r="465" spans="1:4">
      <c r="A465">
        <v>489</v>
      </c>
      <c r="B465" s="13">
        <v>45840</v>
      </c>
      <c r="C465" t="s">
        <v>2673</v>
      </c>
      <c r="D465" t="s">
        <v>2674</v>
      </c>
    </row>
    <row r="466" spans="1:4">
      <c r="A466">
        <v>490</v>
      </c>
      <c r="B466" s="13">
        <v>45840</v>
      </c>
      <c r="C466" t="s">
        <v>2675</v>
      </c>
      <c r="D466" t="s">
        <v>2679</v>
      </c>
    </row>
    <row r="467" spans="1:4">
      <c r="A467">
        <v>491</v>
      </c>
      <c r="B467" s="13">
        <v>45840</v>
      </c>
      <c r="C467" t="s">
        <v>1551</v>
      </c>
      <c r="D467" t="s">
        <v>2685</v>
      </c>
    </row>
    <row r="468" spans="1:4">
      <c r="A468">
        <v>492</v>
      </c>
      <c r="B468" s="13">
        <v>45840</v>
      </c>
      <c r="C468" t="s">
        <v>1912</v>
      </c>
      <c r="D468" t="s">
        <v>2686</v>
      </c>
    </row>
    <row r="469" spans="1:4">
      <c r="A469">
        <v>493</v>
      </c>
      <c r="B469" s="13">
        <v>45840</v>
      </c>
      <c r="C469" t="s">
        <v>2050</v>
      </c>
      <c r="D469" t="s">
        <v>2687</v>
      </c>
    </row>
    <row r="470" spans="1:4">
      <c r="A470">
        <v>494</v>
      </c>
      <c r="B470" s="13">
        <v>45841</v>
      </c>
      <c r="C470" t="s">
        <v>1038</v>
      </c>
      <c r="D470" t="s">
        <v>2688</v>
      </c>
    </row>
    <row r="471" spans="1:4">
      <c r="A471">
        <v>495</v>
      </c>
      <c r="B471" s="13">
        <v>45841</v>
      </c>
      <c r="C471" t="s">
        <v>2693</v>
      </c>
      <c r="D471" t="s">
        <v>2696</v>
      </c>
    </row>
    <row r="472" spans="1:4">
      <c r="A472">
        <v>496</v>
      </c>
      <c r="B472" s="13">
        <v>45841</v>
      </c>
      <c r="C472" t="s">
        <v>1766</v>
      </c>
      <c r="D472" t="s">
        <v>2697</v>
      </c>
    </row>
    <row r="473" spans="1:4">
      <c r="A473">
        <v>497</v>
      </c>
      <c r="B473" s="13">
        <v>45841</v>
      </c>
      <c r="C473" t="s">
        <v>2206</v>
      </c>
      <c r="D473" t="s">
        <v>2698</v>
      </c>
    </row>
    <row r="474" spans="1:4">
      <c r="A474">
        <v>498</v>
      </c>
      <c r="B474" s="13">
        <v>45841</v>
      </c>
      <c r="C474" t="s">
        <v>1551</v>
      </c>
      <c r="D474" t="s">
        <v>2699</v>
      </c>
    </row>
    <row r="475" spans="1:4">
      <c r="A475">
        <v>499</v>
      </c>
      <c r="B475" s="13">
        <v>45842</v>
      </c>
      <c r="C475" t="s">
        <v>1569</v>
      </c>
      <c r="D475" t="s">
        <v>2704</v>
      </c>
    </row>
    <row r="476" spans="1:4">
      <c r="A476">
        <v>500</v>
      </c>
      <c r="B476" s="13">
        <v>45842</v>
      </c>
      <c r="C476" t="s">
        <v>1551</v>
      </c>
      <c r="D476" t="s">
        <v>2705</v>
      </c>
    </row>
    <row r="477" spans="1:4">
      <c r="A477">
        <v>501</v>
      </c>
      <c r="B477" s="13">
        <v>45842</v>
      </c>
      <c r="C477" t="s">
        <v>1438</v>
      </c>
      <c r="D477" t="s">
        <v>2707</v>
      </c>
    </row>
    <row r="478" spans="1:4">
      <c r="A478">
        <v>502</v>
      </c>
      <c r="B478" s="13">
        <v>45842</v>
      </c>
      <c r="C478" t="s">
        <v>1131</v>
      </c>
      <c r="D478" t="s">
        <v>2708</v>
      </c>
    </row>
    <row r="479" spans="1:4">
      <c r="A479">
        <v>503</v>
      </c>
      <c r="B479" s="13">
        <v>45843</v>
      </c>
      <c r="C479" t="s">
        <v>1512</v>
      </c>
      <c r="D479" t="s">
        <v>2710</v>
      </c>
    </row>
    <row r="480" spans="1:4">
      <c r="A480">
        <v>504</v>
      </c>
      <c r="B480" s="13">
        <v>45845</v>
      </c>
      <c r="C480" t="s">
        <v>1512</v>
      </c>
      <c r="D480" t="s">
        <v>2711</v>
      </c>
    </row>
    <row r="481" spans="1:4">
      <c r="A481">
        <v>505</v>
      </c>
      <c r="B481" s="13">
        <v>45845</v>
      </c>
      <c r="C481" t="s">
        <v>1415</v>
      </c>
      <c r="D481" t="s">
        <v>2712</v>
      </c>
    </row>
    <row r="482" spans="1:4">
      <c r="A482">
        <v>506</v>
      </c>
      <c r="B482" s="13">
        <v>45845</v>
      </c>
      <c r="C482" t="s">
        <v>1450</v>
      </c>
      <c r="D482" t="s">
        <v>2713</v>
      </c>
    </row>
    <row r="483" spans="1:4">
      <c r="A483">
        <v>507</v>
      </c>
      <c r="B483" s="13">
        <v>45845</v>
      </c>
      <c r="C483" t="s">
        <v>2719</v>
      </c>
      <c r="D483" t="s">
        <v>2723</v>
      </c>
    </row>
    <row r="484" spans="1:4">
      <c r="A484">
        <v>508</v>
      </c>
      <c r="B484" s="13">
        <v>45845</v>
      </c>
      <c r="C484" t="s">
        <v>2532</v>
      </c>
      <c r="D484" t="s">
        <v>2724</v>
      </c>
    </row>
    <row r="485" spans="1:4">
      <c r="A485">
        <v>509</v>
      </c>
      <c r="B485" s="13">
        <v>45845</v>
      </c>
      <c r="C485" t="s">
        <v>2714</v>
      </c>
      <c r="D485" t="s">
        <v>2725</v>
      </c>
    </row>
    <row r="486" spans="1:4">
      <c r="A486">
        <v>510</v>
      </c>
      <c r="B486" s="13">
        <v>45845</v>
      </c>
      <c r="C486" t="s">
        <v>1131</v>
      </c>
      <c r="D486" t="s">
        <v>2726</v>
      </c>
    </row>
    <row r="487" spans="1:4">
      <c r="A487">
        <v>511</v>
      </c>
      <c r="B487" s="13">
        <v>45845</v>
      </c>
      <c r="C487" t="s">
        <v>1825</v>
      </c>
      <c r="D487" t="s">
        <v>2727</v>
      </c>
    </row>
    <row r="488" spans="1:4">
      <c r="A488">
        <v>512</v>
      </c>
      <c r="B488" s="13">
        <v>45845</v>
      </c>
      <c r="C488" t="s">
        <v>1415</v>
      </c>
      <c r="D488" t="s">
        <v>2728</v>
      </c>
    </row>
    <row r="489" spans="1:4">
      <c r="A489">
        <v>513</v>
      </c>
      <c r="B489" s="13">
        <v>45845</v>
      </c>
      <c r="C489" t="s">
        <v>1680</v>
      </c>
      <c r="D489" t="s">
        <v>2730</v>
      </c>
    </row>
    <row r="490" spans="1:4">
      <c r="A490">
        <v>514</v>
      </c>
      <c r="B490" s="13">
        <v>45846</v>
      </c>
      <c r="C490" t="s">
        <v>1370</v>
      </c>
      <c r="D490" t="s">
        <v>2733</v>
      </c>
    </row>
    <row r="491" spans="1:4">
      <c r="A491">
        <v>515</v>
      </c>
      <c r="B491" s="13">
        <v>45846</v>
      </c>
      <c r="C491" t="s">
        <v>2719</v>
      </c>
      <c r="D491" t="s">
        <v>2736</v>
      </c>
    </row>
    <row r="492" spans="1:4">
      <c r="A492">
        <v>516</v>
      </c>
      <c r="B492" s="13">
        <v>45846</v>
      </c>
      <c r="C492" t="s">
        <v>1512</v>
      </c>
      <c r="D492" t="s">
        <v>2737</v>
      </c>
    </row>
    <row r="493" spans="1:4">
      <c r="A493">
        <v>517</v>
      </c>
      <c r="B493" s="13">
        <v>45846</v>
      </c>
      <c r="C493" t="s">
        <v>1766</v>
      </c>
      <c r="D493" t="s">
        <v>2738</v>
      </c>
    </row>
    <row r="494" spans="1:4">
      <c r="A494">
        <v>518</v>
      </c>
      <c r="B494" s="13">
        <v>45846</v>
      </c>
      <c r="C494" t="s">
        <v>2739</v>
      </c>
      <c r="D494" t="s">
        <v>2743</v>
      </c>
    </row>
    <row r="495" spans="1:4">
      <c r="A495">
        <v>519</v>
      </c>
      <c r="B495" s="13">
        <v>45846</v>
      </c>
      <c r="C495" t="s">
        <v>1007</v>
      </c>
      <c r="D495" t="s">
        <v>2745</v>
      </c>
    </row>
    <row r="496" spans="1:4">
      <c r="A496">
        <v>520</v>
      </c>
      <c r="B496" s="13">
        <v>45846</v>
      </c>
      <c r="C496" t="s">
        <v>1557</v>
      </c>
      <c r="D496" t="s">
        <v>2746</v>
      </c>
    </row>
    <row r="497" spans="1:4">
      <c r="A497">
        <v>521</v>
      </c>
      <c r="B497" s="13">
        <v>45846</v>
      </c>
      <c r="C497" t="s">
        <v>1548</v>
      </c>
      <c r="D497" t="s">
        <v>2747</v>
      </c>
    </row>
    <row r="498" spans="1:4">
      <c r="A498">
        <v>522</v>
      </c>
      <c r="B498" s="13">
        <v>45846</v>
      </c>
      <c r="C498" t="s">
        <v>1131</v>
      </c>
      <c r="D498" t="s">
        <v>2748</v>
      </c>
    </row>
    <row r="499" spans="1:4">
      <c r="A499">
        <v>523</v>
      </c>
      <c r="B499" s="13">
        <v>45847</v>
      </c>
      <c r="C499" t="s">
        <v>1370</v>
      </c>
      <c r="D499" t="s">
        <v>2749</v>
      </c>
    </row>
    <row r="500" spans="1:4">
      <c r="A500">
        <v>524</v>
      </c>
      <c r="B500" s="13">
        <v>45847</v>
      </c>
      <c r="C500" t="s">
        <v>2348</v>
      </c>
      <c r="D500" t="s">
        <v>2751</v>
      </c>
    </row>
    <row r="501" spans="1:4">
      <c r="A501">
        <v>525</v>
      </c>
      <c r="B501" s="13">
        <v>45847</v>
      </c>
      <c r="C501" t="s">
        <v>2203</v>
      </c>
      <c r="D501" t="s">
        <v>2755</v>
      </c>
    </row>
    <row r="502" spans="1:4">
      <c r="A502">
        <v>526</v>
      </c>
      <c r="B502" s="13">
        <v>45847</v>
      </c>
      <c r="C502" t="s">
        <v>1415</v>
      </c>
      <c r="D502" t="s">
        <v>2756</v>
      </c>
    </row>
    <row r="503" spans="1:4">
      <c r="A503">
        <v>527</v>
      </c>
      <c r="B503" s="13">
        <v>45847</v>
      </c>
      <c r="C503" t="s">
        <v>1680</v>
      </c>
      <c r="D503" t="s">
        <v>2757</v>
      </c>
    </row>
    <row r="504" spans="1:4">
      <c r="A504">
        <v>528</v>
      </c>
      <c r="B504" s="13">
        <v>45847</v>
      </c>
      <c r="C504" t="s">
        <v>1370</v>
      </c>
      <c r="D504" t="s">
        <v>2758</v>
      </c>
    </row>
    <row r="505" spans="1:4">
      <c r="A505">
        <v>529</v>
      </c>
      <c r="B505" s="13">
        <v>45847</v>
      </c>
      <c r="C505" t="s">
        <v>1705</v>
      </c>
      <c r="D505" t="s">
        <v>2759</v>
      </c>
    </row>
    <row r="506" spans="1:4">
      <c r="A506">
        <v>530</v>
      </c>
      <c r="B506" s="13">
        <v>45847</v>
      </c>
      <c r="C506" t="s">
        <v>2348</v>
      </c>
      <c r="D506" t="s">
        <v>2760</v>
      </c>
    </row>
    <row r="507" spans="1:4">
      <c r="A507">
        <v>531</v>
      </c>
      <c r="B507" s="13">
        <v>45848</v>
      </c>
      <c r="C507" t="s">
        <v>2658</v>
      </c>
      <c r="D507" t="s">
        <v>2765</v>
      </c>
    </row>
    <row r="508" spans="1:4">
      <c r="A508">
        <v>532</v>
      </c>
      <c r="B508" s="13">
        <v>45848</v>
      </c>
      <c r="C508" t="s">
        <v>2262</v>
      </c>
      <c r="D508" t="s">
        <v>2767</v>
      </c>
    </row>
    <row r="509" spans="1:4">
      <c r="A509">
        <v>533</v>
      </c>
      <c r="B509" s="13">
        <v>45848</v>
      </c>
      <c r="C509" t="s">
        <v>1370</v>
      </c>
      <c r="D509" t="s">
        <v>2768</v>
      </c>
    </row>
    <row r="510" spans="1:4">
      <c r="A510">
        <v>534</v>
      </c>
      <c r="B510" s="13">
        <v>45848</v>
      </c>
      <c r="C510" t="s">
        <v>1018</v>
      </c>
      <c r="D510" t="s">
        <v>2769</v>
      </c>
    </row>
    <row r="511" spans="1:4">
      <c r="A511">
        <v>535</v>
      </c>
      <c r="B511" s="13">
        <v>45848</v>
      </c>
      <c r="C511" t="s">
        <v>1007</v>
      </c>
      <c r="D511" t="s">
        <v>2771</v>
      </c>
    </row>
    <row r="512" spans="1:4">
      <c r="A512">
        <v>536</v>
      </c>
      <c r="B512" s="13">
        <v>45849</v>
      </c>
      <c r="C512" t="s">
        <v>1548</v>
      </c>
      <c r="D512" t="s">
        <v>2781</v>
      </c>
    </row>
    <row r="513" spans="1:4">
      <c r="A513">
        <v>537</v>
      </c>
      <c r="B513" s="13">
        <v>45849</v>
      </c>
      <c r="C513" t="s">
        <v>1551</v>
      </c>
      <c r="D513" t="s">
        <v>2782</v>
      </c>
    </row>
    <row r="514" spans="1:4">
      <c r="A514">
        <v>538</v>
      </c>
      <c r="B514" s="13">
        <v>45849</v>
      </c>
      <c r="C514" t="s">
        <v>1370</v>
      </c>
      <c r="D514" t="s">
        <v>2783</v>
      </c>
    </row>
    <row r="515" spans="1:4">
      <c r="A515">
        <v>539</v>
      </c>
      <c r="B515" s="13">
        <v>45849</v>
      </c>
      <c r="C515" t="s">
        <v>1429</v>
      </c>
      <c r="D515" t="s">
        <v>2784</v>
      </c>
    </row>
    <row r="516" spans="1:4">
      <c r="A516">
        <v>540</v>
      </c>
      <c r="B516" s="13">
        <v>45849</v>
      </c>
      <c r="C516" t="s">
        <v>1420</v>
      </c>
      <c r="D516" t="s">
        <v>2785</v>
      </c>
    </row>
    <row r="517" spans="1:4">
      <c r="A517">
        <v>541</v>
      </c>
      <c r="B517" s="13">
        <v>45849</v>
      </c>
      <c r="C517" t="s">
        <v>1557</v>
      </c>
      <c r="D517" t="s">
        <v>2786</v>
      </c>
    </row>
    <row r="518" spans="1:4">
      <c r="A518">
        <v>542</v>
      </c>
      <c r="B518" s="13">
        <v>45849</v>
      </c>
      <c r="C518" t="s">
        <v>1557</v>
      </c>
      <c r="D518" t="s">
        <v>2787</v>
      </c>
    </row>
    <row r="519" spans="1:4">
      <c r="A519">
        <v>543</v>
      </c>
      <c r="B519" s="13">
        <v>45849</v>
      </c>
      <c r="C519" t="s">
        <v>2788</v>
      </c>
      <c r="D519" t="s">
        <v>2789</v>
      </c>
    </row>
    <row r="520" spans="1:4">
      <c r="A520">
        <v>544</v>
      </c>
      <c r="B520" s="13">
        <v>45850</v>
      </c>
      <c r="C520" t="s">
        <v>1569</v>
      </c>
      <c r="D520" t="s">
        <v>2792</v>
      </c>
    </row>
    <row r="521" spans="1:4">
      <c r="A521">
        <v>545</v>
      </c>
      <c r="B521" s="13">
        <v>45850</v>
      </c>
      <c r="C521" t="s">
        <v>2658</v>
      </c>
      <c r="D521" t="s">
        <v>2794</v>
      </c>
    </row>
    <row r="522" spans="1:4">
      <c r="A522">
        <v>546</v>
      </c>
      <c r="B522" s="13">
        <v>45852</v>
      </c>
      <c r="C522" t="s">
        <v>2799</v>
      </c>
      <c r="D522" t="s">
        <v>2802</v>
      </c>
    </row>
    <row r="523" spans="1:4">
      <c r="A523">
        <v>547</v>
      </c>
      <c r="B523" s="13">
        <v>45852</v>
      </c>
      <c r="C523" t="s">
        <v>2803</v>
      </c>
      <c r="D523" t="s">
        <v>2807</v>
      </c>
    </row>
    <row r="524" spans="1:4">
      <c r="A524">
        <v>548</v>
      </c>
      <c r="B524" s="13">
        <v>45852</v>
      </c>
      <c r="C524" t="s">
        <v>1370</v>
      </c>
      <c r="D524" t="s">
        <v>2808</v>
      </c>
    </row>
    <row r="525" spans="1:4">
      <c r="A525">
        <v>549</v>
      </c>
      <c r="B525" s="13">
        <v>45852</v>
      </c>
      <c r="C525" t="s">
        <v>2348</v>
      </c>
      <c r="D525" t="s">
        <v>2809</v>
      </c>
    </row>
    <row r="526" spans="1:4">
      <c r="A526">
        <v>550</v>
      </c>
      <c r="B526" s="13">
        <v>45852</v>
      </c>
      <c r="C526" t="s">
        <v>2262</v>
      </c>
      <c r="D526" t="s">
        <v>2810</v>
      </c>
    </row>
    <row r="527" spans="1:4">
      <c r="A527">
        <v>551</v>
      </c>
      <c r="B527" s="13">
        <v>45852</v>
      </c>
      <c r="C527" t="s">
        <v>1569</v>
      </c>
      <c r="D527" t="s">
        <v>2811</v>
      </c>
    </row>
    <row r="528" spans="1:4">
      <c r="A528">
        <v>552</v>
      </c>
      <c r="B528" s="13">
        <v>45852</v>
      </c>
      <c r="C528" t="s">
        <v>1415</v>
      </c>
      <c r="D528" t="s">
        <v>2812</v>
      </c>
    </row>
    <row r="529" spans="1:4">
      <c r="A529">
        <v>553</v>
      </c>
      <c r="B529" s="13">
        <v>45853</v>
      </c>
      <c r="C529" t="s">
        <v>2348</v>
      </c>
      <c r="D529" t="s">
        <v>2822</v>
      </c>
    </row>
    <row r="530" spans="1:4">
      <c r="A530">
        <v>554</v>
      </c>
      <c r="B530" s="13">
        <v>45853</v>
      </c>
      <c r="C530" t="s">
        <v>1007</v>
      </c>
      <c r="D530" t="s">
        <v>2823</v>
      </c>
    </row>
    <row r="531" spans="1:4">
      <c r="A531">
        <v>555</v>
      </c>
      <c r="B531" s="13">
        <v>45853</v>
      </c>
      <c r="C531" t="s">
        <v>2824</v>
      </c>
      <c r="D531" t="s">
        <v>2827</v>
      </c>
    </row>
    <row r="532" spans="1:4">
      <c r="A532">
        <v>556</v>
      </c>
      <c r="B532" s="13">
        <v>45853</v>
      </c>
      <c r="C532" t="s">
        <v>2262</v>
      </c>
      <c r="D532" t="s">
        <v>2828</v>
      </c>
    </row>
    <row r="533" spans="1:4">
      <c r="A533">
        <v>557</v>
      </c>
      <c r="B533" s="13">
        <v>45853</v>
      </c>
      <c r="C533" t="s">
        <v>1438</v>
      </c>
      <c r="D533" t="s">
        <v>2829</v>
      </c>
    </row>
    <row r="534" spans="1:4">
      <c r="A534">
        <v>558</v>
      </c>
      <c r="B534" s="13">
        <v>45853</v>
      </c>
      <c r="C534" t="s">
        <v>1131</v>
      </c>
      <c r="D534" t="s">
        <v>2830</v>
      </c>
    </row>
    <row r="535" spans="1:4">
      <c r="A535">
        <v>559</v>
      </c>
      <c r="B535" s="13">
        <v>45853</v>
      </c>
      <c r="C535" t="s">
        <v>1427</v>
      </c>
      <c r="D535" t="s">
        <v>2831</v>
      </c>
    </row>
    <row r="536" spans="1:4">
      <c r="A536">
        <v>560</v>
      </c>
      <c r="B536" s="13">
        <v>45853</v>
      </c>
      <c r="C536" t="s">
        <v>2818</v>
      </c>
      <c r="D536" t="s">
        <v>2833</v>
      </c>
    </row>
    <row r="537" spans="1:4">
      <c r="A537">
        <v>561</v>
      </c>
      <c r="B537" s="13">
        <v>45853</v>
      </c>
      <c r="C537" t="s">
        <v>1680</v>
      </c>
      <c r="D537" t="s">
        <v>2834</v>
      </c>
    </row>
    <row r="538" spans="1:4">
      <c r="A538">
        <v>562</v>
      </c>
      <c r="B538" s="13">
        <v>45854</v>
      </c>
      <c r="C538" t="s">
        <v>2236</v>
      </c>
      <c r="D538" t="s">
        <v>2840</v>
      </c>
    </row>
    <row r="539" spans="1:4">
      <c r="A539">
        <v>563</v>
      </c>
      <c r="B539" s="13">
        <v>45854</v>
      </c>
      <c r="C539" t="s">
        <v>1762</v>
      </c>
      <c r="D539" t="s">
        <v>2842</v>
      </c>
    </row>
    <row r="540" spans="1:4">
      <c r="A540">
        <v>564</v>
      </c>
      <c r="B540" s="13">
        <v>45854</v>
      </c>
      <c r="C540" t="s">
        <v>1633</v>
      </c>
      <c r="D540" t="s">
        <v>2843</v>
      </c>
    </row>
    <row r="541" spans="1:4">
      <c r="A541">
        <v>565</v>
      </c>
      <c r="B541" s="13">
        <v>45854</v>
      </c>
      <c r="C541" t="s">
        <v>2844</v>
      </c>
      <c r="D541" t="s">
        <v>2846</v>
      </c>
    </row>
    <row r="542" spans="1:4">
      <c r="A542">
        <v>566</v>
      </c>
      <c r="B542" s="13">
        <v>45855</v>
      </c>
      <c r="C542" t="s">
        <v>1010</v>
      </c>
      <c r="D542" t="s">
        <v>2853</v>
      </c>
    </row>
    <row r="543" spans="1:4">
      <c r="A543">
        <v>567</v>
      </c>
      <c r="B543" s="13">
        <v>45855</v>
      </c>
      <c r="C543" t="s">
        <v>1438</v>
      </c>
      <c r="D543" t="s">
        <v>2855</v>
      </c>
    </row>
    <row r="544" spans="1:4">
      <c r="A544">
        <v>568</v>
      </c>
      <c r="B544" s="13">
        <v>45855</v>
      </c>
      <c r="C544" t="s">
        <v>2557</v>
      </c>
      <c r="D544" t="s">
        <v>2856</v>
      </c>
    </row>
    <row r="545" spans="1:4">
      <c r="A545">
        <v>569</v>
      </c>
      <c r="B545" s="13">
        <v>45855</v>
      </c>
      <c r="C545" t="s">
        <v>1370</v>
      </c>
      <c r="D545" t="s">
        <v>2857</v>
      </c>
    </row>
    <row r="546" spans="1:4">
      <c r="A546">
        <v>570</v>
      </c>
      <c r="B546" s="13">
        <v>45856</v>
      </c>
      <c r="C546" t="s">
        <v>1420</v>
      </c>
      <c r="D546" t="s">
        <v>2862</v>
      </c>
    </row>
    <row r="547" spans="1:4">
      <c r="A547">
        <v>571</v>
      </c>
      <c r="B547" s="13">
        <v>45856</v>
      </c>
      <c r="C547" t="s">
        <v>2863</v>
      </c>
      <c r="D547" t="s">
        <v>2867</v>
      </c>
    </row>
    <row r="548" spans="1:4">
      <c r="A548">
        <v>572</v>
      </c>
      <c r="B548" s="13">
        <v>45856</v>
      </c>
      <c r="C548" t="s">
        <v>1450</v>
      </c>
      <c r="D548" t="s">
        <v>2869</v>
      </c>
    </row>
    <row r="549" spans="1:4">
      <c r="A549">
        <v>573</v>
      </c>
      <c r="B549" s="13">
        <v>45856</v>
      </c>
      <c r="C549" t="s">
        <v>2870</v>
      </c>
      <c r="D549" t="s">
        <v>2872</v>
      </c>
    </row>
    <row r="550" spans="1:4">
      <c r="A550">
        <v>574</v>
      </c>
      <c r="B550" s="13">
        <v>45856</v>
      </c>
      <c r="C550" t="s">
        <v>1802</v>
      </c>
      <c r="D550" t="s">
        <v>2873</v>
      </c>
    </row>
    <row r="551" spans="1:4">
      <c r="A551">
        <v>575</v>
      </c>
      <c r="B551" s="13">
        <v>45856</v>
      </c>
      <c r="C551" t="s">
        <v>1931</v>
      </c>
      <c r="D551" t="s">
        <v>2874</v>
      </c>
    </row>
    <row r="552" spans="1:4">
      <c r="A552">
        <v>576</v>
      </c>
      <c r="B552" s="13">
        <v>45857</v>
      </c>
      <c r="C552" t="s">
        <v>2262</v>
      </c>
      <c r="D552" t="s">
        <v>2878</v>
      </c>
    </row>
    <row r="553" spans="1:4">
      <c r="A553">
        <v>577</v>
      </c>
      <c r="B553" s="13">
        <v>45859</v>
      </c>
      <c r="C553" t="s">
        <v>2544</v>
      </c>
      <c r="D553" t="s">
        <v>2880</v>
      </c>
    </row>
    <row r="554" spans="1:4">
      <c r="A554">
        <v>578</v>
      </c>
      <c r="B554" s="13">
        <v>45859</v>
      </c>
      <c r="C554" t="s">
        <v>2203</v>
      </c>
      <c r="D554" t="s">
        <v>2883</v>
      </c>
    </row>
    <row r="555" spans="1:4">
      <c r="A555">
        <v>579</v>
      </c>
      <c r="B555" s="13">
        <v>45859</v>
      </c>
      <c r="C555" t="s">
        <v>1525</v>
      </c>
      <c r="D555" t="s">
        <v>2884</v>
      </c>
    </row>
    <row r="556" spans="1:4">
      <c r="A556">
        <v>580</v>
      </c>
      <c r="B556" s="13">
        <v>45859</v>
      </c>
      <c r="C556" t="s">
        <v>1131</v>
      </c>
      <c r="D556" t="s">
        <v>2886</v>
      </c>
    </row>
    <row r="557" spans="1:4">
      <c r="A557">
        <v>581</v>
      </c>
      <c r="B557" s="13">
        <v>45859</v>
      </c>
      <c r="C557" t="s">
        <v>1440</v>
      </c>
      <c r="D557" t="s">
        <v>2887</v>
      </c>
    </row>
    <row r="558" spans="1:4">
      <c r="A558">
        <v>582</v>
      </c>
      <c r="B558" s="13">
        <v>45860</v>
      </c>
      <c r="C558" t="s">
        <v>1512</v>
      </c>
      <c r="D558" t="s">
        <v>2888</v>
      </c>
    </row>
    <row r="559" spans="1:4">
      <c r="A559">
        <v>583</v>
      </c>
      <c r="B559" s="13">
        <v>45860</v>
      </c>
      <c r="C559" t="s">
        <v>1769</v>
      </c>
      <c r="D559" t="s">
        <v>2889</v>
      </c>
    </row>
    <row r="560" spans="1:4">
      <c r="A560">
        <v>584</v>
      </c>
      <c r="B560" s="13">
        <v>45860</v>
      </c>
      <c r="C560" t="s">
        <v>1010</v>
      </c>
      <c r="D560" t="s">
        <v>2890</v>
      </c>
    </row>
    <row r="561" spans="1:4">
      <c r="A561">
        <v>585</v>
      </c>
      <c r="B561" s="13">
        <v>45860</v>
      </c>
      <c r="C561" t="s">
        <v>2891</v>
      </c>
      <c r="D561" t="s">
        <v>2895</v>
      </c>
    </row>
    <row r="562" spans="1:4">
      <c r="A562">
        <v>586</v>
      </c>
      <c r="B562" s="13">
        <v>45860</v>
      </c>
      <c r="C562" t="s">
        <v>1680</v>
      </c>
      <c r="D562" t="s">
        <v>2896</v>
      </c>
    </row>
    <row r="563" spans="1:4">
      <c r="A563">
        <v>587</v>
      </c>
      <c r="B563" s="13">
        <v>45860</v>
      </c>
      <c r="C563" t="s">
        <v>2818</v>
      </c>
      <c r="D563" t="s">
        <v>2897</v>
      </c>
    </row>
    <row r="564" spans="1:4">
      <c r="A564">
        <v>588</v>
      </c>
      <c r="B564" s="13">
        <v>45861</v>
      </c>
      <c r="C564" t="s">
        <v>1370</v>
      </c>
      <c r="D564" t="s">
        <v>2903</v>
      </c>
    </row>
    <row r="565" spans="1:4">
      <c r="A565">
        <v>589</v>
      </c>
      <c r="B565" s="13">
        <v>45861</v>
      </c>
      <c r="C565" t="s">
        <v>1705</v>
      </c>
      <c r="D565" t="s">
        <v>2904</v>
      </c>
    </row>
    <row r="566" spans="1:4">
      <c r="A566">
        <v>590</v>
      </c>
      <c r="B566" s="13">
        <v>45861</v>
      </c>
      <c r="C566" t="s">
        <v>1766</v>
      </c>
      <c r="D566" t="s">
        <v>2905</v>
      </c>
    </row>
    <row r="567" spans="1:4">
      <c r="A567">
        <v>591</v>
      </c>
      <c r="B567" s="13">
        <v>45861</v>
      </c>
      <c r="C567" t="s">
        <v>1802</v>
      </c>
      <c r="D567" t="s">
        <v>2906</v>
      </c>
    </row>
    <row r="568" spans="1:4">
      <c r="A568">
        <v>592</v>
      </c>
      <c r="B568" s="13">
        <v>45861</v>
      </c>
      <c r="C568" t="s">
        <v>1438</v>
      </c>
      <c r="D568" t="s">
        <v>2907</v>
      </c>
    </row>
    <row r="569" spans="1:4">
      <c r="A569">
        <v>593</v>
      </c>
      <c r="B569" s="13">
        <v>45861</v>
      </c>
      <c r="C569" t="s">
        <v>1045</v>
      </c>
      <c r="D569" t="s">
        <v>2908</v>
      </c>
    </row>
    <row r="570" spans="1:4">
      <c r="A570">
        <v>594</v>
      </c>
      <c r="B570" s="13">
        <v>45861</v>
      </c>
      <c r="C570" t="s">
        <v>2262</v>
      </c>
      <c r="D570" t="s">
        <v>2909</v>
      </c>
    </row>
    <row r="571" spans="1:4">
      <c r="A571">
        <v>595</v>
      </c>
      <c r="B571" s="13">
        <v>45862</v>
      </c>
      <c r="C571" t="s">
        <v>1370</v>
      </c>
      <c r="D571" t="s">
        <v>2916</v>
      </c>
    </row>
    <row r="572" spans="1:4">
      <c r="A572">
        <v>596</v>
      </c>
      <c r="B572" s="13">
        <v>45862</v>
      </c>
      <c r="C572" t="s">
        <v>1825</v>
      </c>
      <c r="D572" t="s">
        <v>2917</v>
      </c>
    </row>
    <row r="573" spans="1:4">
      <c r="A573">
        <v>597</v>
      </c>
      <c r="B573" s="13">
        <v>45862</v>
      </c>
      <c r="C573" t="s">
        <v>1429</v>
      </c>
      <c r="D573" t="s">
        <v>2918</v>
      </c>
    </row>
    <row r="574" spans="1:4">
      <c r="A574">
        <v>598</v>
      </c>
      <c r="B574" s="13">
        <v>45862</v>
      </c>
      <c r="C574" t="s">
        <v>1420</v>
      </c>
      <c r="D574" t="s">
        <v>2919</v>
      </c>
    </row>
    <row r="575" spans="1:4">
      <c r="A575">
        <v>599</v>
      </c>
      <c r="B575" s="13">
        <v>45862</v>
      </c>
      <c r="C575" t="s">
        <v>1551</v>
      </c>
      <c r="D575" t="s">
        <v>2920</v>
      </c>
    </row>
    <row r="576" spans="1:4">
      <c r="A576">
        <v>600</v>
      </c>
      <c r="B576" s="13">
        <v>45862</v>
      </c>
      <c r="C576" t="s">
        <v>1415</v>
      </c>
      <c r="D576" t="s">
        <v>2923</v>
      </c>
    </row>
    <row r="577" spans="1:4">
      <c r="A577">
        <v>601</v>
      </c>
      <c r="B577" s="13">
        <v>45862</v>
      </c>
      <c r="C577" t="s">
        <v>1423</v>
      </c>
      <c r="D577" t="s">
        <v>2924</v>
      </c>
    </row>
    <row r="578" spans="1:4">
      <c r="A578">
        <v>602</v>
      </c>
      <c r="B578" s="13">
        <v>45862</v>
      </c>
      <c r="C578" t="s">
        <v>2925</v>
      </c>
      <c r="D578" t="s">
        <v>2926</v>
      </c>
    </row>
    <row r="579" spans="1:4">
      <c r="A579">
        <v>603</v>
      </c>
      <c r="B579" s="13">
        <v>45862</v>
      </c>
      <c r="C579" t="s">
        <v>1429</v>
      </c>
      <c r="D579" t="s">
        <v>2929</v>
      </c>
    </row>
    <row r="580" spans="1:4">
      <c r="A580">
        <v>604</v>
      </c>
      <c r="B580" s="13">
        <v>45863</v>
      </c>
      <c r="C580" t="s">
        <v>2325</v>
      </c>
      <c r="D580" t="s">
        <v>2932</v>
      </c>
    </row>
    <row r="581" spans="1:4">
      <c r="A581">
        <v>605</v>
      </c>
      <c r="B581" s="13">
        <v>45863</v>
      </c>
      <c r="C581" t="s">
        <v>1931</v>
      </c>
      <c r="D581" t="s">
        <v>2933</v>
      </c>
    </row>
    <row r="582" spans="1:4">
      <c r="A582">
        <v>606</v>
      </c>
      <c r="B582" s="13">
        <v>45863</v>
      </c>
      <c r="C582" t="s">
        <v>1931</v>
      </c>
      <c r="D582" t="s">
        <v>2934</v>
      </c>
    </row>
    <row r="583" spans="1:4">
      <c r="A583">
        <v>607</v>
      </c>
      <c r="B583" s="13">
        <v>45863</v>
      </c>
      <c r="C583" t="s">
        <v>1569</v>
      </c>
      <c r="D583" t="s">
        <v>2935</v>
      </c>
    </row>
    <row r="584" spans="1:4">
      <c r="A584">
        <v>608</v>
      </c>
      <c r="B584" s="13">
        <v>45863</v>
      </c>
      <c r="C584" t="s">
        <v>973</v>
      </c>
      <c r="D584" t="s">
        <v>2937</v>
      </c>
    </row>
    <row r="585" spans="1:4">
      <c r="A585">
        <v>609</v>
      </c>
      <c r="B585" s="13">
        <v>45863</v>
      </c>
      <c r="C585" t="s">
        <v>1074</v>
      </c>
      <c r="D585" t="s">
        <v>2938</v>
      </c>
    </row>
    <row r="586" spans="1:4">
      <c r="A586">
        <v>610</v>
      </c>
      <c r="B586" s="13">
        <v>45863</v>
      </c>
      <c r="C586" t="s">
        <v>1450</v>
      </c>
      <c r="D586" t="s">
        <v>2939</v>
      </c>
    </row>
    <row r="587" spans="1:4">
      <c r="A587">
        <v>611</v>
      </c>
      <c r="B587" s="13">
        <v>45863</v>
      </c>
      <c r="C587" t="s">
        <v>1440</v>
      </c>
      <c r="D587" t="s">
        <v>2940</v>
      </c>
    </row>
    <row r="588" spans="1:4">
      <c r="A588">
        <v>612</v>
      </c>
      <c r="B588" s="13">
        <v>45864</v>
      </c>
      <c r="C588" t="s">
        <v>1415</v>
      </c>
      <c r="D588" t="s">
        <v>2941</v>
      </c>
    </row>
    <row r="589" spans="1:4">
      <c r="A589">
        <v>613</v>
      </c>
      <c r="B589" s="13">
        <v>45866</v>
      </c>
      <c r="C589" t="s">
        <v>1045</v>
      </c>
      <c r="D589" t="s">
        <v>2942</v>
      </c>
    </row>
    <row r="590" spans="1:4">
      <c r="A590">
        <v>614</v>
      </c>
      <c r="B590" s="13">
        <v>45866</v>
      </c>
      <c r="C590" t="s">
        <v>1370</v>
      </c>
      <c r="D590" t="s">
        <v>2943</v>
      </c>
    </row>
    <row r="591" spans="1:4">
      <c r="A591">
        <v>615</v>
      </c>
      <c r="B591" s="13">
        <v>45866</v>
      </c>
      <c r="C591" t="s">
        <v>1705</v>
      </c>
      <c r="D591" t="s">
        <v>2944</v>
      </c>
    </row>
    <row r="592" spans="1:4">
      <c r="A592">
        <v>616</v>
      </c>
      <c r="B592" s="13">
        <v>45866</v>
      </c>
      <c r="C592" t="s">
        <v>1802</v>
      </c>
      <c r="D592" t="s">
        <v>2945</v>
      </c>
    </row>
    <row r="593" spans="1:4">
      <c r="A593">
        <v>617</v>
      </c>
      <c r="B593" s="13">
        <v>45866</v>
      </c>
      <c r="C593" t="s">
        <v>1633</v>
      </c>
      <c r="D593" t="s">
        <v>2946</v>
      </c>
    </row>
    <row r="594" spans="1:4">
      <c r="A594">
        <v>618</v>
      </c>
      <c r="B594" s="13">
        <v>45866</v>
      </c>
      <c r="C594" t="s">
        <v>1444</v>
      </c>
      <c r="D594" t="s">
        <v>2947</v>
      </c>
    </row>
    <row r="595" spans="1:4">
      <c r="A595">
        <v>619</v>
      </c>
      <c r="B595" s="13">
        <v>45866</v>
      </c>
      <c r="C595" t="s">
        <v>2948</v>
      </c>
      <c r="D595" t="s">
        <v>2951</v>
      </c>
    </row>
    <row r="596" spans="1:4">
      <c r="A596">
        <v>620</v>
      </c>
      <c r="B596" s="13">
        <v>45866</v>
      </c>
      <c r="C596" t="s">
        <v>1515</v>
      </c>
      <c r="D596" t="s">
        <v>2952</v>
      </c>
    </row>
    <row r="597" spans="1:4">
      <c r="A597">
        <v>621</v>
      </c>
      <c r="B597" s="13">
        <v>45866</v>
      </c>
      <c r="C597" t="s">
        <v>1816</v>
      </c>
      <c r="D597" t="s">
        <v>2953</v>
      </c>
    </row>
    <row r="598" spans="1:4">
      <c r="A598">
        <v>622</v>
      </c>
      <c r="B598" s="13">
        <v>45866</v>
      </c>
      <c r="C598" t="s">
        <v>1705</v>
      </c>
      <c r="D598" t="s">
        <v>2954</v>
      </c>
    </row>
    <row r="599" spans="1:4">
      <c r="A599">
        <v>623</v>
      </c>
      <c r="B599" s="13">
        <v>45866</v>
      </c>
      <c r="C599" t="s">
        <v>1420</v>
      </c>
      <c r="D599" t="s">
        <v>2955</v>
      </c>
    </row>
    <row r="600" spans="1:4">
      <c r="A600">
        <v>624</v>
      </c>
      <c r="B600" s="13">
        <v>45866</v>
      </c>
      <c r="C600" t="s">
        <v>2956</v>
      </c>
      <c r="D600" t="s">
        <v>2960</v>
      </c>
    </row>
    <row r="601" spans="1:4">
      <c r="A601">
        <v>625</v>
      </c>
      <c r="B601" s="13">
        <v>45867</v>
      </c>
      <c r="C601" t="s">
        <v>1415</v>
      </c>
      <c r="D601" t="s">
        <v>2987</v>
      </c>
    </row>
    <row r="602" spans="1:4">
      <c r="A602">
        <v>626</v>
      </c>
      <c r="B602" s="13">
        <v>45867</v>
      </c>
      <c r="C602" t="s">
        <v>1747</v>
      </c>
      <c r="D602" t="s">
        <v>2988</v>
      </c>
    </row>
    <row r="603" spans="1:4">
      <c r="A603">
        <v>627</v>
      </c>
      <c r="B603" s="13">
        <v>45867</v>
      </c>
      <c r="C603" t="s">
        <v>1074</v>
      </c>
      <c r="D603" t="s">
        <v>2989</v>
      </c>
    </row>
    <row r="604" spans="1:4">
      <c r="A604">
        <v>628</v>
      </c>
      <c r="B604" s="13">
        <v>45867</v>
      </c>
      <c r="C604" t="s">
        <v>1277</v>
      </c>
      <c r="D604" t="s">
        <v>2990</v>
      </c>
    </row>
    <row r="605" spans="1:4">
      <c r="A605">
        <v>629</v>
      </c>
      <c r="B605" s="13">
        <v>45867</v>
      </c>
      <c r="C605" t="s">
        <v>1762</v>
      </c>
      <c r="D605" t="s">
        <v>2991</v>
      </c>
    </row>
    <row r="606" spans="1:4">
      <c r="A606">
        <v>630</v>
      </c>
      <c r="B606" s="13">
        <v>45867</v>
      </c>
      <c r="C606" t="s">
        <v>2844</v>
      </c>
      <c r="D606" t="s">
        <v>2992</v>
      </c>
    </row>
    <row r="607" spans="1:4">
      <c r="A607">
        <v>631</v>
      </c>
      <c r="B607" s="13">
        <v>45867</v>
      </c>
      <c r="C607" t="s">
        <v>1680</v>
      </c>
      <c r="D607" t="s">
        <v>2993</v>
      </c>
    </row>
    <row r="608" spans="1:4">
      <c r="A608">
        <v>632</v>
      </c>
      <c r="B608" s="13">
        <v>45867</v>
      </c>
      <c r="C608" t="s">
        <v>1415</v>
      </c>
      <c r="D608" t="s">
        <v>2994</v>
      </c>
    </row>
    <row r="609" spans="1:4">
      <c r="A609">
        <v>633</v>
      </c>
      <c r="B609" s="13">
        <v>45868</v>
      </c>
      <c r="C609" t="s">
        <v>1928</v>
      </c>
      <c r="D609" t="s">
        <v>2997</v>
      </c>
    </row>
    <row r="610" spans="1:4">
      <c r="A610">
        <v>634</v>
      </c>
      <c r="B610" s="13">
        <v>45868</v>
      </c>
      <c r="C610" t="s">
        <v>1766</v>
      </c>
      <c r="D610" t="s">
        <v>2998</v>
      </c>
    </row>
    <row r="611" spans="1:4">
      <c r="A611">
        <v>635</v>
      </c>
      <c r="B611" s="13">
        <v>45868</v>
      </c>
      <c r="C611" t="s">
        <v>2719</v>
      </c>
      <c r="D611" t="s">
        <v>2999</v>
      </c>
    </row>
    <row r="612" spans="1:4">
      <c r="A612">
        <v>636</v>
      </c>
      <c r="B612" s="13">
        <v>45868</v>
      </c>
      <c r="C612" t="s">
        <v>1762</v>
      </c>
      <c r="D612" t="s">
        <v>3001</v>
      </c>
    </row>
    <row r="613" spans="1:4">
      <c r="A613">
        <v>637</v>
      </c>
      <c r="B613" s="13">
        <v>45868</v>
      </c>
      <c r="C613" t="s">
        <v>1548</v>
      </c>
      <c r="D613" t="s">
        <v>3002</v>
      </c>
    </row>
    <row r="614" spans="1:4">
      <c r="A614">
        <v>638</v>
      </c>
      <c r="B614" s="13">
        <v>45868</v>
      </c>
      <c r="C614" t="s">
        <v>3003</v>
      </c>
      <c r="D614" t="s">
        <v>3007</v>
      </c>
    </row>
    <row r="615" spans="1:4">
      <c r="A615">
        <v>639</v>
      </c>
      <c r="B615" s="13">
        <v>45868</v>
      </c>
      <c r="C615" t="s">
        <v>2262</v>
      </c>
      <c r="D615" t="s">
        <v>3008</v>
      </c>
    </row>
    <row r="616" spans="1:4">
      <c r="A616">
        <v>640</v>
      </c>
      <c r="B616" s="13">
        <v>45869</v>
      </c>
      <c r="C616" t="s">
        <v>1444</v>
      </c>
      <c r="D616" t="s">
        <v>3010</v>
      </c>
    </row>
    <row r="617" spans="1:4">
      <c r="A617">
        <v>641</v>
      </c>
      <c r="B617" s="13">
        <v>45869</v>
      </c>
      <c r="C617" t="s">
        <v>1747</v>
      </c>
      <c r="D617" t="s">
        <v>3011</v>
      </c>
    </row>
    <row r="618" spans="1:4">
      <c r="A618">
        <v>642</v>
      </c>
      <c r="B618" s="13">
        <v>45869</v>
      </c>
      <c r="C618" t="s">
        <v>1469</v>
      </c>
      <c r="D618" t="s">
        <v>3012</v>
      </c>
    </row>
    <row r="619" spans="1:4">
      <c r="A619">
        <v>643</v>
      </c>
      <c r="B619" s="13">
        <v>45869</v>
      </c>
      <c r="C619" t="s">
        <v>1633</v>
      </c>
      <c r="D619" t="s">
        <v>3013</v>
      </c>
    </row>
    <row r="620" spans="1:4">
      <c r="A620">
        <v>644</v>
      </c>
      <c r="B620" s="13">
        <v>45869</v>
      </c>
      <c r="C620" t="s">
        <v>1551</v>
      </c>
      <c r="D620" t="s">
        <v>3014</v>
      </c>
    </row>
    <row r="621" spans="1:4">
      <c r="A621">
        <v>645</v>
      </c>
      <c r="B621" s="13">
        <v>45870</v>
      </c>
      <c r="C621" t="s">
        <v>1444</v>
      </c>
      <c r="D621" t="s">
        <v>3017</v>
      </c>
    </row>
    <row r="622" spans="1:4">
      <c r="A622">
        <v>646</v>
      </c>
      <c r="B622" s="13">
        <v>45870</v>
      </c>
      <c r="C622" t="s">
        <v>3018</v>
      </c>
      <c r="D622" t="s">
        <v>3019</v>
      </c>
    </row>
    <row r="623" spans="1:4">
      <c r="A623">
        <v>647</v>
      </c>
      <c r="B623" s="13">
        <v>45870</v>
      </c>
      <c r="C623" t="s">
        <v>1893</v>
      </c>
      <c r="D623" t="s">
        <v>3020</v>
      </c>
    </row>
    <row r="624" spans="1:4">
      <c r="A624">
        <v>648</v>
      </c>
      <c r="B624" s="13">
        <v>45870</v>
      </c>
      <c r="C624" t="s">
        <v>1370</v>
      </c>
      <c r="D624" t="s">
        <v>3021</v>
      </c>
    </row>
    <row r="625" spans="1:4">
      <c r="A625">
        <v>649</v>
      </c>
      <c r="B625" s="13">
        <v>45868</v>
      </c>
      <c r="C625" t="s">
        <v>1680</v>
      </c>
      <c r="D625" t="s">
        <v>3025</v>
      </c>
    </row>
    <row r="626" spans="1:4">
      <c r="A626">
        <v>650</v>
      </c>
      <c r="B626" s="13">
        <v>45873</v>
      </c>
      <c r="C626" t="s">
        <v>1548</v>
      </c>
      <c r="D626" t="s">
        <v>3026</v>
      </c>
    </row>
    <row r="627" spans="1:4">
      <c r="A627">
        <v>651</v>
      </c>
      <c r="B627" s="13">
        <v>45873</v>
      </c>
      <c r="C627" t="s">
        <v>2803</v>
      </c>
      <c r="D627" t="s">
        <v>3027</v>
      </c>
    </row>
    <row r="628" spans="1:4">
      <c r="A628">
        <v>652</v>
      </c>
      <c r="B628" s="13">
        <v>45873</v>
      </c>
      <c r="C628" t="s">
        <v>1413</v>
      </c>
      <c r="D628" t="s">
        <v>3028</v>
      </c>
    </row>
    <row r="629" spans="1:4">
      <c r="A629">
        <v>653</v>
      </c>
      <c r="B629" s="13">
        <v>45873</v>
      </c>
      <c r="C629" t="s">
        <v>2803</v>
      </c>
      <c r="D629" t="s">
        <v>3029</v>
      </c>
    </row>
    <row r="630" spans="1:4">
      <c r="A630">
        <v>654</v>
      </c>
      <c r="B630" s="13">
        <v>45873</v>
      </c>
      <c r="C630" t="s">
        <v>1370</v>
      </c>
      <c r="D630" t="s">
        <v>3030</v>
      </c>
    </row>
    <row r="631" spans="1:4">
      <c r="A631">
        <v>655</v>
      </c>
      <c r="B631" s="13">
        <v>45873</v>
      </c>
      <c r="C631" t="s">
        <v>1007</v>
      </c>
      <c r="D631" t="s">
        <v>3031</v>
      </c>
    </row>
    <row r="632" spans="1:4">
      <c r="A632">
        <v>656</v>
      </c>
      <c r="B632" s="13">
        <v>45873</v>
      </c>
      <c r="C632" t="s">
        <v>2096</v>
      </c>
      <c r="D632" t="s">
        <v>3032</v>
      </c>
    </row>
    <row r="633" spans="1:4">
      <c r="A633">
        <v>657</v>
      </c>
      <c r="B633" s="13">
        <v>45873</v>
      </c>
      <c r="C633" t="s">
        <v>1444</v>
      </c>
      <c r="D633" t="s">
        <v>3033</v>
      </c>
    </row>
    <row r="634" spans="1:4">
      <c r="A634">
        <v>658</v>
      </c>
      <c r="B634" s="13">
        <v>45873</v>
      </c>
      <c r="C634" t="s">
        <v>1444</v>
      </c>
      <c r="D634" t="s">
        <v>3034</v>
      </c>
    </row>
    <row r="635" spans="1:4">
      <c r="A635">
        <v>659</v>
      </c>
      <c r="B635" s="13">
        <v>45873</v>
      </c>
      <c r="C635" t="s">
        <v>1444</v>
      </c>
      <c r="D635" t="s">
        <v>3036</v>
      </c>
    </row>
    <row r="636" spans="1:4">
      <c r="A636">
        <v>660</v>
      </c>
      <c r="B636" s="13">
        <v>45873</v>
      </c>
      <c r="C636" t="s">
        <v>1444</v>
      </c>
      <c r="D636" t="s">
        <v>3037</v>
      </c>
    </row>
    <row r="637" spans="1:4">
      <c r="A637">
        <v>661</v>
      </c>
      <c r="B637" s="13">
        <v>45873</v>
      </c>
      <c r="C637" t="s">
        <v>2096</v>
      </c>
      <c r="D637" t="s">
        <v>3038</v>
      </c>
    </row>
    <row r="638" spans="1:4">
      <c r="A638">
        <v>662</v>
      </c>
      <c r="B638" s="13">
        <v>45873</v>
      </c>
      <c r="C638" t="s">
        <v>1007</v>
      </c>
      <c r="D638" t="s">
        <v>3039</v>
      </c>
    </row>
    <row r="639" spans="1:4">
      <c r="A639">
        <v>663</v>
      </c>
      <c r="B639" s="13">
        <v>45875</v>
      </c>
      <c r="C639" t="s">
        <v>1465</v>
      </c>
      <c r="D639" t="s">
        <v>3050</v>
      </c>
    </row>
    <row r="640" spans="1:4">
      <c r="A640">
        <v>664</v>
      </c>
      <c r="B640" s="13">
        <v>45875</v>
      </c>
      <c r="C640" t="s">
        <v>1018</v>
      </c>
      <c r="D640" t="s">
        <v>3051</v>
      </c>
    </row>
    <row r="641" spans="1:4">
      <c r="A641">
        <v>665</v>
      </c>
      <c r="B641" s="13">
        <v>45875</v>
      </c>
      <c r="C641" t="s">
        <v>3045</v>
      </c>
      <c r="D641" t="s">
        <v>3055</v>
      </c>
    </row>
    <row r="642" spans="1:4">
      <c r="A642">
        <v>666</v>
      </c>
      <c r="B642" s="13">
        <v>45875</v>
      </c>
      <c r="C642" t="s">
        <v>1131</v>
      </c>
      <c r="D642" t="s">
        <v>3057</v>
      </c>
    </row>
    <row r="643" spans="1:4">
      <c r="A643">
        <v>667</v>
      </c>
      <c r="B643" s="13">
        <v>45875</v>
      </c>
      <c r="C643" t="s">
        <v>1766</v>
      </c>
      <c r="D643" t="s">
        <v>3058</v>
      </c>
    </row>
    <row r="644" spans="1:4">
      <c r="A644">
        <v>668</v>
      </c>
      <c r="B644" s="13">
        <v>45875</v>
      </c>
      <c r="C644" t="s">
        <v>3059</v>
      </c>
      <c r="D644" t="s">
        <v>3060</v>
      </c>
    </row>
    <row r="645" spans="1:4">
      <c r="A645">
        <v>669</v>
      </c>
      <c r="B645" s="13">
        <v>45875</v>
      </c>
      <c r="C645" t="s">
        <v>2093</v>
      </c>
      <c r="D645" t="s">
        <v>3061</v>
      </c>
    </row>
    <row r="646" spans="1:4">
      <c r="A646">
        <v>670</v>
      </c>
      <c r="B646" s="13">
        <v>45875</v>
      </c>
      <c r="C646" t="s">
        <v>1548</v>
      </c>
      <c r="D646" t="s">
        <v>3063</v>
      </c>
    </row>
    <row r="647" spans="1:4">
      <c r="A647">
        <v>671</v>
      </c>
      <c r="B647" s="13">
        <v>45875</v>
      </c>
      <c r="C647" t="s">
        <v>1705</v>
      </c>
      <c r="D647" t="s">
        <v>3064</v>
      </c>
    </row>
    <row r="648" spans="1:4">
      <c r="A648">
        <v>672</v>
      </c>
      <c r="B648" s="13">
        <v>45876</v>
      </c>
      <c r="C648" t="s">
        <v>1415</v>
      </c>
      <c r="D648" t="s">
        <v>3068</v>
      </c>
    </row>
    <row r="649" spans="1:4">
      <c r="A649">
        <v>673</v>
      </c>
      <c r="B649" s="13">
        <v>45876</v>
      </c>
      <c r="C649" t="s">
        <v>2714</v>
      </c>
      <c r="D649" t="s">
        <v>3069</v>
      </c>
    </row>
    <row r="650" spans="1:4">
      <c r="A650">
        <v>674</v>
      </c>
      <c r="B650" s="13">
        <v>45876</v>
      </c>
      <c r="C650" t="s">
        <v>2348</v>
      </c>
      <c r="D650" t="s">
        <v>3070</v>
      </c>
    </row>
    <row r="651" spans="1:4">
      <c r="A651">
        <v>675</v>
      </c>
      <c r="B651" s="13">
        <v>45877</v>
      </c>
      <c r="C651" t="s">
        <v>3072</v>
      </c>
      <c r="D651" t="s">
        <v>3073</v>
      </c>
    </row>
    <row r="652" spans="1:4">
      <c r="A652">
        <v>676</v>
      </c>
      <c r="B652" s="13">
        <v>45877</v>
      </c>
      <c r="C652" t="s">
        <v>3074</v>
      </c>
      <c r="D652" t="s">
        <v>3078</v>
      </c>
    </row>
    <row r="653" spans="1:4">
      <c r="A653">
        <v>677</v>
      </c>
      <c r="B653" s="13">
        <v>45877</v>
      </c>
      <c r="C653" t="s">
        <v>3072</v>
      </c>
      <c r="D653" t="s">
        <v>3079</v>
      </c>
    </row>
    <row r="654" spans="1:4">
      <c r="A654">
        <v>678</v>
      </c>
      <c r="B654" s="13">
        <v>45877</v>
      </c>
      <c r="C654" t="s">
        <v>3074</v>
      </c>
      <c r="D654" t="s">
        <v>3080</v>
      </c>
    </row>
    <row r="655" spans="1:4">
      <c r="A655">
        <v>679</v>
      </c>
      <c r="B655" s="13">
        <v>45877</v>
      </c>
      <c r="C655" t="s">
        <v>3072</v>
      </c>
      <c r="D655" t="s">
        <v>3081</v>
      </c>
    </row>
    <row r="656" spans="1:4">
      <c r="A656">
        <v>680</v>
      </c>
      <c r="B656" s="13">
        <v>45878</v>
      </c>
      <c r="C656" t="s">
        <v>1010</v>
      </c>
      <c r="D656" t="s">
        <v>3083</v>
      </c>
    </row>
    <row r="657" spans="1:4">
      <c r="A657">
        <v>681</v>
      </c>
      <c r="B657" s="13">
        <v>45878</v>
      </c>
      <c r="C657" t="s">
        <v>3084</v>
      </c>
      <c r="D657" t="s">
        <v>3085</v>
      </c>
    </row>
    <row r="658" spans="1:4">
      <c r="A658">
        <v>682</v>
      </c>
      <c r="B658" s="13">
        <v>45880</v>
      </c>
      <c r="C658" t="s">
        <v>2262</v>
      </c>
      <c r="D658" t="s">
        <v>3086</v>
      </c>
    </row>
    <row r="659" spans="1:4">
      <c r="A659">
        <v>683</v>
      </c>
      <c r="B659" s="13">
        <v>45880</v>
      </c>
      <c r="C659" t="s">
        <v>1705</v>
      </c>
      <c r="D659" t="s">
        <v>3087</v>
      </c>
    </row>
    <row r="660" spans="1:4">
      <c r="A660">
        <v>684</v>
      </c>
      <c r="B660" s="13">
        <v>45880</v>
      </c>
      <c r="C660" t="s">
        <v>1551</v>
      </c>
      <c r="D660" t="s">
        <v>3088</v>
      </c>
    </row>
    <row r="661" spans="1:4">
      <c r="A661">
        <v>685</v>
      </c>
      <c r="B661" t="s">
        <v>3090</v>
      </c>
      <c r="C661" t="s">
        <v>1465</v>
      </c>
      <c r="D661" t="s">
        <v>3091</v>
      </c>
    </row>
    <row r="662" spans="1:4">
      <c r="A662">
        <v>686</v>
      </c>
      <c r="B662" s="13">
        <v>45880</v>
      </c>
      <c r="C662" t="s">
        <v>1370</v>
      </c>
      <c r="D662" t="s">
        <v>3092</v>
      </c>
    </row>
    <row r="663" spans="1:4">
      <c r="A663">
        <v>687</v>
      </c>
      <c r="B663" s="13">
        <v>45880</v>
      </c>
      <c r="C663" t="s">
        <v>1849</v>
      </c>
      <c r="D663" t="s">
        <v>3093</v>
      </c>
    </row>
    <row r="664" spans="1:4">
      <c r="A664">
        <v>688</v>
      </c>
      <c r="B664" s="13">
        <v>45880</v>
      </c>
      <c r="C664" t="s">
        <v>2844</v>
      </c>
      <c r="D664" t="s">
        <v>3094</v>
      </c>
    </row>
    <row r="665" spans="1:4">
      <c r="A665">
        <v>689</v>
      </c>
      <c r="B665" s="13">
        <v>45881</v>
      </c>
      <c r="C665" t="s">
        <v>1438</v>
      </c>
      <c r="D665" t="s">
        <v>3095</v>
      </c>
    </row>
    <row r="666" spans="1:4">
      <c r="A666">
        <v>690</v>
      </c>
      <c r="B666" s="13">
        <v>45881</v>
      </c>
      <c r="C666" t="s">
        <v>1444</v>
      </c>
      <c r="D666" t="s">
        <v>3096</v>
      </c>
    </row>
    <row r="667" spans="1:4">
      <c r="A667">
        <v>691</v>
      </c>
      <c r="B667" s="13">
        <v>45881</v>
      </c>
      <c r="C667" t="s">
        <v>2262</v>
      </c>
      <c r="D667" t="s">
        <v>3097</v>
      </c>
    </row>
    <row r="668" spans="1:4">
      <c r="A668">
        <v>692</v>
      </c>
      <c r="B668" s="13">
        <v>45881</v>
      </c>
      <c r="C668" t="s">
        <v>2925</v>
      </c>
      <c r="D668" t="s">
        <v>3099</v>
      </c>
    </row>
    <row r="669" spans="1:4">
      <c r="A669">
        <v>693</v>
      </c>
      <c r="B669" s="13">
        <v>45882</v>
      </c>
      <c r="C669" t="s">
        <v>1762</v>
      </c>
      <c r="D669" t="s">
        <v>3101</v>
      </c>
    </row>
    <row r="670" spans="1:4">
      <c r="A670">
        <v>694</v>
      </c>
      <c r="B670" s="13">
        <v>45882</v>
      </c>
      <c r="C670" t="s">
        <v>1551</v>
      </c>
      <c r="D670" t="s">
        <v>3102</v>
      </c>
    </row>
    <row r="671" spans="1:4">
      <c r="A671">
        <v>695</v>
      </c>
      <c r="B671" s="13">
        <v>45882</v>
      </c>
      <c r="C671" t="s">
        <v>1370</v>
      </c>
      <c r="D671" t="s">
        <v>3103</v>
      </c>
    </row>
    <row r="672" spans="1:4">
      <c r="A672">
        <v>696</v>
      </c>
      <c r="B672" s="13">
        <v>45882</v>
      </c>
      <c r="C672" t="s">
        <v>1548</v>
      </c>
      <c r="D672" t="s">
        <v>3104</v>
      </c>
    </row>
    <row r="673" spans="1:4">
      <c r="A673">
        <v>697</v>
      </c>
      <c r="B673" s="13">
        <v>45882</v>
      </c>
      <c r="C673" t="s">
        <v>1010</v>
      </c>
      <c r="D673" t="s">
        <v>3105</v>
      </c>
    </row>
    <row r="674" spans="1:4">
      <c r="A674">
        <v>698</v>
      </c>
      <c r="B674" s="13">
        <v>45882</v>
      </c>
      <c r="C674" t="s">
        <v>3109</v>
      </c>
      <c r="D674" t="s">
        <v>3113</v>
      </c>
    </row>
    <row r="675" spans="1:4">
      <c r="A675">
        <v>699</v>
      </c>
      <c r="B675" s="13">
        <v>45882</v>
      </c>
      <c r="C675" t="s">
        <v>3106</v>
      </c>
      <c r="D675" t="s">
        <v>3115</v>
      </c>
    </row>
    <row r="676" spans="1:4">
      <c r="A676">
        <v>700</v>
      </c>
      <c r="B676" s="13">
        <v>45883</v>
      </c>
      <c r="C676" t="s">
        <v>1438</v>
      </c>
      <c r="D676" t="s">
        <v>3116</v>
      </c>
    </row>
    <row r="677" spans="1:4">
      <c r="A677">
        <v>701</v>
      </c>
      <c r="B677" s="13">
        <v>45883</v>
      </c>
      <c r="C677" t="s">
        <v>1450</v>
      </c>
      <c r="D677" t="s">
        <v>3118</v>
      </c>
    </row>
    <row r="678" spans="1:4">
      <c r="A678">
        <v>702</v>
      </c>
      <c r="B678" s="13">
        <v>45883</v>
      </c>
      <c r="C678" t="s">
        <v>981</v>
      </c>
      <c r="D678" t="s">
        <v>3120</v>
      </c>
    </row>
    <row r="679" spans="1:4">
      <c r="A679">
        <v>703</v>
      </c>
      <c r="B679" s="13">
        <v>45883</v>
      </c>
      <c r="C679" t="s">
        <v>1018</v>
      </c>
      <c r="D679" t="s">
        <v>3121</v>
      </c>
    </row>
    <row r="680" spans="1:4">
      <c r="A680">
        <v>704</v>
      </c>
      <c r="B680" s="13">
        <v>45883</v>
      </c>
      <c r="C680" t="s">
        <v>1204</v>
      </c>
      <c r="D680" t="s">
        <v>3123</v>
      </c>
    </row>
    <row r="681" spans="1:4">
      <c r="A681">
        <v>705</v>
      </c>
      <c r="B681" s="13">
        <v>45883</v>
      </c>
      <c r="C681" t="s">
        <v>3124</v>
      </c>
      <c r="D681" t="s">
        <v>3126</v>
      </c>
    </row>
    <row r="682" spans="1:4">
      <c r="A682">
        <v>706</v>
      </c>
      <c r="B682" s="13">
        <v>45883</v>
      </c>
      <c r="C682" t="s">
        <v>2532</v>
      </c>
      <c r="D682" t="s">
        <v>3127</v>
      </c>
    </row>
    <row r="683" spans="1:4">
      <c r="A683">
        <v>707</v>
      </c>
      <c r="B683" s="13">
        <v>45883</v>
      </c>
      <c r="C683" t="s">
        <v>2348</v>
      </c>
      <c r="D683" t="s">
        <v>3128</v>
      </c>
    </row>
    <row r="684" spans="1:4">
      <c r="A684">
        <v>708</v>
      </c>
      <c r="B684" s="13">
        <v>45884</v>
      </c>
      <c r="C684" t="s">
        <v>1420</v>
      </c>
      <c r="D684" t="s">
        <v>3130</v>
      </c>
    </row>
    <row r="685" spans="1:4">
      <c r="A685">
        <v>709</v>
      </c>
      <c r="B685" s="13">
        <v>45884</v>
      </c>
      <c r="C685" t="s">
        <v>1370</v>
      </c>
      <c r="D685" t="s">
        <v>3131</v>
      </c>
    </row>
    <row r="686" spans="1:4">
      <c r="A686">
        <v>710</v>
      </c>
      <c r="B686" s="13">
        <v>45884</v>
      </c>
      <c r="C686" t="s">
        <v>3132</v>
      </c>
      <c r="D686" t="s">
        <v>3135</v>
      </c>
    </row>
    <row r="687" spans="1:4">
      <c r="A687">
        <v>711</v>
      </c>
      <c r="B687" s="13">
        <v>45885</v>
      </c>
      <c r="C687" t="s">
        <v>1680</v>
      </c>
      <c r="D687" t="s">
        <v>3136</v>
      </c>
    </row>
    <row r="688" spans="1:4">
      <c r="A688">
        <v>712</v>
      </c>
      <c r="B688" s="13">
        <v>45885</v>
      </c>
      <c r="C688" t="s">
        <v>1680</v>
      </c>
      <c r="D688" t="s">
        <v>3137</v>
      </c>
    </row>
    <row r="689" spans="1:4">
      <c r="A689">
        <v>713</v>
      </c>
      <c r="B689" s="13">
        <v>45887</v>
      </c>
      <c r="C689" t="s">
        <v>1370</v>
      </c>
      <c r="D689" t="s">
        <v>3141</v>
      </c>
    </row>
    <row r="690" spans="1:4">
      <c r="A690">
        <v>714</v>
      </c>
      <c r="B690" s="13">
        <v>45887</v>
      </c>
      <c r="C690" t="s">
        <v>1450</v>
      </c>
      <c r="D690" t="s">
        <v>3142</v>
      </c>
    </row>
    <row r="691" spans="1:4">
      <c r="A691">
        <v>715</v>
      </c>
      <c r="B691" s="13">
        <v>45887</v>
      </c>
      <c r="C691" t="s">
        <v>1415</v>
      </c>
      <c r="D691" t="s">
        <v>3143</v>
      </c>
    </row>
    <row r="692" spans="1:4">
      <c r="A692">
        <v>716</v>
      </c>
      <c r="B692" s="13">
        <v>45887</v>
      </c>
      <c r="C692" t="s">
        <v>1438</v>
      </c>
      <c r="D692" t="s">
        <v>3146</v>
      </c>
    </row>
    <row r="693" spans="1:4">
      <c r="A693">
        <v>717</v>
      </c>
      <c r="B693" s="13">
        <v>45887</v>
      </c>
      <c r="C693" t="s">
        <v>1420</v>
      </c>
      <c r="D693" t="s">
        <v>3147</v>
      </c>
    </row>
    <row r="694" spans="1:4">
      <c r="A694">
        <v>718</v>
      </c>
      <c r="B694" s="13">
        <v>45887</v>
      </c>
      <c r="C694" t="s">
        <v>1928</v>
      </c>
      <c r="D694" t="s">
        <v>3148</v>
      </c>
    </row>
    <row r="695" spans="1:4">
      <c r="A695">
        <v>719</v>
      </c>
      <c r="B695" s="13">
        <v>45887</v>
      </c>
      <c r="C695" t="s">
        <v>2544</v>
      </c>
      <c r="D695" t="s">
        <v>3150</v>
      </c>
    </row>
    <row r="696" spans="1:4">
      <c r="A696">
        <v>720</v>
      </c>
      <c r="B696" s="13">
        <v>45887</v>
      </c>
      <c r="C696" t="s">
        <v>1569</v>
      </c>
      <c r="D696" t="s">
        <v>3152</v>
      </c>
    </row>
    <row r="697" spans="1:4">
      <c r="A697">
        <v>721</v>
      </c>
      <c r="B697" s="13">
        <v>45887</v>
      </c>
      <c r="C697" t="s">
        <v>1425</v>
      </c>
      <c r="D697" t="s">
        <v>3154</v>
      </c>
    </row>
    <row r="698" spans="1:4">
      <c r="A698">
        <v>722</v>
      </c>
      <c r="B698" s="13">
        <v>45888</v>
      </c>
      <c r="C698" t="s">
        <v>1548</v>
      </c>
      <c r="D698" t="s">
        <v>3156</v>
      </c>
    </row>
    <row r="699" spans="1:4">
      <c r="A699">
        <v>723</v>
      </c>
      <c r="B699" s="13">
        <v>45888</v>
      </c>
      <c r="C699" t="s">
        <v>1370</v>
      </c>
      <c r="D699" t="s">
        <v>3157</v>
      </c>
    </row>
    <row r="700" spans="1:4">
      <c r="A700">
        <v>724</v>
      </c>
      <c r="B700" s="13">
        <v>45888</v>
      </c>
      <c r="C700" t="s">
        <v>1444</v>
      </c>
      <c r="D700" t="s">
        <v>3158</v>
      </c>
    </row>
    <row r="701" spans="1:4">
      <c r="A701">
        <v>725</v>
      </c>
      <c r="B701" s="13">
        <v>45888</v>
      </c>
      <c r="C701" t="s">
        <v>1569</v>
      </c>
      <c r="D701" t="s">
        <v>3159</v>
      </c>
    </row>
    <row r="702" spans="1:4">
      <c r="A702">
        <v>726</v>
      </c>
      <c r="B702" s="13">
        <v>45888</v>
      </c>
      <c r="C702" t="s">
        <v>1370</v>
      </c>
      <c r="D702" t="s">
        <v>3161</v>
      </c>
    </row>
    <row r="703" spans="1:4">
      <c r="A703">
        <v>727</v>
      </c>
      <c r="B703" s="13">
        <v>45889</v>
      </c>
      <c r="C703" t="s">
        <v>1018</v>
      </c>
      <c r="D703" t="s">
        <v>3163</v>
      </c>
    </row>
    <row r="704" spans="1:4">
      <c r="A704">
        <v>728</v>
      </c>
      <c r="B704" s="13">
        <v>45889</v>
      </c>
      <c r="C704" t="s">
        <v>1512</v>
      </c>
      <c r="D704" t="s">
        <v>3164</v>
      </c>
    </row>
    <row r="705" spans="1:4">
      <c r="A705">
        <v>729</v>
      </c>
      <c r="B705" s="13">
        <v>45889</v>
      </c>
      <c r="C705" t="s">
        <v>1038</v>
      </c>
      <c r="D705" t="s">
        <v>3165</v>
      </c>
    </row>
    <row r="706" spans="1:4">
      <c r="A706">
        <v>730</v>
      </c>
      <c r="B706" s="13">
        <v>45889</v>
      </c>
      <c r="C706" t="s">
        <v>2493</v>
      </c>
      <c r="D706" t="s">
        <v>3167</v>
      </c>
    </row>
    <row r="707" spans="1:4">
      <c r="A707">
        <v>731</v>
      </c>
      <c r="B707" s="13">
        <v>45889</v>
      </c>
      <c r="C707" t="s">
        <v>2206</v>
      </c>
      <c r="D707" t="s">
        <v>3168</v>
      </c>
    </row>
    <row r="708" spans="1:4">
      <c r="A708">
        <v>732</v>
      </c>
      <c r="B708" s="13">
        <v>45889</v>
      </c>
      <c r="C708" t="s">
        <v>2306</v>
      </c>
      <c r="D708" t="s">
        <v>3170</v>
      </c>
    </row>
    <row r="709" spans="1:4">
      <c r="A709">
        <v>733</v>
      </c>
      <c r="B709" s="13">
        <v>45890</v>
      </c>
      <c r="C709" t="s">
        <v>1349</v>
      </c>
      <c r="D709" t="s">
        <v>3171</v>
      </c>
    </row>
    <row r="710" spans="1:4">
      <c r="A710">
        <v>734</v>
      </c>
      <c r="B710" s="13">
        <v>45890</v>
      </c>
      <c r="C710" t="s">
        <v>2844</v>
      </c>
      <c r="D710" t="s">
        <v>3172</v>
      </c>
    </row>
    <row r="711" spans="1:4">
      <c r="A711">
        <v>735</v>
      </c>
      <c r="B711" s="13">
        <v>45890</v>
      </c>
      <c r="C711" t="s">
        <v>1551</v>
      </c>
      <c r="D711" t="s">
        <v>3173</v>
      </c>
    </row>
    <row r="712" spans="1:4">
      <c r="A712">
        <v>736</v>
      </c>
      <c r="B712" s="13">
        <v>45890</v>
      </c>
      <c r="C712" t="s">
        <v>2493</v>
      </c>
      <c r="D712" t="s">
        <v>3174</v>
      </c>
    </row>
    <row r="713" spans="1:4">
      <c r="A713">
        <v>737</v>
      </c>
      <c r="B713" s="13">
        <v>45890</v>
      </c>
      <c r="C713" t="s">
        <v>1680</v>
      </c>
      <c r="D713" t="s">
        <v>3176</v>
      </c>
    </row>
    <row r="714" spans="1:4">
      <c r="A714">
        <v>738</v>
      </c>
      <c r="B714" s="13">
        <v>45890</v>
      </c>
      <c r="C714" t="s">
        <v>1370</v>
      </c>
      <c r="D714" t="s">
        <v>3179</v>
      </c>
    </row>
    <row r="715" spans="1:4">
      <c r="A715">
        <v>739</v>
      </c>
      <c r="B715" s="13">
        <v>45890</v>
      </c>
      <c r="C715" t="s">
        <v>3045</v>
      </c>
      <c r="D715" t="s">
        <v>3180</v>
      </c>
    </row>
    <row r="716" spans="1:4">
      <c r="A716">
        <v>740</v>
      </c>
      <c r="B716" s="13">
        <v>45891</v>
      </c>
      <c r="C716" t="s">
        <v>2788</v>
      </c>
      <c r="D716" t="s">
        <v>3182</v>
      </c>
    </row>
    <row r="717" spans="1:4">
      <c r="A717">
        <v>741</v>
      </c>
      <c r="B717" s="13">
        <v>45891</v>
      </c>
      <c r="C717" t="s">
        <v>1769</v>
      </c>
      <c r="D717" t="s">
        <v>3184</v>
      </c>
    </row>
    <row r="718" spans="1:4">
      <c r="A718">
        <v>742</v>
      </c>
      <c r="B718" s="13">
        <v>45891</v>
      </c>
      <c r="C718" t="s">
        <v>3185</v>
      </c>
      <c r="D718" t="s">
        <v>3189</v>
      </c>
    </row>
    <row r="719" spans="1:4">
      <c r="A719">
        <v>743</v>
      </c>
      <c r="B719" s="13">
        <v>45891</v>
      </c>
      <c r="C719" t="s">
        <v>2544</v>
      </c>
      <c r="D719" t="s">
        <v>3190</v>
      </c>
    </row>
    <row r="720" spans="1:4">
      <c r="A720">
        <v>744</v>
      </c>
      <c r="B720" s="13">
        <v>45891</v>
      </c>
      <c r="C720" t="s">
        <v>3191</v>
      </c>
      <c r="D720" t="s">
        <v>3194</v>
      </c>
    </row>
    <row r="721" spans="1:4">
      <c r="A721">
        <v>745</v>
      </c>
      <c r="B721" s="13">
        <v>45892</v>
      </c>
      <c r="C721" t="s">
        <v>999</v>
      </c>
      <c r="D721" t="s">
        <v>3196</v>
      </c>
    </row>
    <row r="722" spans="1:4">
      <c r="A722">
        <v>746</v>
      </c>
      <c r="B722" s="13">
        <v>45894</v>
      </c>
      <c r="C722" t="s">
        <v>1370</v>
      </c>
      <c r="D722" t="s">
        <v>3201</v>
      </c>
    </row>
    <row r="723" spans="1:4">
      <c r="A723">
        <v>747</v>
      </c>
      <c r="B723" s="13">
        <v>45894</v>
      </c>
      <c r="C723" t="s">
        <v>1370</v>
      </c>
      <c r="D723" t="s">
        <v>3202</v>
      </c>
    </row>
    <row r="724" spans="1:4">
      <c r="A724">
        <v>748</v>
      </c>
      <c r="B724" s="13">
        <v>45894</v>
      </c>
      <c r="C724" t="s">
        <v>1370</v>
      </c>
      <c r="D724" t="s">
        <v>3203</v>
      </c>
    </row>
    <row r="725" spans="1:4">
      <c r="A725">
        <v>749</v>
      </c>
      <c r="B725" s="13">
        <v>45894</v>
      </c>
      <c r="C725" t="s">
        <v>1762</v>
      </c>
      <c r="D725" t="s">
        <v>3204</v>
      </c>
    </row>
    <row r="726" spans="1:4">
      <c r="A726">
        <v>750</v>
      </c>
      <c r="B726" s="13">
        <v>45894</v>
      </c>
      <c r="C726" t="s">
        <v>3045</v>
      </c>
      <c r="D726" t="s">
        <v>3208</v>
      </c>
    </row>
    <row r="727" spans="1:4">
      <c r="A727">
        <v>751</v>
      </c>
      <c r="B727" s="13">
        <v>45894</v>
      </c>
      <c r="C727" t="s">
        <v>2844</v>
      </c>
      <c r="D727" t="s">
        <v>3209</v>
      </c>
    </row>
    <row r="728" spans="1:4">
      <c r="A728">
        <v>752</v>
      </c>
      <c r="B728" s="13">
        <v>45894</v>
      </c>
      <c r="C728" t="s">
        <v>1548</v>
      </c>
      <c r="D728" t="s">
        <v>3210</v>
      </c>
    </row>
    <row r="729" spans="1:4">
      <c r="A729">
        <v>753</v>
      </c>
      <c r="B729" s="13">
        <v>45894</v>
      </c>
      <c r="C729" t="s">
        <v>2236</v>
      </c>
      <c r="D729" t="s">
        <v>3211</v>
      </c>
    </row>
    <row r="730" spans="1:4">
      <c r="A730">
        <v>754</v>
      </c>
      <c r="B730" s="13">
        <v>45894</v>
      </c>
      <c r="C730" t="s">
        <v>2493</v>
      </c>
      <c r="D730" t="s">
        <v>3212</v>
      </c>
    </row>
    <row r="731" spans="1:4">
      <c r="A731">
        <v>755</v>
      </c>
      <c r="B731" s="13">
        <v>45894</v>
      </c>
      <c r="C731" t="s">
        <v>3213</v>
      </c>
      <c r="D731" t="s">
        <v>3217</v>
      </c>
    </row>
    <row r="732" spans="1:4">
      <c r="A732">
        <v>756</v>
      </c>
      <c r="B732" s="13">
        <v>45894</v>
      </c>
      <c r="C732" t="s">
        <v>3213</v>
      </c>
      <c r="D732" t="s">
        <v>3218</v>
      </c>
    </row>
    <row r="733" spans="1:4">
      <c r="A733">
        <v>757</v>
      </c>
      <c r="B733" s="13">
        <v>45894</v>
      </c>
      <c r="C733" t="s">
        <v>981</v>
      </c>
      <c r="D733" t="s">
        <v>3219</v>
      </c>
    </row>
    <row r="734" spans="1:4">
      <c r="A734">
        <v>758</v>
      </c>
      <c r="B734" s="13">
        <v>45894</v>
      </c>
      <c r="C734" t="s">
        <v>2348</v>
      </c>
      <c r="D734" t="s">
        <v>3221</v>
      </c>
    </row>
    <row r="735" spans="1:4">
      <c r="A735">
        <v>759</v>
      </c>
      <c r="B735" s="13">
        <v>45894</v>
      </c>
      <c r="C735" t="s">
        <v>2249</v>
      </c>
      <c r="D735" t="s">
        <v>3222</v>
      </c>
    </row>
    <row r="736" spans="1:4">
      <c r="A736">
        <v>760</v>
      </c>
      <c r="B736" s="13">
        <v>45894</v>
      </c>
      <c r="C736" t="s">
        <v>1548</v>
      </c>
      <c r="D736" t="s">
        <v>3223</v>
      </c>
    </row>
    <row r="737" spans="1:4">
      <c r="A737">
        <v>761</v>
      </c>
      <c r="B737" s="13">
        <v>45894</v>
      </c>
      <c r="C737" t="s">
        <v>1548</v>
      </c>
      <c r="D737" t="s">
        <v>3224</v>
      </c>
    </row>
    <row r="738" spans="1:4">
      <c r="A738">
        <v>762</v>
      </c>
      <c r="B738" s="13">
        <v>45894</v>
      </c>
      <c r="C738" t="s">
        <v>1007</v>
      </c>
      <c r="D738" t="s">
        <v>3225</v>
      </c>
    </row>
    <row r="739" spans="1:4">
      <c r="A739">
        <v>763</v>
      </c>
      <c r="B739" s="13">
        <v>45895</v>
      </c>
      <c r="C739" t="s">
        <v>1512</v>
      </c>
      <c r="D739" t="s">
        <v>3229</v>
      </c>
    </row>
    <row r="740" spans="1:4">
      <c r="A740">
        <v>764</v>
      </c>
      <c r="B740" s="13">
        <v>45895</v>
      </c>
      <c r="C740" t="s">
        <v>1440</v>
      </c>
      <c r="D740" t="s">
        <v>3230</v>
      </c>
    </row>
    <row r="741" spans="1:4">
      <c r="A741">
        <v>765</v>
      </c>
      <c r="B741" s="13">
        <v>45895</v>
      </c>
      <c r="C741" t="s">
        <v>1007</v>
      </c>
      <c r="D741" t="s">
        <v>3231</v>
      </c>
    </row>
    <row r="742" spans="1:4">
      <c r="A742">
        <v>766</v>
      </c>
      <c r="B742" s="13">
        <v>45895</v>
      </c>
      <c r="C742" t="s">
        <v>1551</v>
      </c>
      <c r="D742" t="s">
        <v>3233</v>
      </c>
    </row>
    <row r="743" spans="1:4">
      <c r="A743">
        <v>767</v>
      </c>
      <c r="B743" s="13">
        <v>45895</v>
      </c>
      <c r="C743" t="s">
        <v>1415</v>
      </c>
      <c r="D743" t="s">
        <v>3234</v>
      </c>
    </row>
    <row r="744" spans="1:4">
      <c r="A744">
        <v>768</v>
      </c>
      <c r="B744" s="13">
        <v>45895</v>
      </c>
      <c r="C744" t="s">
        <v>2788</v>
      </c>
      <c r="D744" t="s">
        <v>3237</v>
      </c>
    </row>
    <row r="745" spans="1:4">
      <c r="A745">
        <v>769</v>
      </c>
      <c r="B745" s="13">
        <v>45895</v>
      </c>
      <c r="C745" t="s">
        <v>2788</v>
      </c>
      <c r="D745" t="s">
        <v>3238</v>
      </c>
    </row>
    <row r="746" spans="1:4">
      <c r="A746">
        <v>770</v>
      </c>
      <c r="B746" s="13">
        <v>45896</v>
      </c>
      <c r="C746" t="s">
        <v>1444</v>
      </c>
      <c r="D746" t="s">
        <v>3242</v>
      </c>
    </row>
    <row r="747" spans="1:4">
      <c r="A747">
        <v>771</v>
      </c>
      <c r="B747" s="13">
        <v>45896</v>
      </c>
      <c r="C747" t="s">
        <v>3040</v>
      </c>
      <c r="D747" t="s">
        <v>3244</v>
      </c>
    </row>
    <row r="748" spans="1:4">
      <c r="A748">
        <v>772</v>
      </c>
      <c r="B748" s="13">
        <v>45896</v>
      </c>
      <c r="C748" t="s">
        <v>1705</v>
      </c>
      <c r="D748" t="s">
        <v>3245</v>
      </c>
    </row>
    <row r="749" spans="1:4">
      <c r="A749">
        <v>773</v>
      </c>
      <c r="B749" s="13">
        <v>45896</v>
      </c>
      <c r="C749" t="s">
        <v>1074</v>
      </c>
      <c r="D749" t="s">
        <v>3246</v>
      </c>
    </row>
    <row r="750" spans="1:4">
      <c r="A750">
        <v>774</v>
      </c>
      <c r="B750" s="13">
        <v>45896</v>
      </c>
      <c r="C750" t="s">
        <v>2403</v>
      </c>
      <c r="D750" t="s">
        <v>3247</v>
      </c>
    </row>
    <row r="751" spans="1:4">
      <c r="A751">
        <v>775</v>
      </c>
      <c r="B751" s="13">
        <v>45897</v>
      </c>
      <c r="C751" t="s">
        <v>1551</v>
      </c>
      <c r="D751" t="s">
        <v>3255</v>
      </c>
    </row>
    <row r="752" spans="1:4">
      <c r="A752">
        <v>776</v>
      </c>
      <c r="B752" s="13">
        <v>45897</v>
      </c>
      <c r="C752" t="s">
        <v>1747</v>
      </c>
      <c r="D752" t="s">
        <v>3256</v>
      </c>
    </row>
    <row r="753" spans="1:4">
      <c r="A753">
        <v>777</v>
      </c>
      <c r="B753" s="13">
        <v>45897</v>
      </c>
      <c r="C753" t="s">
        <v>1131</v>
      </c>
      <c r="D753" t="s">
        <v>3257</v>
      </c>
    </row>
    <row r="754" spans="1:4">
      <c r="A754">
        <v>778</v>
      </c>
      <c r="B754" s="13">
        <v>45897</v>
      </c>
      <c r="C754" t="s">
        <v>1038</v>
      </c>
      <c r="D754" t="s">
        <v>3258</v>
      </c>
    </row>
    <row r="755" spans="1:4">
      <c r="A755">
        <v>779</v>
      </c>
      <c r="B755" s="13">
        <v>45897</v>
      </c>
      <c r="C755" t="s">
        <v>1154</v>
      </c>
      <c r="D755" t="s">
        <v>3259</v>
      </c>
    </row>
    <row r="756" spans="1:4">
      <c r="A756">
        <v>780</v>
      </c>
      <c r="B756" s="13">
        <v>45897</v>
      </c>
      <c r="C756" t="s">
        <v>1548</v>
      </c>
      <c r="D756" t="s">
        <v>3260</v>
      </c>
    </row>
    <row r="757" spans="1:4">
      <c r="A757">
        <v>781</v>
      </c>
      <c r="B757" s="13">
        <v>45897</v>
      </c>
      <c r="C757" t="s">
        <v>1680</v>
      </c>
      <c r="D757" t="s">
        <v>3261</v>
      </c>
    </row>
    <row r="758" spans="1:4">
      <c r="A758">
        <v>782</v>
      </c>
      <c r="B758" s="13">
        <v>45898</v>
      </c>
      <c r="C758" t="s">
        <v>2925</v>
      </c>
      <c r="D758" t="s">
        <v>3265</v>
      </c>
    </row>
    <row r="759" spans="1:4">
      <c r="A759">
        <v>783</v>
      </c>
      <c r="B759" s="13">
        <v>45898</v>
      </c>
      <c r="C759" t="s">
        <v>1525</v>
      </c>
      <c r="D759" t="s">
        <v>3266</v>
      </c>
    </row>
    <row r="760" spans="1:4">
      <c r="A760">
        <v>784</v>
      </c>
      <c r="B760" s="13">
        <v>45898</v>
      </c>
      <c r="C760" t="s">
        <v>1680</v>
      </c>
      <c r="D760" t="s">
        <v>3267</v>
      </c>
    </row>
    <row r="761" spans="1:4">
      <c r="A761">
        <v>785</v>
      </c>
      <c r="B761" s="13">
        <v>45898</v>
      </c>
      <c r="C761" t="s">
        <v>3124</v>
      </c>
      <c r="D761" t="s">
        <v>3268</v>
      </c>
    </row>
    <row r="762" spans="1:4">
      <c r="A762">
        <v>786</v>
      </c>
      <c r="B762" s="13">
        <v>45899</v>
      </c>
      <c r="C762" t="s">
        <v>2799</v>
      </c>
      <c r="D762" t="s">
        <v>3269</v>
      </c>
    </row>
    <row r="763" spans="1:4">
      <c r="A763">
        <v>787</v>
      </c>
      <c r="B763" s="13">
        <v>45899</v>
      </c>
      <c r="C763" t="s">
        <v>1705</v>
      </c>
      <c r="D763" t="s">
        <v>3270</v>
      </c>
    </row>
    <row r="764" spans="1:4">
      <c r="A764">
        <v>788</v>
      </c>
      <c r="B764" s="13">
        <v>45901</v>
      </c>
      <c r="C764" t="s">
        <v>1370</v>
      </c>
      <c r="D764" t="s">
        <v>3276</v>
      </c>
    </row>
    <row r="765" spans="1:4">
      <c r="A765">
        <v>789</v>
      </c>
      <c r="B765" s="13">
        <v>45901</v>
      </c>
      <c r="C765" t="s">
        <v>1370</v>
      </c>
      <c r="D765" t="s">
        <v>3277</v>
      </c>
    </row>
    <row r="766" spans="1:4">
      <c r="A766">
        <v>790</v>
      </c>
      <c r="B766" s="13">
        <v>45901</v>
      </c>
      <c r="C766" t="s">
        <v>1525</v>
      </c>
      <c r="D766" t="s">
        <v>3278</v>
      </c>
    </row>
    <row r="767" spans="1:4">
      <c r="A767">
        <v>791</v>
      </c>
      <c r="B767" s="13">
        <v>45901</v>
      </c>
      <c r="C767" t="s">
        <v>1444</v>
      </c>
      <c r="D767" t="s">
        <v>3279</v>
      </c>
    </row>
    <row r="768" spans="1:4">
      <c r="A768">
        <v>792</v>
      </c>
      <c r="B768" s="13">
        <v>45901</v>
      </c>
      <c r="C768" t="s">
        <v>1769</v>
      </c>
      <c r="D768" t="s">
        <v>3280</v>
      </c>
    </row>
    <row r="769" spans="1:4">
      <c r="A769">
        <v>793</v>
      </c>
      <c r="B769" s="13">
        <v>45901</v>
      </c>
      <c r="C769" t="s">
        <v>1415</v>
      </c>
      <c r="D769" t="s">
        <v>3281</v>
      </c>
    </row>
    <row r="770" spans="1:4">
      <c r="A770">
        <v>794</v>
      </c>
      <c r="B770" s="13">
        <v>45901</v>
      </c>
      <c r="C770" t="s">
        <v>2693</v>
      </c>
      <c r="D770" t="s">
        <v>3282</v>
      </c>
    </row>
    <row r="771" spans="1:4">
      <c r="A771">
        <v>795</v>
      </c>
      <c r="B771" s="13">
        <v>45901</v>
      </c>
      <c r="C771" t="s">
        <v>3271</v>
      </c>
      <c r="D771" t="s">
        <v>3283</v>
      </c>
    </row>
    <row r="772" spans="1:4">
      <c r="A772">
        <v>796</v>
      </c>
      <c r="B772" s="13">
        <v>45901</v>
      </c>
      <c r="C772" t="s">
        <v>1415</v>
      </c>
      <c r="D772" t="s">
        <v>3284</v>
      </c>
    </row>
    <row r="773" spans="1:4">
      <c r="A773">
        <v>797</v>
      </c>
      <c r="B773" s="13">
        <v>45902</v>
      </c>
      <c r="C773" t="s">
        <v>1154</v>
      </c>
      <c r="D773" t="s">
        <v>3287</v>
      </c>
    </row>
    <row r="774" spans="1:4">
      <c r="A774">
        <v>798</v>
      </c>
      <c r="B774" s="13">
        <v>45902</v>
      </c>
      <c r="C774" t="s">
        <v>1928</v>
      </c>
      <c r="D774" t="s">
        <v>3288</v>
      </c>
    </row>
    <row r="775" spans="1:4">
      <c r="A775">
        <v>799</v>
      </c>
      <c r="B775" s="13">
        <v>45902</v>
      </c>
      <c r="C775" t="s">
        <v>2925</v>
      </c>
      <c r="D775" t="s">
        <v>3289</v>
      </c>
    </row>
    <row r="776" spans="1:4">
      <c r="A776">
        <v>800</v>
      </c>
      <c r="B776" s="13">
        <v>45902</v>
      </c>
      <c r="C776" t="s">
        <v>1131</v>
      </c>
      <c r="D776" t="s">
        <v>3290</v>
      </c>
    </row>
    <row r="777" spans="1:4">
      <c r="A777">
        <v>801</v>
      </c>
      <c r="B777" s="13">
        <v>45902</v>
      </c>
      <c r="C777" t="s">
        <v>1548</v>
      </c>
      <c r="D777" t="s">
        <v>3291</v>
      </c>
    </row>
    <row r="778" spans="1:4">
      <c r="A778">
        <v>802</v>
      </c>
      <c r="B778" s="13">
        <v>45902</v>
      </c>
      <c r="C778" t="s">
        <v>1465</v>
      </c>
      <c r="D778" t="s">
        <v>3293</v>
      </c>
    </row>
    <row r="779" spans="1:4">
      <c r="A779">
        <v>803</v>
      </c>
      <c r="B779" s="13">
        <v>45902</v>
      </c>
      <c r="C779" t="s">
        <v>999</v>
      </c>
      <c r="D779" t="s">
        <v>3294</v>
      </c>
    </row>
    <row r="780" spans="1:4">
      <c r="A780">
        <v>804</v>
      </c>
      <c r="B780" s="13">
        <v>45903</v>
      </c>
      <c r="C780" t="s">
        <v>1747</v>
      </c>
      <c r="D780" t="s">
        <v>3295</v>
      </c>
    </row>
    <row r="781" spans="1:4">
      <c r="A781">
        <v>805</v>
      </c>
      <c r="B781" s="13">
        <v>45903</v>
      </c>
      <c r="C781" t="s">
        <v>1438</v>
      </c>
      <c r="D781" t="s">
        <v>3296</v>
      </c>
    </row>
    <row r="782" spans="1:4">
      <c r="A782">
        <v>806</v>
      </c>
      <c r="B782" s="13">
        <v>45903</v>
      </c>
      <c r="C782" t="s">
        <v>1415</v>
      </c>
      <c r="D782" t="s">
        <v>3297</v>
      </c>
    </row>
    <row r="783" spans="1:4">
      <c r="A783">
        <v>807</v>
      </c>
      <c r="B783" s="13">
        <v>45903</v>
      </c>
      <c r="C783" t="s">
        <v>1154</v>
      </c>
      <c r="D783" t="s">
        <v>3299</v>
      </c>
    </row>
    <row r="784" spans="1:4">
      <c r="A784">
        <v>808</v>
      </c>
      <c r="B784" s="13">
        <v>45903</v>
      </c>
      <c r="C784" t="s">
        <v>1469</v>
      </c>
      <c r="D784" t="s">
        <v>3301</v>
      </c>
    </row>
    <row r="785" spans="1:4">
      <c r="A785">
        <v>809</v>
      </c>
      <c r="B785" s="13">
        <v>45903</v>
      </c>
      <c r="C785" t="s">
        <v>1551</v>
      </c>
      <c r="D785" t="s">
        <v>3304</v>
      </c>
    </row>
    <row r="786" spans="1:4">
      <c r="A786">
        <v>810</v>
      </c>
      <c r="B786" s="13">
        <v>45903</v>
      </c>
      <c r="C786" t="s">
        <v>3213</v>
      </c>
      <c r="D786" t="s">
        <v>3305</v>
      </c>
    </row>
    <row r="787" spans="1:4">
      <c r="A787">
        <v>811</v>
      </c>
      <c r="B787" s="13">
        <v>45903</v>
      </c>
      <c r="C787" t="s">
        <v>1420</v>
      </c>
      <c r="D787" t="s">
        <v>3309</v>
      </c>
    </row>
    <row r="788" spans="1:4">
      <c r="A788">
        <v>812</v>
      </c>
      <c r="B788" s="13">
        <v>45903</v>
      </c>
      <c r="C788" t="s">
        <v>1420</v>
      </c>
      <c r="D788" t="s">
        <v>3310</v>
      </c>
    </row>
    <row r="789" spans="1:4">
      <c r="A789">
        <v>813</v>
      </c>
      <c r="B789" s="13">
        <v>45903</v>
      </c>
      <c r="C789" t="s">
        <v>2262</v>
      </c>
      <c r="D789" t="s">
        <v>3314</v>
      </c>
    </row>
    <row r="790" spans="1:4">
      <c r="A790">
        <v>814</v>
      </c>
      <c r="B790" s="13">
        <v>45903</v>
      </c>
      <c r="C790" t="s">
        <v>3311</v>
      </c>
      <c r="D790" t="s">
        <v>3315</v>
      </c>
    </row>
    <row r="791" spans="1:4">
      <c r="A791">
        <v>815</v>
      </c>
      <c r="B791" s="13">
        <v>45903</v>
      </c>
      <c r="C791" t="s">
        <v>1705</v>
      </c>
      <c r="D791" t="s">
        <v>3316</v>
      </c>
    </row>
    <row r="792" spans="1:4">
      <c r="A792">
        <v>816</v>
      </c>
      <c r="B792" s="13">
        <v>45903</v>
      </c>
      <c r="C792" t="s">
        <v>2262</v>
      </c>
      <c r="D792" t="s">
        <v>3317</v>
      </c>
    </row>
    <row r="793" spans="1:4">
      <c r="A793">
        <v>817</v>
      </c>
      <c r="B793" s="13">
        <v>45903</v>
      </c>
      <c r="C793" t="s">
        <v>1802</v>
      </c>
      <c r="D793" t="s">
        <v>3319</v>
      </c>
    </row>
    <row r="794" spans="1:4">
      <c r="A794">
        <v>818</v>
      </c>
      <c r="B794" s="13">
        <v>45903</v>
      </c>
      <c r="C794" t="s">
        <v>1705</v>
      </c>
      <c r="D794" t="s">
        <v>3321</v>
      </c>
    </row>
    <row r="795" spans="1:4">
      <c r="A795">
        <v>819</v>
      </c>
      <c r="B795" s="13">
        <v>45899</v>
      </c>
      <c r="C795" t="s">
        <v>1705</v>
      </c>
      <c r="D795" t="s">
        <v>3322</v>
      </c>
    </row>
    <row r="796" spans="1:4">
      <c r="A796">
        <v>820</v>
      </c>
      <c r="B796" s="13">
        <v>45904</v>
      </c>
      <c r="C796" t="s">
        <v>1680</v>
      </c>
      <c r="D796" t="s">
        <v>3331</v>
      </c>
    </row>
    <row r="797" spans="1:4">
      <c r="A797">
        <v>821</v>
      </c>
      <c r="B797" s="13">
        <v>45904</v>
      </c>
      <c r="C797" t="s">
        <v>1444</v>
      </c>
      <c r="D797" t="s">
        <v>3332</v>
      </c>
    </row>
    <row r="798" spans="1:4">
      <c r="A798">
        <v>822</v>
      </c>
      <c r="B798" s="13">
        <v>45904</v>
      </c>
      <c r="C798" t="s">
        <v>2844</v>
      </c>
      <c r="D798" t="s">
        <v>3333</v>
      </c>
    </row>
    <row r="799" spans="1:4">
      <c r="A799">
        <v>823</v>
      </c>
      <c r="B799" s="13">
        <v>45904</v>
      </c>
      <c r="C799" t="s">
        <v>1450</v>
      </c>
      <c r="D799" t="s">
        <v>3334</v>
      </c>
    </row>
    <row r="800" spans="1:4">
      <c r="A800">
        <v>824</v>
      </c>
      <c r="B800" s="13">
        <v>45904</v>
      </c>
      <c r="C800" t="s">
        <v>3327</v>
      </c>
      <c r="D800" t="s">
        <v>3335</v>
      </c>
    </row>
    <row r="801" spans="1:4">
      <c r="A801">
        <v>825</v>
      </c>
      <c r="B801" s="13">
        <v>45904</v>
      </c>
      <c r="C801" t="s">
        <v>1465</v>
      </c>
      <c r="D801" t="s">
        <v>3338</v>
      </c>
    </row>
    <row r="802" spans="1:4">
      <c r="A802">
        <v>826</v>
      </c>
      <c r="B802" s="13">
        <v>45904</v>
      </c>
      <c r="C802" t="s">
        <v>1465</v>
      </c>
      <c r="D802" t="s">
        <v>3339</v>
      </c>
    </row>
    <row r="803" spans="1:4">
      <c r="A803">
        <v>827</v>
      </c>
      <c r="B803" s="13">
        <v>45904</v>
      </c>
      <c r="C803" t="s">
        <v>1444</v>
      </c>
      <c r="D803" t="s">
        <v>3340</v>
      </c>
    </row>
    <row r="804" spans="1:4">
      <c r="A804">
        <v>828</v>
      </c>
      <c r="B804" s="13">
        <v>45904</v>
      </c>
      <c r="C804" t="s">
        <v>3320</v>
      </c>
      <c r="D804" t="s">
        <v>3341</v>
      </c>
    </row>
    <row r="805" spans="1:4">
      <c r="A805">
        <v>829</v>
      </c>
      <c r="B805" s="13">
        <v>45904</v>
      </c>
      <c r="C805" t="s">
        <v>3320</v>
      </c>
      <c r="D805" t="s">
        <v>3342</v>
      </c>
    </row>
    <row r="806" spans="1:4">
      <c r="A806">
        <v>830</v>
      </c>
      <c r="B806" s="13">
        <v>45904</v>
      </c>
      <c r="C806" t="s">
        <v>1444</v>
      </c>
      <c r="D806" t="s">
        <v>3343</v>
      </c>
    </row>
    <row r="807" spans="1:4">
      <c r="A807">
        <v>831</v>
      </c>
      <c r="B807" s="13">
        <v>45904</v>
      </c>
      <c r="C807" t="s">
        <v>1465</v>
      </c>
      <c r="D807" t="s">
        <v>3344</v>
      </c>
    </row>
    <row r="808" spans="1:4">
      <c r="A808">
        <v>832</v>
      </c>
      <c r="B808" s="13">
        <v>45904</v>
      </c>
      <c r="C808" t="s">
        <v>1465</v>
      </c>
      <c r="D808" t="s">
        <v>3345</v>
      </c>
    </row>
    <row r="809" spans="1:4">
      <c r="A809">
        <v>833</v>
      </c>
      <c r="B809" s="13">
        <v>45904</v>
      </c>
      <c r="C809" t="s">
        <v>3327</v>
      </c>
      <c r="D809" t="s">
        <v>3346</v>
      </c>
    </row>
    <row r="810" spans="1:4">
      <c r="A810">
        <v>834</v>
      </c>
      <c r="B810" s="13">
        <v>45904</v>
      </c>
      <c r="C810" t="s">
        <v>1450</v>
      </c>
      <c r="D810" t="s">
        <v>3347</v>
      </c>
    </row>
    <row r="811" spans="1:4">
      <c r="A811">
        <v>835</v>
      </c>
      <c r="B811" s="13">
        <v>45904</v>
      </c>
      <c r="C811" t="s">
        <v>2844</v>
      </c>
      <c r="D811" t="s">
        <v>3348</v>
      </c>
    </row>
    <row r="812" spans="1:4">
      <c r="A812">
        <v>836</v>
      </c>
      <c r="B812" s="13">
        <v>45904</v>
      </c>
      <c r="C812" t="s">
        <v>1444</v>
      </c>
      <c r="D812" t="s">
        <v>3349</v>
      </c>
    </row>
    <row r="813" spans="1:4">
      <c r="A813">
        <v>837</v>
      </c>
      <c r="B813" s="13">
        <v>45904</v>
      </c>
      <c r="C813" t="s">
        <v>1680</v>
      </c>
      <c r="D813" t="s">
        <v>3350</v>
      </c>
    </row>
    <row r="814" spans="1:4">
      <c r="A814">
        <v>838</v>
      </c>
      <c r="B814" s="13">
        <v>45905</v>
      </c>
      <c r="C814" t="s">
        <v>1438</v>
      </c>
      <c r="D814" t="s">
        <v>3356</v>
      </c>
    </row>
    <row r="815" spans="1:4">
      <c r="A815">
        <v>839</v>
      </c>
      <c r="B815" s="13">
        <v>45905</v>
      </c>
      <c r="C815" t="s">
        <v>1010</v>
      </c>
      <c r="D815" t="s">
        <v>3357</v>
      </c>
    </row>
    <row r="816" spans="1:4">
      <c r="A816">
        <v>840</v>
      </c>
      <c r="B816" s="13">
        <v>45905</v>
      </c>
      <c r="C816" t="s">
        <v>1415</v>
      </c>
      <c r="D816" t="s">
        <v>3359</v>
      </c>
    </row>
    <row r="817" spans="1:4">
      <c r="A817">
        <v>841</v>
      </c>
      <c r="B817" s="13">
        <v>45905</v>
      </c>
      <c r="C817" t="s">
        <v>1277</v>
      </c>
      <c r="D817" t="s">
        <v>3360</v>
      </c>
    </row>
    <row r="818" spans="1:4">
      <c r="A818">
        <v>842</v>
      </c>
      <c r="B818" s="13">
        <v>45905</v>
      </c>
      <c r="C818" t="s">
        <v>1680</v>
      </c>
      <c r="D818" t="s">
        <v>3362</v>
      </c>
    </row>
    <row r="819" spans="1:4">
      <c r="A819">
        <v>843</v>
      </c>
      <c r="B819" s="13">
        <v>45905</v>
      </c>
      <c r="C819" t="s">
        <v>3072</v>
      </c>
      <c r="D819" t="s">
        <v>3363</v>
      </c>
    </row>
    <row r="820" spans="1:4">
      <c r="A820">
        <v>844</v>
      </c>
      <c r="B820" s="13">
        <v>45905</v>
      </c>
      <c r="C820" t="s">
        <v>3364</v>
      </c>
      <c r="D820" t="s">
        <v>3365</v>
      </c>
    </row>
    <row r="821" spans="1:4">
      <c r="A821">
        <v>845</v>
      </c>
      <c r="B821" s="13">
        <v>45905</v>
      </c>
      <c r="C821" t="s">
        <v>1370</v>
      </c>
      <c r="D821" t="s">
        <v>3366</v>
      </c>
    </row>
    <row r="822" spans="1:4">
      <c r="A822">
        <v>846</v>
      </c>
      <c r="B822" s="13">
        <v>45905</v>
      </c>
      <c r="C822" t="s">
        <v>1444</v>
      </c>
      <c r="D822" t="s">
        <v>3376</v>
      </c>
    </row>
    <row r="823" spans="1:4">
      <c r="A823">
        <v>847</v>
      </c>
      <c r="B823" s="13">
        <v>45906</v>
      </c>
      <c r="C823" t="s">
        <v>3377</v>
      </c>
      <c r="D823" t="s">
        <v>3386</v>
      </c>
    </row>
    <row r="824" spans="1:4">
      <c r="A824">
        <v>848</v>
      </c>
      <c r="B824" s="13">
        <v>45906</v>
      </c>
      <c r="C824" t="s">
        <v>2925</v>
      </c>
      <c r="D824" t="s">
        <v>3388</v>
      </c>
    </row>
    <row r="825" spans="1:4">
      <c r="A825">
        <v>849</v>
      </c>
      <c r="B825" s="13">
        <v>45906</v>
      </c>
      <c r="C825" t="s">
        <v>3380</v>
      </c>
      <c r="D825" t="s">
        <v>3390</v>
      </c>
    </row>
    <row r="826" spans="1:4">
      <c r="A826">
        <v>850</v>
      </c>
      <c r="B826" s="13">
        <v>45908</v>
      </c>
      <c r="C826" t="s">
        <v>1465</v>
      </c>
      <c r="D826" t="s">
        <v>3392</v>
      </c>
    </row>
    <row r="827" spans="1:4">
      <c r="A827">
        <v>851</v>
      </c>
      <c r="B827" s="13">
        <v>45908</v>
      </c>
      <c r="C827" t="s">
        <v>1557</v>
      </c>
      <c r="D827" t="s">
        <v>3393</v>
      </c>
    </row>
    <row r="828" spans="1:4">
      <c r="A828">
        <v>852</v>
      </c>
      <c r="B828" s="13">
        <v>45908</v>
      </c>
      <c r="C828" t="s">
        <v>1277</v>
      </c>
      <c r="D828" t="s">
        <v>3394</v>
      </c>
    </row>
    <row r="829" spans="1:4">
      <c r="A829">
        <v>853</v>
      </c>
      <c r="B829" s="13">
        <v>45908</v>
      </c>
      <c r="C829" t="s">
        <v>1551</v>
      </c>
      <c r="D829" t="s">
        <v>3395</v>
      </c>
    </row>
    <row r="830" spans="1:4">
      <c r="A830">
        <v>854</v>
      </c>
      <c r="B830" s="13">
        <v>45908</v>
      </c>
      <c r="C830" t="s">
        <v>1633</v>
      </c>
      <c r="D830" t="s">
        <v>3398</v>
      </c>
    </row>
    <row r="831" spans="1:4">
      <c r="A831">
        <v>855</v>
      </c>
      <c r="B831" s="13">
        <v>45908</v>
      </c>
      <c r="C831" t="s">
        <v>1045</v>
      </c>
      <c r="D831" t="s">
        <v>3399</v>
      </c>
    </row>
    <row r="832" spans="1:4">
      <c r="A832">
        <v>856</v>
      </c>
      <c r="B832" s="13">
        <v>45908</v>
      </c>
      <c r="C832" t="s">
        <v>1450</v>
      </c>
      <c r="D832" t="s">
        <v>3400</v>
      </c>
    </row>
    <row r="833" spans="1:4">
      <c r="A833">
        <v>857</v>
      </c>
      <c r="B833" s="13">
        <v>45908</v>
      </c>
      <c r="C833" t="s">
        <v>1370</v>
      </c>
      <c r="D833" t="s">
        <v>3401</v>
      </c>
    </row>
    <row r="834" spans="1:4">
      <c r="A834">
        <v>858</v>
      </c>
      <c r="B834" s="13">
        <v>45909</v>
      </c>
      <c r="C834" t="s">
        <v>2557</v>
      </c>
      <c r="D834" t="s">
        <v>3409</v>
      </c>
    </row>
    <row r="835" spans="1:4">
      <c r="A835">
        <v>859</v>
      </c>
      <c r="B835" s="13">
        <v>45909</v>
      </c>
      <c r="C835" t="s">
        <v>2348</v>
      </c>
      <c r="D835" t="s">
        <v>3410</v>
      </c>
    </row>
    <row r="836" spans="1:4">
      <c r="A836">
        <v>860</v>
      </c>
      <c r="B836" s="13">
        <v>45909</v>
      </c>
      <c r="C836" t="s">
        <v>981</v>
      </c>
      <c r="D836" t="s">
        <v>3411</v>
      </c>
    </row>
    <row r="837" spans="1:4">
      <c r="A837">
        <v>861</v>
      </c>
      <c r="B837" s="13">
        <v>45909</v>
      </c>
      <c r="C837" t="s">
        <v>2403</v>
      </c>
      <c r="D837" t="s">
        <v>3412</v>
      </c>
    </row>
    <row r="838" spans="1:4">
      <c r="A838">
        <v>862</v>
      </c>
      <c r="B838" s="13">
        <v>45909</v>
      </c>
      <c r="C838" t="s">
        <v>1822</v>
      </c>
      <c r="D838" t="s">
        <v>3413</v>
      </c>
    </row>
    <row r="839" spans="1:4">
      <c r="A839">
        <v>863</v>
      </c>
      <c r="B839" s="13">
        <v>45910</v>
      </c>
      <c r="C839" t="s">
        <v>1420</v>
      </c>
      <c r="D839" t="s">
        <v>3414</v>
      </c>
    </row>
    <row r="840" spans="1:4">
      <c r="A840">
        <v>864</v>
      </c>
      <c r="B840" s="13">
        <v>45910</v>
      </c>
      <c r="C840" t="s">
        <v>1633</v>
      </c>
      <c r="D840" t="s">
        <v>3415</v>
      </c>
    </row>
    <row r="841" spans="1:4">
      <c r="A841">
        <v>865</v>
      </c>
      <c r="B841" s="13">
        <v>45910</v>
      </c>
      <c r="C841" t="s">
        <v>1825</v>
      </c>
      <c r="D841" t="s">
        <v>3416</v>
      </c>
    </row>
    <row r="842" spans="1:4">
      <c r="A842">
        <v>866</v>
      </c>
      <c r="B842" s="13">
        <v>45910</v>
      </c>
      <c r="C842" t="s">
        <v>1512</v>
      </c>
      <c r="D842" t="s">
        <v>3419</v>
      </c>
    </row>
    <row r="843" spans="1:4">
      <c r="A843">
        <v>867</v>
      </c>
      <c r="B843" s="13">
        <v>45910</v>
      </c>
      <c r="C843" t="s">
        <v>3417</v>
      </c>
      <c r="D843" t="s">
        <v>3421</v>
      </c>
    </row>
    <row r="844" spans="1:4">
      <c r="A844">
        <v>868</v>
      </c>
      <c r="B844" s="13">
        <v>45910</v>
      </c>
      <c r="C844" t="s">
        <v>1415</v>
      </c>
      <c r="D844" t="s">
        <v>3422</v>
      </c>
    </row>
    <row r="845" spans="1:4">
      <c r="A845">
        <v>869</v>
      </c>
      <c r="B845" s="13">
        <v>45910</v>
      </c>
      <c r="C845" t="s">
        <v>3311</v>
      </c>
      <c r="D845" t="s">
        <v>3423</v>
      </c>
    </row>
    <row r="846" spans="1:4">
      <c r="A846">
        <v>870</v>
      </c>
      <c r="B846" s="13">
        <v>45910</v>
      </c>
      <c r="C846" t="s">
        <v>1415</v>
      </c>
      <c r="D846" t="s">
        <v>3424</v>
      </c>
    </row>
    <row r="847" spans="1:4">
      <c r="A847">
        <v>871</v>
      </c>
      <c r="B847" s="13">
        <v>45910</v>
      </c>
      <c r="C847" t="s">
        <v>1277</v>
      </c>
      <c r="D847" t="s">
        <v>3425</v>
      </c>
    </row>
    <row r="848" spans="1:4">
      <c r="A848">
        <v>872</v>
      </c>
      <c r="B848" s="13">
        <v>45910</v>
      </c>
      <c r="C848" t="s">
        <v>2714</v>
      </c>
      <c r="D848" t="s">
        <v>3426</v>
      </c>
    </row>
    <row r="849" spans="1:4">
      <c r="A849">
        <v>873</v>
      </c>
      <c r="B849" s="13">
        <v>45910</v>
      </c>
      <c r="C849" t="s">
        <v>2714</v>
      </c>
      <c r="D849" t="s">
        <v>3427</v>
      </c>
    </row>
    <row r="850" spans="1:4">
      <c r="A850">
        <v>874</v>
      </c>
      <c r="B850" s="13">
        <v>45910</v>
      </c>
      <c r="C850" t="s">
        <v>1420</v>
      </c>
      <c r="D850" t="s">
        <v>3428</v>
      </c>
    </row>
    <row r="851" spans="1:4">
      <c r="A851">
        <v>875</v>
      </c>
      <c r="B851" s="13">
        <v>45910</v>
      </c>
      <c r="C851" t="s">
        <v>1420</v>
      </c>
      <c r="D851" t="s">
        <v>3429</v>
      </c>
    </row>
    <row r="852" spans="1:4">
      <c r="A852">
        <v>876</v>
      </c>
      <c r="B852" s="13">
        <v>45910</v>
      </c>
      <c r="C852" t="s">
        <v>1747</v>
      </c>
      <c r="D852" t="s">
        <v>3430</v>
      </c>
    </row>
    <row r="853" spans="1:4">
      <c r="A853">
        <v>877</v>
      </c>
      <c r="B853" s="13">
        <v>45911</v>
      </c>
      <c r="C853" t="s">
        <v>1438</v>
      </c>
      <c r="D853" t="s">
        <v>3434</v>
      </c>
    </row>
    <row r="854" spans="1:4">
      <c r="A854">
        <v>878</v>
      </c>
      <c r="B854" s="13">
        <v>45911</v>
      </c>
      <c r="C854" t="s">
        <v>1074</v>
      </c>
      <c r="D854" t="s">
        <v>3435</v>
      </c>
    </row>
    <row r="855" spans="1:4">
      <c r="A855">
        <v>879</v>
      </c>
      <c r="B855" s="13">
        <v>45911</v>
      </c>
      <c r="C855" t="s">
        <v>1074</v>
      </c>
      <c r="D855" t="s">
        <v>3436</v>
      </c>
    </row>
    <row r="856" spans="1:4">
      <c r="A856">
        <v>880</v>
      </c>
      <c r="B856" s="13">
        <v>45911</v>
      </c>
      <c r="C856" t="s">
        <v>1769</v>
      </c>
      <c r="D856" t="s">
        <v>3437</v>
      </c>
    </row>
    <row r="857" spans="1:4">
      <c r="A857">
        <v>881</v>
      </c>
      <c r="B857" s="13">
        <v>45911</v>
      </c>
      <c r="C857" t="s">
        <v>981</v>
      </c>
      <c r="D857" t="s">
        <v>3438</v>
      </c>
    </row>
    <row r="858" spans="1:4">
      <c r="A858">
        <v>882</v>
      </c>
      <c r="B858" s="13">
        <v>45911</v>
      </c>
      <c r="C858" t="s">
        <v>1420</v>
      </c>
      <c r="D858" t="s">
        <v>3441</v>
      </c>
    </row>
    <row r="859" spans="1:4">
      <c r="A859">
        <v>883</v>
      </c>
      <c r="B859" s="13">
        <v>45911</v>
      </c>
      <c r="C859" t="s">
        <v>1370</v>
      </c>
      <c r="D859" t="s">
        <v>3442</v>
      </c>
    </row>
    <row r="860" spans="1:4">
      <c r="A860">
        <v>884</v>
      </c>
      <c r="B860" s="13">
        <v>45911</v>
      </c>
      <c r="C860" t="s">
        <v>1370</v>
      </c>
      <c r="D860" t="s">
        <v>3443</v>
      </c>
    </row>
    <row r="861" spans="1:4">
      <c r="A861">
        <v>885</v>
      </c>
      <c r="B861" s="13">
        <v>45911</v>
      </c>
      <c r="C861" t="s">
        <v>1747</v>
      </c>
      <c r="D861" t="s">
        <v>3444</v>
      </c>
    </row>
    <row r="862" spans="1:4">
      <c r="A862">
        <v>886</v>
      </c>
      <c r="B862" s="13">
        <v>45911</v>
      </c>
      <c r="C862" t="s">
        <v>3040</v>
      </c>
      <c r="D862" t="s">
        <v>3445</v>
      </c>
    </row>
    <row r="863" spans="1:4">
      <c r="A863">
        <v>887</v>
      </c>
      <c r="B863" s="13">
        <v>45912</v>
      </c>
      <c r="C863" t="s">
        <v>1444</v>
      </c>
      <c r="D863" t="s">
        <v>3447</v>
      </c>
    </row>
    <row r="864" spans="1:4">
      <c r="A864">
        <v>888</v>
      </c>
      <c r="B864" s="13">
        <v>45912</v>
      </c>
      <c r="C864" t="s">
        <v>1633</v>
      </c>
      <c r="D864" t="s">
        <v>3448</v>
      </c>
    </row>
    <row r="865" spans="1:4">
      <c r="A865">
        <v>889</v>
      </c>
      <c r="B865" s="13">
        <v>45912</v>
      </c>
      <c r="C865" t="s">
        <v>1680</v>
      </c>
      <c r="D865" t="s">
        <v>3449</v>
      </c>
    </row>
    <row r="866" spans="1:4">
      <c r="A866">
        <v>890</v>
      </c>
      <c r="B866" s="13">
        <v>45912</v>
      </c>
      <c r="C866" t="s">
        <v>2844</v>
      </c>
      <c r="D866" t="s">
        <v>3450</v>
      </c>
    </row>
    <row r="867" spans="1:4">
      <c r="A867">
        <v>891</v>
      </c>
      <c r="B867" s="13">
        <v>45912</v>
      </c>
      <c r="C867" t="s">
        <v>1680</v>
      </c>
      <c r="D867" t="s">
        <v>3452</v>
      </c>
    </row>
    <row r="868" spans="1:4">
      <c r="A868">
        <v>892</v>
      </c>
      <c r="B868" s="13">
        <v>45912</v>
      </c>
      <c r="C868" t="s">
        <v>1440</v>
      </c>
      <c r="D868" t="s">
        <v>3453</v>
      </c>
    </row>
    <row r="869" spans="1:4">
      <c r="A869">
        <v>893</v>
      </c>
      <c r="B869" s="13">
        <v>45912</v>
      </c>
      <c r="C869" t="s">
        <v>3454</v>
      </c>
      <c r="D869" t="s">
        <v>3455</v>
      </c>
    </row>
    <row r="870" spans="1:4">
      <c r="A870">
        <v>894</v>
      </c>
      <c r="B870" s="13">
        <v>45913</v>
      </c>
      <c r="C870" t="s">
        <v>1680</v>
      </c>
      <c r="D870" t="s">
        <v>3456</v>
      </c>
    </row>
    <row r="871" spans="1:4">
      <c r="A871">
        <v>895</v>
      </c>
      <c r="B871" s="13">
        <v>45915</v>
      </c>
      <c r="C871" t="s">
        <v>1420</v>
      </c>
      <c r="D871" t="s">
        <v>3459</v>
      </c>
    </row>
    <row r="872" spans="1:4">
      <c r="A872">
        <v>896</v>
      </c>
      <c r="B872" s="13">
        <v>45915</v>
      </c>
      <c r="C872" t="s">
        <v>1931</v>
      </c>
      <c r="D872" t="s">
        <v>3460</v>
      </c>
    </row>
    <row r="873" spans="1:4">
      <c r="A873">
        <v>897</v>
      </c>
      <c r="B873" s="13">
        <v>45915</v>
      </c>
      <c r="C873" t="s">
        <v>1045</v>
      </c>
      <c r="D873" t="s">
        <v>3461</v>
      </c>
    </row>
    <row r="874" spans="1:4">
      <c r="A874">
        <v>898</v>
      </c>
      <c r="B874" s="13">
        <v>45915</v>
      </c>
      <c r="C874" t="s">
        <v>1816</v>
      </c>
      <c r="D874" t="s">
        <v>3462</v>
      </c>
    </row>
    <row r="875" spans="1:4">
      <c r="A875">
        <v>899</v>
      </c>
      <c r="B875" s="13">
        <v>45915</v>
      </c>
      <c r="C875" t="s">
        <v>1370</v>
      </c>
      <c r="D875" t="s">
        <v>3463</v>
      </c>
    </row>
    <row r="876" spans="1:4">
      <c r="A876">
        <v>900</v>
      </c>
      <c r="B876" s="13">
        <v>45915</v>
      </c>
      <c r="C876" t="s">
        <v>1131</v>
      </c>
      <c r="D876" t="s">
        <v>3464</v>
      </c>
    </row>
    <row r="877" spans="1:4">
      <c r="A877">
        <v>901</v>
      </c>
      <c r="B877" s="13">
        <v>45915</v>
      </c>
      <c r="C877" t="s">
        <v>1415</v>
      </c>
      <c r="D877" t="s">
        <v>3466</v>
      </c>
    </row>
    <row r="878" spans="1:4">
      <c r="A878">
        <v>902</v>
      </c>
      <c r="B878" s="13">
        <v>45916</v>
      </c>
      <c r="C878" t="s">
        <v>1551</v>
      </c>
      <c r="D878" t="s">
        <v>3468</v>
      </c>
    </row>
    <row r="879" spans="1:4">
      <c r="A879">
        <v>903</v>
      </c>
      <c r="B879" s="13">
        <v>45916</v>
      </c>
      <c r="C879" t="s">
        <v>2236</v>
      </c>
      <c r="D879" t="s">
        <v>3469</v>
      </c>
    </row>
    <row r="880" spans="1:4">
      <c r="A880">
        <v>904</v>
      </c>
      <c r="B880" s="13">
        <v>45916</v>
      </c>
      <c r="C880" t="s">
        <v>1931</v>
      </c>
      <c r="D880" t="s">
        <v>3471</v>
      </c>
    </row>
    <row r="881" spans="1:4">
      <c r="A881">
        <v>905</v>
      </c>
      <c r="B881" s="13">
        <v>45916</v>
      </c>
      <c r="C881" t="s">
        <v>1415</v>
      </c>
      <c r="D881" t="s">
        <v>3472</v>
      </c>
    </row>
    <row r="882" spans="1:4">
      <c r="A882">
        <v>906</v>
      </c>
      <c r="B882" s="13">
        <v>45916</v>
      </c>
      <c r="C882" t="s">
        <v>1425</v>
      </c>
      <c r="D882" t="s">
        <v>3473</v>
      </c>
    </row>
    <row r="883" spans="1:4">
      <c r="A883">
        <v>907</v>
      </c>
      <c r="B883" s="13">
        <v>45916</v>
      </c>
      <c r="C883" t="s">
        <v>1007</v>
      </c>
      <c r="D883" t="s">
        <v>3474</v>
      </c>
    </row>
    <row r="884" spans="1:4">
      <c r="A884">
        <v>908</v>
      </c>
      <c r="B884" s="13">
        <v>45916</v>
      </c>
      <c r="C884" t="s">
        <v>1680</v>
      </c>
      <c r="D884" t="s">
        <v>3475</v>
      </c>
    </row>
    <row r="885" spans="1:4">
      <c r="A885">
        <v>909</v>
      </c>
      <c r="B885" s="13">
        <v>45916</v>
      </c>
      <c r="C885" t="s">
        <v>981</v>
      </c>
      <c r="D885" t="s">
        <v>3476</v>
      </c>
    </row>
    <row r="886" spans="1:4">
      <c r="A886">
        <v>910</v>
      </c>
      <c r="B886" s="13">
        <v>45916</v>
      </c>
      <c r="C886" t="s">
        <v>1465</v>
      </c>
      <c r="D886" t="s">
        <v>3477</v>
      </c>
    </row>
    <row r="887" spans="1:4">
      <c r="A887">
        <v>911</v>
      </c>
      <c r="B887" s="13">
        <v>45917</v>
      </c>
      <c r="C887" t="s">
        <v>3480</v>
      </c>
      <c r="D887" t="s">
        <v>3487</v>
      </c>
    </row>
    <row r="888" spans="1:4">
      <c r="A888">
        <v>912</v>
      </c>
      <c r="B888" s="13">
        <v>45917</v>
      </c>
      <c r="C888" t="s">
        <v>1762</v>
      </c>
      <c r="D888" t="s">
        <v>3488</v>
      </c>
    </row>
    <row r="889" spans="1:4">
      <c r="A889">
        <v>913</v>
      </c>
      <c r="B889" s="13">
        <v>45917</v>
      </c>
      <c r="C889" t="s">
        <v>1705</v>
      </c>
      <c r="D889" t="s">
        <v>3489</v>
      </c>
    </row>
    <row r="890" spans="1:4">
      <c r="A890">
        <v>914</v>
      </c>
      <c r="B890" s="13">
        <v>45917</v>
      </c>
      <c r="C890" t="s">
        <v>1680</v>
      </c>
      <c r="D890" t="s">
        <v>3491</v>
      </c>
    </row>
    <row r="891" spans="1:4">
      <c r="A891">
        <v>915</v>
      </c>
      <c r="B891" s="13">
        <v>45917</v>
      </c>
      <c r="C891" t="s">
        <v>2093</v>
      </c>
      <c r="D891" t="s">
        <v>3492</v>
      </c>
    </row>
    <row r="892" spans="1:4">
      <c r="A892">
        <v>916</v>
      </c>
      <c r="B892" s="13">
        <v>45917</v>
      </c>
      <c r="C892" t="s">
        <v>2096</v>
      </c>
      <c r="D892" t="s">
        <v>3493</v>
      </c>
    </row>
    <row r="893" spans="1:4">
      <c r="A893">
        <v>917</v>
      </c>
      <c r="B893" s="13">
        <v>45917</v>
      </c>
      <c r="C893" t="s">
        <v>1633</v>
      </c>
      <c r="D893" t="s">
        <v>3494</v>
      </c>
    </row>
    <row r="894" spans="1:4">
      <c r="A894">
        <v>918</v>
      </c>
      <c r="B894" s="13">
        <v>45918</v>
      </c>
      <c r="C894" t="s">
        <v>1370</v>
      </c>
      <c r="D894" t="s">
        <v>3505</v>
      </c>
    </row>
    <row r="895" spans="1:4">
      <c r="A895">
        <v>919</v>
      </c>
      <c r="B895" s="13">
        <v>45918</v>
      </c>
      <c r="C895" t="s">
        <v>1018</v>
      </c>
      <c r="D895" t="s">
        <v>3506</v>
      </c>
    </row>
    <row r="896" spans="1:4">
      <c r="A896">
        <v>920</v>
      </c>
      <c r="B896" s="13">
        <v>45918</v>
      </c>
      <c r="C896" t="s">
        <v>1438</v>
      </c>
      <c r="D896" t="s">
        <v>3507</v>
      </c>
    </row>
    <row r="897" spans="1:4">
      <c r="A897">
        <v>921</v>
      </c>
      <c r="B897" s="13">
        <v>45918</v>
      </c>
      <c r="C897" t="s">
        <v>1444</v>
      </c>
      <c r="D897" t="s">
        <v>3508</v>
      </c>
    </row>
    <row r="898" spans="1:4">
      <c r="A898">
        <v>922</v>
      </c>
      <c r="B898" s="13">
        <v>45918</v>
      </c>
      <c r="C898" t="s">
        <v>3045</v>
      </c>
      <c r="D898" t="s">
        <v>3510</v>
      </c>
    </row>
    <row r="899" spans="1:4">
      <c r="A899">
        <v>923</v>
      </c>
      <c r="B899" s="13">
        <v>45918</v>
      </c>
      <c r="C899" t="s">
        <v>1882</v>
      </c>
      <c r="D899" t="s">
        <v>3511</v>
      </c>
    </row>
    <row r="900" spans="1:4">
      <c r="A900">
        <v>924</v>
      </c>
      <c r="B900" s="13">
        <v>45918</v>
      </c>
      <c r="C900" t="s">
        <v>3370</v>
      </c>
      <c r="D900" t="s">
        <v>3512</v>
      </c>
    </row>
    <row r="901" spans="1:4">
      <c r="A901">
        <v>925</v>
      </c>
      <c r="B901" s="13">
        <v>45918</v>
      </c>
      <c r="C901" t="s">
        <v>1415</v>
      </c>
      <c r="D901" t="s">
        <v>3513</v>
      </c>
    </row>
    <row r="902" spans="1:4">
      <c r="A902">
        <v>926</v>
      </c>
      <c r="B902" s="13">
        <v>45918</v>
      </c>
      <c r="C902" t="s">
        <v>1705</v>
      </c>
      <c r="D902" t="s">
        <v>3514</v>
      </c>
    </row>
    <row r="903" spans="1:4">
      <c r="A903">
        <v>927</v>
      </c>
      <c r="B903" s="13">
        <v>45918</v>
      </c>
      <c r="C903" t="s">
        <v>2739</v>
      </c>
      <c r="D903" t="s">
        <v>3515</v>
      </c>
    </row>
    <row r="904" spans="1:4">
      <c r="A904">
        <v>928</v>
      </c>
      <c r="B904" s="13">
        <v>45918</v>
      </c>
      <c r="C904" t="s">
        <v>3040</v>
      </c>
      <c r="D904" t="s">
        <v>3516</v>
      </c>
    </row>
    <row r="905" spans="1:4">
      <c r="A905">
        <v>929</v>
      </c>
      <c r="B905" s="13">
        <v>45918</v>
      </c>
      <c r="C905" t="s">
        <v>2637</v>
      </c>
      <c r="D905" t="s">
        <v>3517</v>
      </c>
    </row>
    <row r="906" spans="1:4">
      <c r="A906">
        <v>930</v>
      </c>
      <c r="B906" s="13">
        <v>45918</v>
      </c>
      <c r="C906" t="s">
        <v>2262</v>
      </c>
      <c r="D906" t="s">
        <v>3518</v>
      </c>
    </row>
    <row r="907" spans="1:4">
      <c r="A907">
        <v>931</v>
      </c>
      <c r="B907" s="13">
        <v>45919</v>
      </c>
      <c r="C907" t="s">
        <v>1074</v>
      </c>
      <c r="D907" t="s">
        <v>3522</v>
      </c>
    </row>
    <row r="908" spans="1:4">
      <c r="A908">
        <v>932</v>
      </c>
      <c r="B908" s="13">
        <v>45919</v>
      </c>
      <c r="C908" t="s">
        <v>1370</v>
      </c>
      <c r="D908" t="s">
        <v>3523</v>
      </c>
    </row>
    <row r="909" spans="1:4">
      <c r="A909">
        <v>933</v>
      </c>
      <c r="B909" s="13">
        <v>45919</v>
      </c>
      <c r="C909" t="s">
        <v>1010</v>
      </c>
      <c r="D909" t="s">
        <v>3524</v>
      </c>
    </row>
    <row r="910" spans="1:4">
      <c r="A910">
        <v>934</v>
      </c>
      <c r="B910" s="13">
        <v>45919</v>
      </c>
      <c r="C910" t="s">
        <v>2675</v>
      </c>
      <c r="D910" t="s">
        <v>3526</v>
      </c>
    </row>
    <row r="911" spans="1:4">
      <c r="A911">
        <v>935</v>
      </c>
      <c r="B911" s="13">
        <v>45920</v>
      </c>
      <c r="C911" t="s">
        <v>1766</v>
      </c>
      <c r="D911" t="s">
        <v>3531</v>
      </c>
    </row>
    <row r="912" spans="1:4">
      <c r="A912">
        <v>936</v>
      </c>
      <c r="B912" s="13">
        <v>45922</v>
      </c>
      <c r="C912" t="s">
        <v>1408</v>
      </c>
      <c r="D912" t="s">
        <v>3536</v>
      </c>
    </row>
    <row r="913" spans="1:4">
      <c r="A913">
        <v>937</v>
      </c>
      <c r="B913" s="13">
        <v>45922</v>
      </c>
      <c r="C913" t="s">
        <v>1928</v>
      </c>
      <c r="D913" t="s">
        <v>3537</v>
      </c>
    </row>
    <row r="914" spans="1:4">
      <c r="A914">
        <v>938</v>
      </c>
      <c r="B914" s="13">
        <v>45922</v>
      </c>
      <c r="C914" t="s">
        <v>1551</v>
      </c>
      <c r="D914" t="s">
        <v>3538</v>
      </c>
    </row>
    <row r="915" spans="1:4">
      <c r="A915">
        <v>939</v>
      </c>
      <c r="B915" s="13">
        <v>45922</v>
      </c>
      <c r="C915" t="s">
        <v>1438</v>
      </c>
      <c r="D915" t="s">
        <v>3539</v>
      </c>
    </row>
    <row r="916" spans="1:4">
      <c r="A916">
        <v>940</v>
      </c>
      <c r="B916" s="13">
        <v>45922</v>
      </c>
      <c r="C916" t="s">
        <v>1413</v>
      </c>
      <c r="D916" t="s">
        <v>3540</v>
      </c>
    </row>
    <row r="917" spans="1:4">
      <c r="A917">
        <v>941</v>
      </c>
      <c r="B917" s="13">
        <v>45922</v>
      </c>
      <c r="C917" t="s">
        <v>2348</v>
      </c>
      <c r="D917" t="s">
        <v>3541</v>
      </c>
    </row>
    <row r="918" spans="1:4">
      <c r="A918">
        <v>942</v>
      </c>
      <c r="B918" s="13">
        <v>45922</v>
      </c>
      <c r="C918" t="s">
        <v>1018</v>
      </c>
      <c r="D918" t="s">
        <v>3542</v>
      </c>
    </row>
    <row r="919" spans="1:4">
      <c r="A919">
        <v>943</v>
      </c>
      <c r="B919" s="13">
        <v>45923</v>
      </c>
      <c r="C919" t="s">
        <v>1045</v>
      </c>
      <c r="D919" t="s">
        <v>3547</v>
      </c>
    </row>
    <row r="920" spans="1:4">
      <c r="A920">
        <v>944</v>
      </c>
      <c r="B920" s="13">
        <v>45923</v>
      </c>
      <c r="C920" t="s">
        <v>1010</v>
      </c>
      <c r="D920" t="s">
        <v>3549</v>
      </c>
    </row>
    <row r="921" spans="1:4">
      <c r="A921">
        <v>945</v>
      </c>
      <c r="B921" s="13">
        <v>45923</v>
      </c>
      <c r="C921" t="s">
        <v>999</v>
      </c>
      <c r="D921" t="s">
        <v>3550</v>
      </c>
    </row>
    <row r="922" spans="1:4">
      <c r="A922">
        <v>946</v>
      </c>
      <c r="B922" s="13">
        <v>45923</v>
      </c>
      <c r="C922" t="s">
        <v>1816</v>
      </c>
      <c r="D922" t="s">
        <v>3551</v>
      </c>
    </row>
    <row r="923" spans="1:4">
      <c r="A923">
        <v>947</v>
      </c>
      <c r="B923" s="13">
        <v>45923</v>
      </c>
      <c r="C923" t="s">
        <v>1423</v>
      </c>
      <c r="D923" t="s">
        <v>3552</v>
      </c>
    </row>
    <row r="924" spans="1:4">
      <c r="A924">
        <v>948</v>
      </c>
      <c r="B924" s="13">
        <v>45923</v>
      </c>
      <c r="C924" t="s">
        <v>1620</v>
      </c>
      <c r="D924" t="s">
        <v>3553</v>
      </c>
    </row>
    <row r="925" spans="1:4">
      <c r="A925">
        <v>949</v>
      </c>
      <c r="B925" s="13">
        <v>45923</v>
      </c>
      <c r="C925" t="s">
        <v>1007</v>
      </c>
      <c r="D925" t="s">
        <v>3554</v>
      </c>
    </row>
    <row r="926" spans="1:4">
      <c r="A926">
        <v>950</v>
      </c>
      <c r="B926" s="13">
        <v>45923</v>
      </c>
      <c r="C926" t="s">
        <v>1045</v>
      </c>
      <c r="D926" t="s">
        <v>3556</v>
      </c>
    </row>
    <row r="927" spans="1:4">
      <c r="A927">
        <v>951</v>
      </c>
      <c r="B927" s="13">
        <v>45923</v>
      </c>
      <c r="C927" t="s">
        <v>1512</v>
      </c>
      <c r="D927" t="s">
        <v>3558</v>
      </c>
    </row>
    <row r="928" spans="1:4">
      <c r="A928">
        <v>952</v>
      </c>
      <c r="B928" s="13">
        <v>45924</v>
      </c>
      <c r="C928" t="s">
        <v>1362</v>
      </c>
      <c r="D928" t="s">
        <v>3562</v>
      </c>
    </row>
    <row r="929" spans="1:4">
      <c r="A929">
        <v>953</v>
      </c>
      <c r="B929" s="13">
        <v>45924</v>
      </c>
      <c r="C929" t="s">
        <v>981</v>
      </c>
      <c r="D929" t="s">
        <v>3564</v>
      </c>
    </row>
    <row r="930" spans="1:4">
      <c r="A930">
        <v>954</v>
      </c>
      <c r="B930" s="13">
        <v>45924</v>
      </c>
      <c r="C930" t="s">
        <v>1370</v>
      </c>
      <c r="D930" t="s">
        <v>3565</v>
      </c>
    </row>
    <row r="931" spans="1:4">
      <c r="A931">
        <v>955</v>
      </c>
      <c r="B931" s="13">
        <v>45924</v>
      </c>
      <c r="C931" t="s">
        <v>2675</v>
      </c>
      <c r="D931" t="s">
        <v>3566</v>
      </c>
    </row>
    <row r="932" spans="1:4">
      <c r="A932">
        <v>956</v>
      </c>
      <c r="B932" s="13">
        <v>45924</v>
      </c>
      <c r="C932" t="s">
        <v>1420</v>
      </c>
      <c r="D932" t="s">
        <v>3567</v>
      </c>
    </row>
    <row r="933" spans="1:4">
      <c r="A933">
        <v>957</v>
      </c>
      <c r="B933" s="13">
        <v>45926</v>
      </c>
      <c r="C933" t="s">
        <v>1762</v>
      </c>
      <c r="D933" t="s">
        <v>3613</v>
      </c>
    </row>
    <row r="934" spans="1:4">
      <c r="A934">
        <v>958</v>
      </c>
      <c r="B934" s="13">
        <v>45926</v>
      </c>
      <c r="C934" t="s">
        <v>1154</v>
      </c>
      <c r="D934" t="s">
        <v>3614</v>
      </c>
    </row>
    <row r="935" spans="1:4">
      <c r="A935">
        <v>959</v>
      </c>
      <c r="B935" s="13">
        <v>45926</v>
      </c>
      <c r="C935" t="s">
        <v>1370</v>
      </c>
      <c r="D935" t="s">
        <v>3615</v>
      </c>
    </row>
    <row r="936" spans="1:4">
      <c r="A936">
        <v>960</v>
      </c>
      <c r="B936" s="13">
        <v>45926</v>
      </c>
      <c r="C936" t="s">
        <v>1512</v>
      </c>
      <c r="D936" t="s">
        <v>3616</v>
      </c>
    </row>
    <row r="937" spans="1:4">
      <c r="A937">
        <v>961</v>
      </c>
      <c r="B937" s="13">
        <v>45926</v>
      </c>
      <c r="C937" t="s">
        <v>3617</v>
      </c>
      <c r="D937" t="s">
        <v>3619</v>
      </c>
    </row>
    <row r="938" spans="1:4">
      <c r="A938">
        <v>962</v>
      </c>
      <c r="B938" s="13">
        <v>45927</v>
      </c>
      <c r="C938" t="s">
        <v>3620</v>
      </c>
      <c r="D938" t="s">
        <v>3624</v>
      </c>
    </row>
    <row r="939" spans="1:4">
      <c r="A939">
        <v>963</v>
      </c>
      <c r="B939" s="13">
        <v>45927</v>
      </c>
      <c r="C939" t="s">
        <v>1912</v>
      </c>
      <c r="D939" t="s">
        <v>3627</v>
      </c>
    </row>
    <row r="940" spans="1:4">
      <c r="A940">
        <v>964</v>
      </c>
      <c r="B940" s="13">
        <v>45929</v>
      </c>
      <c r="C940" t="s">
        <v>2203</v>
      </c>
      <c r="D940" t="s">
        <v>3632</v>
      </c>
    </row>
    <row r="941" spans="1:4">
      <c r="A941">
        <v>965</v>
      </c>
      <c r="B941" s="13">
        <v>45925</v>
      </c>
      <c r="C941" t="s">
        <v>1438</v>
      </c>
      <c r="D941" t="s">
        <v>3637</v>
      </c>
    </row>
    <row r="942" spans="1:4">
      <c r="A942">
        <v>966</v>
      </c>
      <c r="B942" s="13">
        <v>45929</v>
      </c>
      <c r="C942" t="s">
        <v>1438</v>
      </c>
      <c r="D942" t="s">
        <v>3639</v>
      </c>
    </row>
    <row r="943" spans="1:4">
      <c r="A943">
        <v>967</v>
      </c>
      <c r="B943" s="13">
        <v>45929</v>
      </c>
      <c r="C943" t="s">
        <v>1705</v>
      </c>
      <c r="D943" t="s">
        <v>3640</v>
      </c>
    </row>
    <row r="944" spans="1:4">
      <c r="A944">
        <v>968</v>
      </c>
      <c r="B944" s="13">
        <v>45929</v>
      </c>
      <c r="C944" t="s">
        <v>2788</v>
      </c>
      <c r="D944" t="s">
        <v>3641</v>
      </c>
    </row>
    <row r="945" spans="1:4">
      <c r="A945">
        <v>969</v>
      </c>
      <c r="B945" s="13">
        <v>45929</v>
      </c>
      <c r="C945" t="s">
        <v>1362</v>
      </c>
      <c r="D945" t="s">
        <v>3642</v>
      </c>
    </row>
    <row r="946" spans="1:4">
      <c r="A946">
        <v>970</v>
      </c>
      <c r="B946" s="13">
        <v>45929</v>
      </c>
      <c r="C946" t="s">
        <v>1912</v>
      </c>
      <c r="D946" t="s">
        <v>3644</v>
      </c>
    </row>
    <row r="947" spans="1:4">
      <c r="A947">
        <v>971</v>
      </c>
      <c r="B947" s="13">
        <v>45929</v>
      </c>
      <c r="C947" t="s">
        <v>3191</v>
      </c>
      <c r="D947" t="s">
        <v>3646</v>
      </c>
    </row>
    <row r="948" spans="1:4">
      <c r="A948">
        <v>972</v>
      </c>
      <c r="B948" s="13">
        <v>45929</v>
      </c>
      <c r="C948" t="s">
        <v>3380</v>
      </c>
      <c r="D948" t="s">
        <v>3648</v>
      </c>
    </row>
    <row r="949" spans="1:4">
      <c r="A949">
        <v>973</v>
      </c>
      <c r="B949" s="13">
        <v>45929</v>
      </c>
      <c r="C949" t="s">
        <v>1680</v>
      </c>
      <c r="D949" t="s">
        <v>3649</v>
      </c>
    </row>
    <row r="950" spans="1:4">
      <c r="A950">
        <v>974</v>
      </c>
      <c r="B950" s="13">
        <v>45925</v>
      </c>
      <c r="C950" t="s">
        <v>1370</v>
      </c>
      <c r="D950" t="s">
        <v>3650</v>
      </c>
    </row>
    <row r="951" spans="1:4">
      <c r="A951">
        <v>975</v>
      </c>
      <c r="B951" s="13">
        <v>45925</v>
      </c>
      <c r="C951" t="s">
        <v>1512</v>
      </c>
      <c r="D951" t="s">
        <v>3651</v>
      </c>
    </row>
    <row r="952" spans="1:4">
      <c r="A952">
        <v>976</v>
      </c>
      <c r="B952" s="13">
        <v>45925</v>
      </c>
      <c r="C952" t="s">
        <v>1349</v>
      </c>
      <c r="D952" t="s">
        <v>3652</v>
      </c>
    </row>
    <row r="953" spans="1:4">
      <c r="A953">
        <v>977</v>
      </c>
      <c r="B953" s="13">
        <v>45929</v>
      </c>
      <c r="C953" t="s">
        <v>1512</v>
      </c>
      <c r="D953" t="s">
        <v>3653</v>
      </c>
    </row>
    <row r="954" spans="1:4">
      <c r="A954">
        <v>978</v>
      </c>
      <c r="B954" s="13">
        <v>45930</v>
      </c>
      <c r="C954" t="s">
        <v>2096</v>
      </c>
      <c r="D954" t="s">
        <v>3663</v>
      </c>
    </row>
    <row r="955" spans="1:4">
      <c r="A955">
        <v>979</v>
      </c>
      <c r="B955" s="13">
        <v>45930</v>
      </c>
      <c r="C955" t="s">
        <v>1512</v>
      </c>
      <c r="D955" t="s">
        <v>3664</v>
      </c>
    </row>
    <row r="956" spans="1:4">
      <c r="A956">
        <v>980</v>
      </c>
      <c r="B956" s="13">
        <v>45930</v>
      </c>
      <c r="C956" t="s">
        <v>2557</v>
      </c>
      <c r="D956" t="s">
        <v>3666</v>
      </c>
    </row>
    <row r="957" spans="1:4">
      <c r="A957">
        <v>981</v>
      </c>
      <c r="B957" s="13">
        <v>45930</v>
      </c>
      <c r="C957" t="s">
        <v>1370</v>
      </c>
      <c r="D957" t="s">
        <v>3667</v>
      </c>
    </row>
    <row r="958" spans="1:4">
      <c r="A958">
        <v>982</v>
      </c>
      <c r="B958" s="13">
        <v>45930</v>
      </c>
      <c r="C958" t="s">
        <v>1438</v>
      </c>
      <c r="D958" t="s">
        <v>3668</v>
      </c>
    </row>
    <row r="959" spans="1:4">
      <c r="A959">
        <v>983</v>
      </c>
      <c r="B959" s="13">
        <v>45930</v>
      </c>
      <c r="C959" t="s">
        <v>1680</v>
      </c>
      <c r="D959" t="s">
        <v>3669</v>
      </c>
    </row>
    <row r="960" spans="1:4">
      <c r="A960">
        <v>984</v>
      </c>
      <c r="B960" s="13">
        <v>45930</v>
      </c>
      <c r="C960" t="s">
        <v>1705</v>
      </c>
      <c r="D960" t="s">
        <v>3670</v>
      </c>
    </row>
    <row r="961" spans="1:4">
      <c r="A961">
        <v>985</v>
      </c>
      <c r="B961" s="13">
        <v>45930</v>
      </c>
      <c r="C961" t="s">
        <v>3656</v>
      </c>
      <c r="D961" t="s">
        <v>3671</v>
      </c>
    </row>
    <row r="962" spans="1:4">
      <c r="A962">
        <v>986</v>
      </c>
      <c r="B962" s="13">
        <v>45931</v>
      </c>
      <c r="C962" t="s">
        <v>1802</v>
      </c>
      <c r="D962" t="s">
        <v>3699</v>
      </c>
    </row>
    <row r="963" spans="1:4">
      <c r="A963">
        <v>987</v>
      </c>
      <c r="B963" s="13">
        <v>45931</v>
      </c>
      <c r="C963" t="s">
        <v>1705</v>
      </c>
      <c r="D963" t="s">
        <v>3700</v>
      </c>
    </row>
    <row r="964" spans="1:4">
      <c r="A964">
        <v>988</v>
      </c>
      <c r="B964" s="13">
        <v>45931</v>
      </c>
      <c r="C964" t="s">
        <v>1845</v>
      </c>
      <c r="D964" t="s">
        <v>3701</v>
      </c>
    </row>
    <row r="965" spans="1:4">
      <c r="A965">
        <v>989</v>
      </c>
      <c r="B965" s="13">
        <v>45931</v>
      </c>
      <c r="C965" t="s">
        <v>1007</v>
      </c>
      <c r="D965" t="s">
        <v>3702</v>
      </c>
    </row>
    <row r="966" spans="1:4">
      <c r="A966">
        <v>990</v>
      </c>
      <c r="B966" s="13">
        <v>45931</v>
      </c>
      <c r="C966" t="s">
        <v>1825</v>
      </c>
      <c r="D966" t="s">
        <v>3704</v>
      </c>
    </row>
    <row r="967" spans="1:4">
      <c r="A967">
        <v>991</v>
      </c>
      <c r="B967" s="13">
        <v>45931</v>
      </c>
      <c r="C967" t="s">
        <v>3705</v>
      </c>
      <c r="D967" t="s">
        <v>3706</v>
      </c>
    </row>
    <row r="968" spans="1:4">
      <c r="A968">
        <v>992</v>
      </c>
      <c r="B968" s="13">
        <v>45932</v>
      </c>
      <c r="C968" t="s">
        <v>1680</v>
      </c>
      <c r="D968" t="s">
        <v>3711</v>
      </c>
    </row>
    <row r="969" spans="1:4">
      <c r="A969">
        <v>993</v>
      </c>
      <c r="B969" s="13">
        <v>45932</v>
      </c>
      <c r="C969" t="s">
        <v>1747</v>
      </c>
      <c r="D969" t="s">
        <v>3712</v>
      </c>
    </row>
    <row r="970" spans="1:4">
      <c r="A970">
        <v>994</v>
      </c>
      <c r="B970" s="13">
        <v>45932</v>
      </c>
      <c r="C970" t="s">
        <v>1370</v>
      </c>
      <c r="D970" t="s">
        <v>3717</v>
      </c>
    </row>
    <row r="971" spans="1:4">
      <c r="A971">
        <v>995</v>
      </c>
      <c r="B971" s="13">
        <v>45932</v>
      </c>
      <c r="C971" t="s">
        <v>3708</v>
      </c>
      <c r="D971" t="s">
        <v>3719</v>
      </c>
    </row>
    <row r="972" spans="1:4">
      <c r="A972">
        <v>996</v>
      </c>
      <c r="B972" s="13">
        <v>45932</v>
      </c>
      <c r="C972" t="s">
        <v>2093</v>
      </c>
      <c r="D972" t="s">
        <v>3720</v>
      </c>
    </row>
    <row r="973" spans="1:4">
      <c r="A973">
        <v>997</v>
      </c>
      <c r="B973" s="13">
        <v>45933</v>
      </c>
      <c r="C973" t="s">
        <v>2093</v>
      </c>
      <c r="D973" t="s">
        <v>3726</v>
      </c>
    </row>
    <row r="974" spans="1:4">
      <c r="A974">
        <v>998</v>
      </c>
      <c r="B974" s="13">
        <v>45933</v>
      </c>
      <c r="C974" t="s">
        <v>1882</v>
      </c>
      <c r="D974" t="s">
        <v>3729</v>
      </c>
    </row>
    <row r="975" spans="1:4">
      <c r="A975">
        <v>999</v>
      </c>
      <c r="B975" s="13">
        <v>45933</v>
      </c>
      <c r="C975" t="s">
        <v>1882</v>
      </c>
      <c r="D975" t="s">
        <v>3730</v>
      </c>
    </row>
    <row r="976" spans="1:4">
      <c r="A976">
        <v>1000</v>
      </c>
      <c r="B976" s="13">
        <v>45939</v>
      </c>
      <c r="C976" t="s">
        <v>1551</v>
      </c>
      <c r="D976" t="s">
        <v>3732</v>
      </c>
    </row>
    <row r="977" spans="1:4">
      <c r="A977">
        <v>1001</v>
      </c>
      <c r="B977" s="13">
        <v>45939</v>
      </c>
      <c r="C977" t="s">
        <v>1415</v>
      </c>
      <c r="D977" t="s">
        <v>3733</v>
      </c>
    </row>
    <row r="978" spans="1:4">
      <c r="A978">
        <v>1002</v>
      </c>
      <c r="B978" s="13">
        <v>45940</v>
      </c>
      <c r="C978" t="s">
        <v>1277</v>
      </c>
      <c r="D978" t="s">
        <v>3737</v>
      </c>
    </row>
    <row r="979" spans="1:4">
      <c r="A979">
        <v>1003</v>
      </c>
      <c r="B979" s="13">
        <v>45940</v>
      </c>
      <c r="C979" t="s">
        <v>1705</v>
      </c>
      <c r="D979" t="s">
        <v>3743</v>
      </c>
    </row>
    <row r="980" spans="1:4">
      <c r="A980">
        <v>1004</v>
      </c>
      <c r="B980" s="13">
        <v>45940</v>
      </c>
      <c r="C980" t="s">
        <v>1548</v>
      </c>
      <c r="D980" t="s">
        <v>3744</v>
      </c>
    </row>
    <row r="981" spans="1:4">
      <c r="A981">
        <v>1005</v>
      </c>
      <c r="B981" s="13">
        <v>45940</v>
      </c>
      <c r="C981" t="s">
        <v>1349</v>
      </c>
      <c r="D981" t="s">
        <v>3745</v>
      </c>
    </row>
    <row r="982" spans="1:4">
      <c r="A982">
        <v>1006</v>
      </c>
      <c r="B982" s="13">
        <v>45940</v>
      </c>
      <c r="C982" t="s">
        <v>1344</v>
      </c>
      <c r="D982" t="s">
        <v>3747</v>
      </c>
    </row>
    <row r="983" spans="1:4">
      <c r="A983">
        <v>1007</v>
      </c>
      <c r="B983" s="13">
        <v>45940</v>
      </c>
      <c r="C983" t="s">
        <v>1007</v>
      </c>
      <c r="D983" t="s">
        <v>3748</v>
      </c>
    </row>
    <row r="984" spans="1:4">
      <c r="A984">
        <v>1008</v>
      </c>
      <c r="B984" s="13">
        <v>45940</v>
      </c>
      <c r="C984" t="s">
        <v>3320</v>
      </c>
      <c r="D984" t="s">
        <v>3749</v>
      </c>
    </row>
    <row r="985" spans="1:4">
      <c r="A985">
        <v>1009</v>
      </c>
      <c r="B985" s="13">
        <v>45940</v>
      </c>
      <c r="C985" t="s">
        <v>1154</v>
      </c>
      <c r="D985" t="s">
        <v>3750</v>
      </c>
    </row>
    <row r="986" spans="1:4">
      <c r="A986">
        <v>1010</v>
      </c>
      <c r="B986" s="13">
        <v>45940</v>
      </c>
      <c r="C986" t="s">
        <v>2421</v>
      </c>
      <c r="D986" t="s">
        <v>3751</v>
      </c>
    </row>
    <row r="987" spans="1:4">
      <c r="A987">
        <v>1011</v>
      </c>
      <c r="B987" s="13">
        <v>45940</v>
      </c>
      <c r="C987" t="s">
        <v>3705</v>
      </c>
      <c r="D987" t="s">
        <v>3752</v>
      </c>
    </row>
    <row r="988" spans="1:4">
      <c r="A988">
        <v>1012</v>
      </c>
      <c r="B988" s="13">
        <v>45940</v>
      </c>
      <c r="C988" t="s">
        <v>1569</v>
      </c>
      <c r="D988" t="s">
        <v>3753</v>
      </c>
    </row>
    <row r="989" spans="1:4">
      <c r="A989">
        <v>1013</v>
      </c>
      <c r="B989" s="13">
        <v>45940</v>
      </c>
      <c r="C989" t="s">
        <v>1503</v>
      </c>
      <c r="D989" t="s">
        <v>3754</v>
      </c>
    </row>
    <row r="990" spans="1:4">
      <c r="A990">
        <v>1014</v>
      </c>
      <c r="B990" s="13">
        <v>45932</v>
      </c>
      <c r="C990" t="s">
        <v>1747</v>
      </c>
      <c r="D990" t="s">
        <v>3760</v>
      </c>
    </row>
    <row r="991" spans="1:4">
      <c r="A991">
        <v>1015</v>
      </c>
      <c r="B991" s="13">
        <v>45940</v>
      </c>
      <c r="C991" t="s">
        <v>2421</v>
      </c>
      <c r="D991" t="s">
        <v>3761</v>
      </c>
    </row>
    <row r="992" spans="1:4">
      <c r="A992">
        <v>1016</v>
      </c>
      <c r="B992" s="13">
        <v>45941</v>
      </c>
      <c r="C992" t="s">
        <v>2925</v>
      </c>
      <c r="D992" t="s">
        <v>3762</v>
      </c>
    </row>
    <row r="993" spans="1:4">
      <c r="A993">
        <v>1017</v>
      </c>
      <c r="B993" s="13">
        <v>45941</v>
      </c>
      <c r="C993" t="s">
        <v>1680</v>
      </c>
      <c r="D993" t="s">
        <v>3763</v>
      </c>
    </row>
    <row r="994" spans="1:4">
      <c r="A994">
        <v>1018</v>
      </c>
      <c r="B994" s="13">
        <v>45943</v>
      </c>
      <c r="C994" t="s">
        <v>1349</v>
      </c>
      <c r="D994" t="s">
        <v>3766</v>
      </c>
    </row>
    <row r="995" spans="1:4">
      <c r="A995">
        <v>1019</v>
      </c>
      <c r="B995" s="13">
        <v>45943</v>
      </c>
      <c r="C995" t="s">
        <v>1370</v>
      </c>
      <c r="D995" t="s">
        <v>3768</v>
      </c>
    </row>
    <row r="996" spans="1:4">
      <c r="A996">
        <v>1020</v>
      </c>
      <c r="B996" s="13">
        <v>45943</v>
      </c>
      <c r="C996" t="s">
        <v>1349</v>
      </c>
      <c r="D996" t="s">
        <v>3770</v>
      </c>
    </row>
    <row r="997" spans="1:4">
      <c r="A997">
        <v>1021</v>
      </c>
      <c r="B997" s="13">
        <v>45943</v>
      </c>
      <c r="C997" t="s">
        <v>3771</v>
      </c>
      <c r="D997" t="s">
        <v>3774</v>
      </c>
    </row>
    <row r="998" spans="1:4">
      <c r="A998">
        <v>1022</v>
      </c>
      <c r="B998" s="13">
        <v>45943</v>
      </c>
      <c r="C998" t="s">
        <v>1551</v>
      </c>
      <c r="D998" t="s">
        <v>3775</v>
      </c>
    </row>
    <row r="999" spans="1:4">
      <c r="A999">
        <v>1023</v>
      </c>
      <c r="B999" s="13">
        <v>45943</v>
      </c>
      <c r="C999" t="s">
        <v>2552</v>
      </c>
      <c r="D999" t="s">
        <v>3776</v>
      </c>
    </row>
    <row r="1000" spans="1:4">
      <c r="A1000">
        <v>1024</v>
      </c>
      <c r="B1000" s="13">
        <v>45943</v>
      </c>
      <c r="C1000" t="s">
        <v>3777</v>
      </c>
      <c r="D1000" t="s">
        <v>3778</v>
      </c>
    </row>
    <row r="1001" spans="1:4">
      <c r="A1001">
        <v>1025</v>
      </c>
      <c r="B1001" s="13">
        <v>45943</v>
      </c>
      <c r="C1001" t="s">
        <v>3191</v>
      </c>
      <c r="D1001" t="s">
        <v>3779</v>
      </c>
    </row>
    <row r="1002" spans="1:4">
      <c r="A1002">
        <v>1026</v>
      </c>
      <c r="B1002" s="13">
        <v>45943</v>
      </c>
      <c r="C1002" t="s">
        <v>1822</v>
      </c>
      <c r="D1002" t="s">
        <v>3788</v>
      </c>
    </row>
    <row r="1003" spans="1:4">
      <c r="A1003">
        <v>1027</v>
      </c>
      <c r="B1003" s="13">
        <v>45943</v>
      </c>
      <c r="C1003" t="s">
        <v>1525</v>
      </c>
      <c r="D1003" t="s">
        <v>3789</v>
      </c>
    </row>
    <row r="1004" spans="1:4">
      <c r="A1004">
        <v>1028</v>
      </c>
      <c r="B1004" s="13">
        <v>45972</v>
      </c>
      <c r="C1004" t="s">
        <v>1548</v>
      </c>
      <c r="D1004" t="s">
        <v>3807</v>
      </c>
    </row>
    <row r="1005" spans="1:4">
      <c r="A1005">
        <v>1029</v>
      </c>
      <c r="B1005" s="13">
        <v>45972</v>
      </c>
      <c r="C1005" t="s">
        <v>2693</v>
      </c>
      <c r="D1005" t="s">
        <v>3808</v>
      </c>
    </row>
    <row r="1006" spans="1:4">
      <c r="A1006">
        <v>1030</v>
      </c>
      <c r="B1006" s="13">
        <v>45972</v>
      </c>
      <c r="C1006" t="s">
        <v>1548</v>
      </c>
      <c r="D1006" t="s">
        <v>3809</v>
      </c>
    </row>
    <row r="1007" spans="1:4">
      <c r="A1007">
        <v>1031</v>
      </c>
      <c r="B1007" s="13">
        <v>45972</v>
      </c>
      <c r="C1007" t="s">
        <v>1548</v>
      </c>
      <c r="D1007" t="s">
        <v>3810</v>
      </c>
    </row>
    <row r="1008" spans="1:4">
      <c r="A1008">
        <v>1032</v>
      </c>
      <c r="B1008" s="13">
        <v>45972</v>
      </c>
      <c r="C1008" t="s">
        <v>1548</v>
      </c>
      <c r="D1008" t="s">
        <v>3811</v>
      </c>
    </row>
    <row r="1009" spans="1:4">
      <c r="A1009">
        <v>1033</v>
      </c>
      <c r="B1009" s="13">
        <v>45972</v>
      </c>
      <c r="C1009" t="s">
        <v>1408</v>
      </c>
      <c r="D1009" t="s">
        <v>3812</v>
      </c>
    </row>
    <row r="1010" spans="1:4">
      <c r="A1010">
        <v>1034</v>
      </c>
      <c r="B1010" s="13">
        <v>45972</v>
      </c>
      <c r="C1010" t="s">
        <v>2803</v>
      </c>
      <c r="D1010" t="s">
        <v>3813</v>
      </c>
    </row>
    <row r="1011" spans="1:4">
      <c r="A1011">
        <v>1035</v>
      </c>
      <c r="B1011" s="13">
        <v>45972</v>
      </c>
      <c r="C1011" t="s">
        <v>972</v>
      </c>
      <c r="D1011" t="s">
        <v>3814</v>
      </c>
    </row>
    <row r="1012" spans="1:4">
      <c r="A1012">
        <v>1036</v>
      </c>
      <c r="B1012" s="13">
        <v>45975</v>
      </c>
      <c r="C1012" t="s">
        <v>2310</v>
      </c>
      <c r="D1012" t="s">
        <v>3815</v>
      </c>
    </row>
    <row r="1013" spans="1:4">
      <c r="A1013">
        <v>1037</v>
      </c>
      <c r="B1013" s="13">
        <v>45975</v>
      </c>
      <c r="C1013" t="s">
        <v>2310</v>
      </c>
      <c r="D1013" t="s">
        <v>3816</v>
      </c>
    </row>
    <row r="1014" spans="1:4">
      <c r="A1014">
        <v>1038</v>
      </c>
      <c r="B1014" s="13">
        <v>45975</v>
      </c>
      <c r="C1014" t="s">
        <v>2803</v>
      </c>
      <c r="D1014" t="s">
        <v>3817</v>
      </c>
    </row>
    <row r="1015" spans="1:4">
      <c r="A1015">
        <v>1039</v>
      </c>
      <c r="B1015" s="13">
        <v>45975</v>
      </c>
      <c r="C1015" t="s">
        <v>1408</v>
      </c>
      <c r="D1015" t="s">
        <v>3818</v>
      </c>
    </row>
    <row r="1016" spans="1:4">
      <c r="A1016">
        <v>1040</v>
      </c>
      <c r="B1016" s="13">
        <v>45975</v>
      </c>
      <c r="C1016" t="s">
        <v>1408</v>
      </c>
      <c r="D1016" t="s">
        <v>3819</v>
      </c>
    </row>
    <row r="1017" spans="1:4">
      <c r="A1017">
        <v>1041</v>
      </c>
      <c r="B1017" s="13">
        <v>45975</v>
      </c>
      <c r="C1017" t="s">
        <v>1548</v>
      </c>
      <c r="D1017" t="s">
        <v>3820</v>
      </c>
    </row>
    <row r="1018" spans="1:4">
      <c r="A1018">
        <v>1042</v>
      </c>
      <c r="B1018" s="13">
        <v>45975</v>
      </c>
      <c r="C1018" t="s">
        <v>2310</v>
      </c>
      <c r="D1018" t="s">
        <v>3821</v>
      </c>
    </row>
    <row r="1019" spans="1:4">
      <c r="A1019">
        <v>1043</v>
      </c>
      <c r="B1019" s="13">
        <v>45975</v>
      </c>
      <c r="C1019" t="s">
        <v>1408</v>
      </c>
      <c r="D1019" t="s">
        <v>3822</v>
      </c>
    </row>
    <row r="1020" spans="1:4">
      <c r="A1020">
        <v>1044</v>
      </c>
      <c r="B1020" s="13">
        <v>45975</v>
      </c>
      <c r="C1020" t="s">
        <v>2803</v>
      </c>
      <c r="D1020" t="s">
        <v>3823</v>
      </c>
    </row>
    <row r="1021" spans="1:4">
      <c r="A1021">
        <v>1045</v>
      </c>
      <c r="B1021" s="13">
        <v>45976</v>
      </c>
      <c r="C1021" t="s">
        <v>1408</v>
      </c>
      <c r="D1021" t="s">
        <v>3825</v>
      </c>
    </row>
    <row r="1022" spans="1:4">
      <c r="A1022">
        <v>1046</v>
      </c>
      <c r="B1022" s="13">
        <v>45976</v>
      </c>
      <c r="C1022" t="s">
        <v>2693</v>
      </c>
      <c r="D1022" t="s">
        <v>3826</v>
      </c>
    </row>
    <row r="1023" spans="1:4">
      <c r="A1023">
        <v>1047</v>
      </c>
      <c r="B1023" s="13">
        <v>46013</v>
      </c>
      <c r="C1023" t="s">
        <v>1370</v>
      </c>
      <c r="D1023" t="s">
        <v>3827</v>
      </c>
    </row>
    <row r="1024" spans="1:4">
      <c r="A1024">
        <v>1048</v>
      </c>
      <c r="B1024" s="13">
        <v>46013</v>
      </c>
      <c r="C1024" t="s">
        <v>2325</v>
      </c>
      <c r="D1024" t="s">
        <v>3828</v>
      </c>
    </row>
    <row r="1025" spans="1:4">
      <c r="A1025">
        <v>1049</v>
      </c>
      <c r="B1025" s="13">
        <v>46013</v>
      </c>
      <c r="C1025" t="s">
        <v>2325</v>
      </c>
      <c r="D1025" t="s">
        <v>3829</v>
      </c>
    </row>
    <row r="1026" spans="1:4">
      <c r="A1026">
        <v>1050</v>
      </c>
      <c r="B1026" s="13">
        <v>46013</v>
      </c>
      <c r="C1026" t="s">
        <v>2803</v>
      </c>
      <c r="D1026" t="s">
        <v>3830</v>
      </c>
    </row>
    <row r="1027" spans="1:4">
      <c r="A1027">
        <v>1051</v>
      </c>
      <c r="B1027" s="13">
        <v>46030</v>
      </c>
      <c r="C1027" t="s">
        <v>2803</v>
      </c>
      <c r="D1027" t="s">
        <v>3832</v>
      </c>
    </row>
    <row r="1028" spans="1:4">
      <c r="A1028">
        <v>1052</v>
      </c>
      <c r="B1028" s="13">
        <v>46030</v>
      </c>
      <c r="C1028" t="s">
        <v>1408</v>
      </c>
      <c r="D1028" t="s">
        <v>3833</v>
      </c>
    </row>
    <row r="1029" spans="1:4">
      <c r="A1029">
        <v>1053</v>
      </c>
      <c r="B1029" s="13">
        <v>46030</v>
      </c>
      <c r="C1029" t="s">
        <v>2693</v>
      </c>
      <c r="D1029" t="s">
        <v>3834</v>
      </c>
    </row>
    <row r="1030" spans="1:4">
      <c r="A1030">
        <v>1054</v>
      </c>
      <c r="B1030" s="13">
        <v>46041</v>
      </c>
      <c r="C1030" t="s">
        <v>2310</v>
      </c>
      <c r="D1030" t="s">
        <v>3836</v>
      </c>
    </row>
    <row r="1031" spans="1:4">
      <c r="A1031">
        <v>1055</v>
      </c>
      <c r="B1031" s="13">
        <v>46041</v>
      </c>
      <c r="C1031" t="s">
        <v>1548</v>
      </c>
      <c r="D1031" t="s">
        <v>3838</v>
      </c>
    </row>
    <row r="1032" spans="1:4">
      <c r="A1032">
        <v>1056</v>
      </c>
      <c r="B1032" s="13">
        <v>46041</v>
      </c>
      <c r="C1032" t="s">
        <v>2325</v>
      </c>
      <c r="D1032" t="s">
        <v>3840</v>
      </c>
    </row>
    <row r="1033" spans="1:4">
      <c r="A1033">
        <v>1057</v>
      </c>
      <c r="B1033" s="13">
        <v>46041</v>
      </c>
      <c r="C1033" t="s">
        <v>1548</v>
      </c>
      <c r="D1033" t="s">
        <v>3841</v>
      </c>
    </row>
    <row r="1034" spans="1:4">
      <c r="A1034">
        <v>1058</v>
      </c>
      <c r="B1034" s="13">
        <v>46041</v>
      </c>
      <c r="C1034" t="s">
        <v>2310</v>
      </c>
      <c r="D1034" t="s">
        <v>3843</v>
      </c>
    </row>
    <row r="1035" spans="1:4">
      <c r="A1035">
        <v>1059</v>
      </c>
      <c r="B1035" s="13">
        <v>46041</v>
      </c>
      <c r="C1035" t="s">
        <v>1408</v>
      </c>
      <c r="D1035" t="s">
        <v>3844</v>
      </c>
    </row>
    <row r="1036" spans="1:4">
      <c r="A1036">
        <v>1060</v>
      </c>
      <c r="B1036" s="13">
        <v>46041</v>
      </c>
      <c r="C1036" t="s">
        <v>1492</v>
      </c>
      <c r="D1036" t="s">
        <v>3846</v>
      </c>
    </row>
    <row r="1037" spans="1:4">
      <c r="A1037">
        <v>1061</v>
      </c>
      <c r="B1037" s="13">
        <v>46042</v>
      </c>
      <c r="C1037" t="s">
        <v>1408</v>
      </c>
      <c r="D1037" t="s">
        <v>3848</v>
      </c>
    </row>
    <row r="1038" spans="1:4">
      <c r="A1038">
        <v>1062</v>
      </c>
      <c r="B1038" s="13">
        <v>46042</v>
      </c>
      <c r="C1038" t="s">
        <v>2803</v>
      </c>
      <c r="D1038" t="s">
        <v>3850</v>
      </c>
    </row>
    <row r="1039" spans="1:4">
      <c r="A1039">
        <v>1063</v>
      </c>
      <c r="B1039" s="13">
        <v>46042</v>
      </c>
      <c r="C1039" t="s">
        <v>2310</v>
      </c>
      <c r="D1039" t="s">
        <v>3852</v>
      </c>
    </row>
    <row r="1040" spans="1:4">
      <c r="A1040">
        <v>1064</v>
      </c>
      <c r="B1040" s="13">
        <v>46042</v>
      </c>
      <c r="C1040" t="s">
        <v>2803</v>
      </c>
      <c r="D1040" t="s">
        <v>4140</v>
      </c>
    </row>
    <row r="1041" spans="1:4">
      <c r="A1041">
        <v>1065</v>
      </c>
      <c r="B1041" s="13">
        <v>46042</v>
      </c>
      <c r="C1041" t="s">
        <v>2803</v>
      </c>
      <c r="D1041" t="s">
        <v>4143</v>
      </c>
    </row>
    <row r="1042" spans="1:4">
      <c r="A1042">
        <v>1066</v>
      </c>
      <c r="B1042" s="13">
        <v>46042</v>
      </c>
      <c r="C1042" t="s">
        <v>1492</v>
      </c>
      <c r="D1042" t="s">
        <v>4145</v>
      </c>
    </row>
    <row r="1043" spans="1:4">
      <c r="A1043">
        <v>1067</v>
      </c>
      <c r="B1043" s="13">
        <v>46042</v>
      </c>
      <c r="C1043" t="s">
        <v>1408</v>
      </c>
      <c r="D1043" t="s">
        <v>4148</v>
      </c>
    </row>
    <row r="1044" spans="1:4">
      <c r="A1044">
        <v>1068</v>
      </c>
      <c r="B1044" s="13">
        <v>46050</v>
      </c>
      <c r="C1044" t="s">
        <v>2537</v>
      </c>
      <c r="D1044" t="s">
        <v>4152</v>
      </c>
    </row>
    <row r="1045" spans="1:4">
      <c r="A1045">
        <v>1069</v>
      </c>
      <c r="B1045" s="13">
        <v>46050</v>
      </c>
      <c r="C1045" t="s">
        <v>1456</v>
      </c>
      <c r="D1045" t="s">
        <v>4155</v>
      </c>
    </row>
    <row r="1046" spans="1:4">
      <c r="A1046">
        <v>1070</v>
      </c>
      <c r="B1046" s="13">
        <v>46052</v>
      </c>
      <c r="C1046" t="s">
        <v>2675</v>
      </c>
      <c r="D1046" t="s">
        <v>4249</v>
      </c>
    </row>
    <row r="1047" spans="1:4">
      <c r="A1047">
        <v>1071</v>
      </c>
      <c r="B1047" s="13">
        <v>46084</v>
      </c>
      <c r="C1047" t="s">
        <v>2325</v>
      </c>
      <c r="D1047" t="s">
        <v>4480</v>
      </c>
    </row>
    <row r="1048" spans="1:4">
      <c r="A1048">
        <v>1072</v>
      </c>
      <c r="B1048" s="13">
        <v>46084</v>
      </c>
      <c r="C1048" t="s">
        <v>1370</v>
      </c>
      <c r="D1048" t="s">
        <v>4482</v>
      </c>
    </row>
    <row r="1049" spans="1:4">
      <c r="A1049">
        <v>1073</v>
      </c>
      <c r="B1049" s="13">
        <v>46080</v>
      </c>
      <c r="C1049" t="s">
        <v>1007</v>
      </c>
      <c r="D1049" t="s">
        <v>4485</v>
      </c>
    </row>
    <row r="1050" spans="1:4">
      <c r="A1050">
        <v>1074</v>
      </c>
      <c r="B1050" s="13">
        <v>46085</v>
      </c>
      <c r="C1050" t="s">
        <v>2925</v>
      </c>
      <c r="D1050" t="s">
        <v>4496</v>
      </c>
    </row>
    <row r="1051" spans="1:4">
      <c r="A1051">
        <v>1075</v>
      </c>
      <c r="B1051" s="13">
        <v>46090</v>
      </c>
      <c r="C1051" t="s">
        <v>2050</v>
      </c>
      <c r="D1051" t="s">
        <v>4523</v>
      </c>
    </row>
    <row r="1052" spans="1:4">
      <c r="A1052">
        <v>1076</v>
      </c>
      <c r="B1052" s="13">
        <v>46090</v>
      </c>
      <c r="C1052" t="s">
        <v>1548</v>
      </c>
      <c r="D1052" t="s">
        <v>4525</v>
      </c>
    </row>
    <row r="1053" spans="1:4">
      <c r="A1053">
        <v>1077</v>
      </c>
      <c r="B1053" s="13">
        <v>46092</v>
      </c>
      <c r="C1053" t="s">
        <v>2310</v>
      </c>
      <c r="D1053" t="s">
        <v>4530</v>
      </c>
    </row>
    <row r="1054" spans="1:4">
      <c r="A1054">
        <v>1078</v>
      </c>
      <c r="B1054" s="13">
        <v>46093</v>
      </c>
      <c r="C1054" t="s">
        <v>2325</v>
      </c>
      <c r="D1054" t="s">
        <v>4531</v>
      </c>
    </row>
    <row r="1055" spans="1:4">
      <c r="A1055">
        <v>1079</v>
      </c>
      <c r="B1055" s="13">
        <v>46093</v>
      </c>
      <c r="C1055" t="s">
        <v>1408</v>
      </c>
      <c r="D1055" t="s">
        <v>4532</v>
      </c>
    </row>
    <row r="1056" spans="1:4">
      <c r="A1056">
        <v>1080</v>
      </c>
      <c r="B1056" s="13">
        <v>46093</v>
      </c>
      <c r="C1056" t="s">
        <v>2803</v>
      </c>
      <c r="D1056" t="s">
        <v>4534</v>
      </c>
    </row>
    <row r="1057" spans="1:4">
      <c r="A1057">
        <v>1081</v>
      </c>
      <c r="B1057" s="13">
        <v>46097</v>
      </c>
      <c r="C1057" t="s">
        <v>1408</v>
      </c>
      <c r="D1057" t="s">
        <v>4552</v>
      </c>
    </row>
    <row r="1058" spans="1:4">
      <c r="A1058">
        <v>1082</v>
      </c>
      <c r="B1058" s="13">
        <v>46098</v>
      </c>
      <c r="C1058" t="s">
        <v>1492</v>
      </c>
      <c r="D1058" t="s">
        <v>4558</v>
      </c>
    </row>
    <row r="1059" spans="1:4">
      <c r="A1059">
        <v>1083</v>
      </c>
      <c r="B1059" s="13">
        <v>46098</v>
      </c>
      <c r="C1059" t="s">
        <v>1766</v>
      </c>
      <c r="D1059" t="s">
        <v>4560</v>
      </c>
    </row>
    <row r="1060" spans="1:4">
      <c r="A1060">
        <v>1084</v>
      </c>
      <c r="B1060" s="13">
        <v>46099</v>
      </c>
      <c r="C1060" t="s">
        <v>1766</v>
      </c>
      <c r="D1060" t="s">
        <v>4571</v>
      </c>
    </row>
    <row r="1061" spans="1:4">
      <c r="A1061">
        <v>1085</v>
      </c>
      <c r="B1061" s="13">
        <v>46101</v>
      </c>
      <c r="C1061" t="s">
        <v>1705</v>
      </c>
      <c r="D1061" t="s">
        <v>4579</v>
      </c>
    </row>
    <row r="1062" spans="1:4">
      <c r="A1062">
        <v>1086</v>
      </c>
      <c r="B1062" s="13">
        <v>46101</v>
      </c>
      <c r="C1062" t="s">
        <v>1705</v>
      </c>
      <c r="D1062" t="s">
        <v>4582</v>
      </c>
    </row>
    <row r="1063" spans="1:4">
      <c r="A1063">
        <v>1087</v>
      </c>
      <c r="B1063" s="13">
        <v>46101</v>
      </c>
      <c r="C1063" t="s">
        <v>2803</v>
      </c>
      <c r="D1063" t="s">
        <v>4583</v>
      </c>
    </row>
    <row r="1064" spans="1:4">
      <c r="A1064">
        <v>1088</v>
      </c>
      <c r="B1064" s="13">
        <v>46101</v>
      </c>
      <c r="C1064" t="s">
        <v>2325</v>
      </c>
      <c r="D1064" t="s">
        <v>4584</v>
      </c>
    </row>
    <row r="1065" spans="1:4">
      <c r="A1065">
        <v>1089</v>
      </c>
      <c r="B1065" s="13">
        <v>46101</v>
      </c>
      <c r="C1065" t="s">
        <v>2325</v>
      </c>
      <c r="D1065" t="s">
        <v>4585</v>
      </c>
    </row>
    <row r="1066" spans="1:4">
      <c r="A1066">
        <v>1090</v>
      </c>
      <c r="B1066" s="13">
        <v>46101</v>
      </c>
      <c r="C1066" t="s">
        <v>1440</v>
      </c>
      <c r="D1066" t="s">
        <v>4586</v>
      </c>
    </row>
    <row r="1067" spans="1:4">
      <c r="A1067">
        <v>1091</v>
      </c>
      <c r="B1067" s="13">
        <v>46101</v>
      </c>
      <c r="C1067" t="s">
        <v>1705</v>
      </c>
      <c r="D1067" t="s">
        <v>4588</v>
      </c>
    </row>
    <row r="1068" spans="1:4">
      <c r="A1068">
        <v>1092</v>
      </c>
      <c r="B1068" s="13">
        <v>46102</v>
      </c>
      <c r="C1068" t="s">
        <v>1557</v>
      </c>
      <c r="D1068" t="s">
        <v>4590</v>
      </c>
    </row>
    <row r="1069" spans="1:4">
      <c r="A1069">
        <v>1093</v>
      </c>
      <c r="B1069" s="13">
        <v>46102</v>
      </c>
      <c r="C1069" t="s">
        <v>1747</v>
      </c>
      <c r="D1069" t="s">
        <v>4593</v>
      </c>
    </row>
    <row r="1070" spans="1:4">
      <c r="A1070">
        <v>1094</v>
      </c>
      <c r="B1070" s="13">
        <v>46102</v>
      </c>
      <c r="C1070" t="s">
        <v>1512</v>
      </c>
      <c r="D1070" t="s">
        <v>4595</v>
      </c>
    </row>
    <row r="1071" spans="1:4">
      <c r="A1071">
        <v>1095</v>
      </c>
      <c r="B1071" s="13">
        <v>46102</v>
      </c>
      <c r="C1071" t="s">
        <v>1557</v>
      </c>
      <c r="D1071" t="s">
        <v>4596</v>
      </c>
    </row>
    <row r="1072" spans="1:4">
      <c r="A1072">
        <v>1096</v>
      </c>
      <c r="B1072" s="13">
        <v>46104</v>
      </c>
      <c r="C1072" t="s">
        <v>2348</v>
      </c>
      <c r="D1072" t="s">
        <v>4599</v>
      </c>
    </row>
    <row r="1073" spans="1:4">
      <c r="A1073">
        <v>1097</v>
      </c>
      <c r="B1073" s="13">
        <v>46104</v>
      </c>
      <c r="C1073" t="s">
        <v>2348</v>
      </c>
      <c r="D1073" t="s">
        <v>4603</v>
      </c>
    </row>
    <row r="1074" spans="1:4">
      <c r="A1074">
        <v>1098</v>
      </c>
      <c r="B1074" s="13">
        <v>46104</v>
      </c>
      <c r="C1074" t="s">
        <v>1370</v>
      </c>
      <c r="D1074" t="s">
        <v>4604</v>
      </c>
    </row>
    <row r="1075" spans="1:4">
      <c r="A1075">
        <v>1099</v>
      </c>
      <c r="B1075" s="13">
        <v>46104</v>
      </c>
      <c r="C1075" t="s">
        <v>1010</v>
      </c>
      <c r="D1075" t="s">
        <v>4606</v>
      </c>
    </row>
    <row r="1076" spans="1:4">
      <c r="A1076">
        <v>1100</v>
      </c>
      <c r="B1076" s="13">
        <v>46104</v>
      </c>
      <c r="C1076" t="s">
        <v>1849</v>
      </c>
      <c r="D1076" t="s">
        <v>4608</v>
      </c>
    </row>
    <row r="1077" spans="1:4">
      <c r="A1077">
        <v>1101</v>
      </c>
      <c r="B1077" s="13">
        <v>46104</v>
      </c>
      <c r="C1077" t="s">
        <v>1154</v>
      </c>
      <c r="D1077" t="s">
        <v>4610</v>
      </c>
    </row>
    <row r="1078" spans="1:4">
      <c r="A1078">
        <v>1102</v>
      </c>
      <c r="B1078" s="13">
        <v>46104</v>
      </c>
      <c r="C1078" t="s">
        <v>1548</v>
      </c>
      <c r="D1078" t="s">
        <v>4612</v>
      </c>
    </row>
    <row r="1079" spans="1:4">
      <c r="A1079">
        <v>1103</v>
      </c>
      <c r="B1079" s="13">
        <v>46104</v>
      </c>
      <c r="C1079" t="s">
        <v>1525</v>
      </c>
      <c r="D1079" t="s">
        <v>4613</v>
      </c>
    </row>
    <row r="1080" spans="1:4">
      <c r="A1080">
        <v>1104</v>
      </c>
      <c r="B1080" s="13">
        <v>46104</v>
      </c>
      <c r="C1080" t="s">
        <v>1007</v>
      </c>
      <c r="D1080" t="s">
        <v>4615</v>
      </c>
    </row>
    <row r="1081" spans="1:4">
      <c r="A1081">
        <v>1105</v>
      </c>
      <c r="B1081" s="13">
        <v>46104</v>
      </c>
      <c r="C1081" t="s">
        <v>1762</v>
      </c>
      <c r="D1081" t="s">
        <v>4616</v>
      </c>
    </row>
    <row r="1082" spans="1:4">
      <c r="A1082">
        <v>1106</v>
      </c>
      <c r="B1082" s="13">
        <v>46104</v>
      </c>
      <c r="C1082" t="s">
        <v>1762</v>
      </c>
      <c r="D1082" t="s">
        <v>4618</v>
      </c>
    </row>
    <row r="1083" spans="1:4">
      <c r="A1083">
        <v>1107</v>
      </c>
      <c r="B1083" s="13">
        <v>46105</v>
      </c>
      <c r="C1083" t="s">
        <v>1444</v>
      </c>
      <c r="D1083" t="s">
        <v>4619</v>
      </c>
    </row>
    <row r="1084" spans="1:4">
      <c r="A1084">
        <v>1108</v>
      </c>
      <c r="B1084" s="13">
        <v>46105</v>
      </c>
      <c r="C1084" t="s">
        <v>2431</v>
      </c>
      <c r="D1084" t="s">
        <v>4622</v>
      </c>
    </row>
    <row r="1085" spans="1:4">
      <c r="A1085">
        <v>1109</v>
      </c>
      <c r="B1085" s="13">
        <v>46105</v>
      </c>
      <c r="C1085" t="s">
        <v>2739</v>
      </c>
      <c r="D1085" t="s">
        <v>4623</v>
      </c>
    </row>
    <row r="1086" spans="1:4">
      <c r="A1086">
        <v>1110</v>
      </c>
      <c r="B1086" s="13">
        <v>46105</v>
      </c>
      <c r="C1086" t="s">
        <v>1344</v>
      </c>
      <c r="D1086" t="s">
        <v>4624</v>
      </c>
    </row>
    <row r="1087" spans="1:4">
      <c r="A1087">
        <v>1111</v>
      </c>
      <c r="B1087" s="13">
        <v>46105</v>
      </c>
      <c r="C1087" t="s">
        <v>1569</v>
      </c>
      <c r="D1087" t="s">
        <v>4625</v>
      </c>
    </row>
    <row r="1088" spans="1:4">
      <c r="A1088">
        <v>1112</v>
      </c>
      <c r="B1088" s="13">
        <v>46105</v>
      </c>
      <c r="C1088" t="s">
        <v>2557</v>
      </c>
      <c r="D1088" t="s">
        <v>4629</v>
      </c>
    </row>
    <row r="1089" spans="1:4">
      <c r="A1089">
        <v>1113</v>
      </c>
      <c r="B1089" s="13">
        <v>46105</v>
      </c>
      <c r="C1089" t="s">
        <v>4630</v>
      </c>
      <c r="D1089" t="s">
        <v>4636</v>
      </c>
    </row>
    <row r="1090" spans="1:4">
      <c r="A1090">
        <v>1114</v>
      </c>
      <c r="B1090" s="13">
        <v>46105</v>
      </c>
      <c r="C1090" t="s">
        <v>1512</v>
      </c>
      <c r="D1090" t="s">
        <v>4640</v>
      </c>
    </row>
    <row r="1091" spans="1:4">
      <c r="A1091">
        <v>1115</v>
      </c>
      <c r="B1091" s="13">
        <v>46105</v>
      </c>
      <c r="C1091" t="s">
        <v>3777</v>
      </c>
      <c r="D1091" t="s">
        <v>4644</v>
      </c>
    </row>
    <row r="1092" spans="1:4">
      <c r="A1092">
        <v>1116</v>
      </c>
      <c r="B1092" s="13">
        <v>46105</v>
      </c>
      <c r="C1092" t="s">
        <v>1420</v>
      </c>
      <c r="D1092" t="s">
        <v>4646</v>
      </c>
    </row>
    <row r="1093" spans="1:4">
      <c r="A1093">
        <v>1117</v>
      </c>
      <c r="B1093" s="13">
        <v>46105</v>
      </c>
      <c r="C1093" t="s">
        <v>1277</v>
      </c>
      <c r="D1093" t="s">
        <v>4649</v>
      </c>
    </row>
    <row r="1094" spans="1:4">
      <c r="A1094">
        <v>1118</v>
      </c>
      <c r="B1094" s="13">
        <v>46105</v>
      </c>
      <c r="C1094" t="s">
        <v>1525</v>
      </c>
      <c r="D1094" t="s">
        <v>4651</v>
      </c>
    </row>
    <row r="1095" spans="1:4">
      <c r="A1095">
        <v>1119</v>
      </c>
      <c r="B1095" s="13">
        <v>46105</v>
      </c>
      <c r="C1095" t="s">
        <v>1557</v>
      </c>
      <c r="D1095" t="s">
        <v>4652</v>
      </c>
    </row>
    <row r="1096" spans="1:4">
      <c r="A1096">
        <v>1120</v>
      </c>
      <c r="B1096" s="13">
        <v>46105</v>
      </c>
      <c r="C1096" t="s">
        <v>2062</v>
      </c>
      <c r="D1096" t="s">
        <v>4655</v>
      </c>
    </row>
    <row r="1097" spans="1:4">
      <c r="A1097">
        <v>1121</v>
      </c>
      <c r="B1097" s="13">
        <v>46105</v>
      </c>
      <c r="C1097" t="s">
        <v>1825</v>
      </c>
      <c r="D1097" t="s">
        <v>4657</v>
      </c>
    </row>
    <row r="1098" spans="1:4">
      <c r="A1098">
        <v>1122</v>
      </c>
      <c r="B1098" s="13">
        <v>46106</v>
      </c>
      <c r="C1098" t="s">
        <v>1408</v>
      </c>
      <c r="D1098" t="s">
        <v>4658</v>
      </c>
    </row>
    <row r="1099" spans="1:4">
      <c r="A1099">
        <v>1123</v>
      </c>
      <c r="B1099" s="13">
        <v>46106</v>
      </c>
      <c r="C1099" t="s">
        <v>1420</v>
      </c>
      <c r="D1099" t="s">
        <v>4663</v>
      </c>
    </row>
    <row r="1100" spans="1:4">
      <c r="A1100">
        <v>1124</v>
      </c>
      <c r="B1100" s="13">
        <v>46106</v>
      </c>
      <c r="C1100" t="s">
        <v>1420</v>
      </c>
      <c r="D1100" t="s">
        <v>4664</v>
      </c>
    </row>
    <row r="1101" spans="1:4">
      <c r="A1101">
        <v>1125</v>
      </c>
      <c r="B1101" s="13">
        <v>46106</v>
      </c>
      <c r="C1101" t="s">
        <v>3777</v>
      </c>
      <c r="D1101" t="s">
        <v>4666</v>
      </c>
    </row>
    <row r="1102" spans="1:4">
      <c r="A1102">
        <v>1126</v>
      </c>
      <c r="B1102" s="13">
        <v>46106</v>
      </c>
      <c r="C1102" t="s">
        <v>2262</v>
      </c>
      <c r="D1102" t="s">
        <v>4669</v>
      </c>
    </row>
    <row r="1103" spans="1:4">
      <c r="A1103">
        <v>1127</v>
      </c>
      <c r="B1103" s="13">
        <v>46106</v>
      </c>
      <c r="C1103" t="s">
        <v>981</v>
      </c>
      <c r="D1103" t="s">
        <v>4671</v>
      </c>
    </row>
    <row r="1104" spans="1:4">
      <c r="A1104">
        <v>1128</v>
      </c>
      <c r="B1104" s="13">
        <v>46106</v>
      </c>
      <c r="C1104" t="s">
        <v>4659</v>
      </c>
      <c r="D1104" t="s">
        <v>4673</v>
      </c>
    </row>
    <row r="1105" spans="1:4">
      <c r="A1105">
        <v>1129</v>
      </c>
      <c r="B1105" s="13">
        <v>46106</v>
      </c>
      <c r="C1105" t="s">
        <v>3872</v>
      </c>
      <c r="D1105" t="s">
        <v>4676</v>
      </c>
    </row>
    <row r="1106" spans="1:4">
      <c r="A1106">
        <v>1130</v>
      </c>
      <c r="B1106" s="13">
        <v>46106</v>
      </c>
      <c r="C1106" t="s">
        <v>1370</v>
      </c>
      <c r="D1106" t="s">
        <v>4678</v>
      </c>
    </row>
    <row r="1107" spans="1:4">
      <c r="A1107">
        <v>1131</v>
      </c>
      <c r="B1107" s="13">
        <v>46107</v>
      </c>
      <c r="C1107" t="s">
        <v>1010</v>
      </c>
      <c r="D1107" t="s">
        <v>4680</v>
      </c>
    </row>
    <row r="1108" spans="1:4">
      <c r="A1108">
        <v>1132</v>
      </c>
      <c r="B1108" s="13">
        <v>46107</v>
      </c>
      <c r="C1108" t="s">
        <v>4683</v>
      </c>
      <c r="D1108" t="s">
        <v>4686</v>
      </c>
    </row>
    <row r="1109" spans="1:4">
      <c r="A1109">
        <v>1133</v>
      </c>
      <c r="B1109" s="13">
        <v>46107</v>
      </c>
      <c r="C1109" t="s">
        <v>1370</v>
      </c>
      <c r="D1109" t="s">
        <v>4689</v>
      </c>
    </row>
    <row r="1110" spans="1:4">
      <c r="A1110">
        <v>1134</v>
      </c>
      <c r="B1110" s="13">
        <v>46107</v>
      </c>
      <c r="C1110" t="s">
        <v>2844</v>
      </c>
      <c r="D1110" t="s">
        <v>4691</v>
      </c>
    </row>
    <row r="1111" spans="1:4">
      <c r="A1111">
        <v>1135</v>
      </c>
      <c r="B1111" s="13">
        <v>46107</v>
      </c>
      <c r="C1111" t="s">
        <v>1415</v>
      </c>
      <c r="D1111" t="s">
        <v>4692</v>
      </c>
    </row>
    <row r="1112" spans="1:4">
      <c r="A1112">
        <v>1136</v>
      </c>
      <c r="B1112" s="13">
        <v>46107</v>
      </c>
      <c r="C1112" t="s">
        <v>1408</v>
      </c>
      <c r="D1112" t="s">
        <v>4695</v>
      </c>
    </row>
    <row r="1113" spans="1:4">
      <c r="A1113">
        <v>1137</v>
      </c>
      <c r="B1113" s="13">
        <v>46107</v>
      </c>
      <c r="C1113" t="s">
        <v>2925</v>
      </c>
      <c r="D1113" t="s">
        <v>4697</v>
      </c>
    </row>
    <row r="1114" spans="1:4">
      <c r="A1114">
        <v>1138</v>
      </c>
      <c r="B1114" s="13">
        <v>46107</v>
      </c>
      <c r="C1114" t="s">
        <v>1010</v>
      </c>
      <c r="D1114" t="s">
        <v>4698</v>
      </c>
    </row>
    <row r="1115" spans="1:4">
      <c r="A1115">
        <v>1139</v>
      </c>
      <c r="B1115" s="13">
        <v>46108</v>
      </c>
      <c r="C1115" t="s">
        <v>1512</v>
      </c>
      <c r="D1115" t="s">
        <v>4704</v>
      </c>
    </row>
    <row r="1116" spans="1:4">
      <c r="A1116">
        <v>1140</v>
      </c>
      <c r="B1116" s="13">
        <v>46108</v>
      </c>
      <c r="C1116" t="s">
        <v>1802</v>
      </c>
      <c r="D1116" t="s">
        <v>4706</v>
      </c>
    </row>
    <row r="1117" spans="1:4">
      <c r="A1117">
        <v>1141</v>
      </c>
      <c r="B1117" s="13">
        <v>46108</v>
      </c>
      <c r="C1117" t="s">
        <v>1370</v>
      </c>
      <c r="D1117" t="s">
        <v>4710</v>
      </c>
    </row>
    <row r="1118" spans="1:4">
      <c r="A1118">
        <v>1142</v>
      </c>
      <c r="B1118" s="13">
        <v>46108</v>
      </c>
      <c r="C1118" t="s">
        <v>999</v>
      </c>
      <c r="D1118" t="s">
        <v>4711</v>
      </c>
    </row>
    <row r="1119" spans="1:4">
      <c r="A1119">
        <v>1143</v>
      </c>
      <c r="B1119" s="13">
        <v>46108</v>
      </c>
      <c r="C1119" t="s">
        <v>2093</v>
      </c>
      <c r="D1119" t="s">
        <v>4713</v>
      </c>
    </row>
    <row r="1120" spans="1:4">
      <c r="A1120">
        <v>1144</v>
      </c>
      <c r="B1120" s="13">
        <v>46108</v>
      </c>
      <c r="C1120" t="s">
        <v>4714</v>
      </c>
      <c r="D1120" t="s">
        <v>4719</v>
      </c>
    </row>
    <row r="1121" spans="1:4">
      <c r="A1121">
        <v>1145</v>
      </c>
      <c r="B1121" s="13">
        <v>46108</v>
      </c>
      <c r="C1121" t="s">
        <v>1429</v>
      </c>
      <c r="D1121" t="s">
        <v>4720</v>
      </c>
    </row>
    <row r="1122" spans="1:4">
      <c r="A1122">
        <v>1146</v>
      </c>
      <c r="B1122" s="13">
        <v>46109</v>
      </c>
      <c r="C1122" t="s">
        <v>3777</v>
      </c>
      <c r="D1122" t="s">
        <v>4721</v>
      </c>
    </row>
    <row r="1123" spans="1:4">
      <c r="A1123">
        <v>1147</v>
      </c>
      <c r="B1123" s="13">
        <v>46111</v>
      </c>
      <c r="C1123" t="s">
        <v>1415</v>
      </c>
      <c r="D1123" t="s">
        <v>4726</v>
      </c>
    </row>
    <row r="1124" spans="1:4">
      <c r="A1124">
        <v>1148</v>
      </c>
      <c r="B1124" s="13">
        <v>46111</v>
      </c>
      <c r="C1124" t="s">
        <v>1450</v>
      </c>
      <c r="D1124" t="s">
        <v>4728</v>
      </c>
    </row>
    <row r="1125" spans="1:4">
      <c r="A1125">
        <v>1149</v>
      </c>
      <c r="B1125" s="13">
        <v>46111</v>
      </c>
      <c r="C1125" t="s">
        <v>1415</v>
      </c>
      <c r="D1125" t="s">
        <v>4729</v>
      </c>
    </row>
    <row r="1126" spans="1:4">
      <c r="A1126">
        <v>1150</v>
      </c>
      <c r="B1126" s="13">
        <v>46111</v>
      </c>
      <c r="C1126" t="s">
        <v>981</v>
      </c>
      <c r="D1126" t="s">
        <v>4730</v>
      </c>
    </row>
    <row r="1127" spans="1:4">
      <c r="A1127">
        <v>1151</v>
      </c>
      <c r="B1127" s="13">
        <v>46111</v>
      </c>
      <c r="C1127" t="s">
        <v>1548</v>
      </c>
      <c r="D1127" t="s">
        <v>4731</v>
      </c>
    </row>
    <row r="1128" spans="1:4">
      <c r="A1128">
        <v>1152</v>
      </c>
      <c r="B1128" s="13">
        <v>46111</v>
      </c>
      <c r="C1128" t="s">
        <v>1551</v>
      </c>
      <c r="D1128" t="s">
        <v>4732</v>
      </c>
    </row>
    <row r="1129" spans="1:4">
      <c r="A1129">
        <v>1153</v>
      </c>
      <c r="B1129" s="13">
        <v>46111</v>
      </c>
      <c r="C1129" t="s">
        <v>1007</v>
      </c>
      <c r="D1129" t="s">
        <v>4733</v>
      </c>
    </row>
    <row r="1130" spans="1:4">
      <c r="A1130">
        <v>1154</v>
      </c>
      <c r="B1130" s="13">
        <v>46112</v>
      </c>
      <c r="C1130" t="s">
        <v>1680</v>
      </c>
      <c r="D1130" t="s">
        <v>4740</v>
      </c>
    </row>
    <row r="1131" spans="1:4">
      <c r="A1131">
        <v>1155</v>
      </c>
      <c r="B1131" s="13">
        <v>46112</v>
      </c>
      <c r="C1131" t="s">
        <v>1747</v>
      </c>
      <c r="D1131" t="s">
        <v>4741</v>
      </c>
    </row>
    <row r="1132" spans="1:4">
      <c r="A1132">
        <v>1156</v>
      </c>
      <c r="B1132" s="13">
        <v>46112</v>
      </c>
      <c r="C1132" t="s">
        <v>1038</v>
      </c>
      <c r="D1132" t="s">
        <v>4744</v>
      </c>
    </row>
    <row r="1133" spans="1:4">
      <c r="A1133">
        <v>1157</v>
      </c>
      <c r="B1133" s="13">
        <v>46112</v>
      </c>
      <c r="C1133" t="s">
        <v>1007</v>
      </c>
      <c r="D1133" t="s">
        <v>4745</v>
      </c>
    </row>
    <row r="1134" spans="1:4">
      <c r="A1134">
        <v>1158</v>
      </c>
      <c r="B1134" s="13">
        <v>46113</v>
      </c>
      <c r="C1134" t="s">
        <v>4751</v>
      </c>
      <c r="D1134" t="s">
        <v>4755</v>
      </c>
    </row>
    <row r="1135" spans="1:4">
      <c r="A1135">
        <v>1159</v>
      </c>
      <c r="B1135" s="13">
        <v>46113</v>
      </c>
      <c r="C1135" t="s">
        <v>3777</v>
      </c>
      <c r="D1135" t="s">
        <v>4756</v>
      </c>
    </row>
    <row r="1136" spans="1:4">
      <c r="A1136">
        <v>1160</v>
      </c>
      <c r="B1136" s="13">
        <v>46113</v>
      </c>
      <c r="C1136" t="s">
        <v>3109</v>
      </c>
      <c r="D1136" t="s">
        <v>4757</v>
      </c>
    </row>
    <row r="1137" spans="1:4">
      <c r="A1137">
        <v>1161</v>
      </c>
      <c r="B1137" s="13">
        <v>46113</v>
      </c>
      <c r="C1137" t="s">
        <v>1131</v>
      </c>
      <c r="D1137" t="s">
        <v>4758</v>
      </c>
    </row>
    <row r="1138" spans="1:4">
      <c r="A1138">
        <v>1162</v>
      </c>
      <c r="B1138" s="13">
        <v>46113</v>
      </c>
      <c r="C1138" t="s">
        <v>1525</v>
      </c>
      <c r="D1138" t="s">
        <v>4759</v>
      </c>
    </row>
    <row r="1139" spans="1:4">
      <c r="A1139">
        <v>1163</v>
      </c>
      <c r="B1139" s="13">
        <v>46114</v>
      </c>
      <c r="C1139" t="s">
        <v>1444</v>
      </c>
      <c r="D1139" t="s">
        <v>4762</v>
      </c>
    </row>
    <row r="1140" spans="1:4">
      <c r="A1140">
        <v>1164</v>
      </c>
      <c r="B1140" s="13">
        <v>46114</v>
      </c>
      <c r="C1140" t="s">
        <v>1882</v>
      </c>
      <c r="D1140" t="s">
        <v>4763</v>
      </c>
    </row>
    <row r="1141" spans="1:4">
      <c r="A1141">
        <v>1165</v>
      </c>
      <c r="B1141" s="13">
        <v>46114</v>
      </c>
      <c r="C1141" t="s">
        <v>3380</v>
      </c>
      <c r="D1141" t="s">
        <v>4765</v>
      </c>
    </row>
    <row r="1142" spans="1:4">
      <c r="A1142">
        <v>1166</v>
      </c>
      <c r="B1142" s="13">
        <v>46114</v>
      </c>
      <c r="C1142" t="s">
        <v>2093</v>
      </c>
      <c r="D1142" t="s">
        <v>4766</v>
      </c>
    </row>
    <row r="1143" spans="1:4">
      <c r="A1143">
        <v>1167</v>
      </c>
      <c r="B1143" s="13">
        <v>46114</v>
      </c>
      <c r="C1143" t="s">
        <v>1415</v>
      </c>
      <c r="D1143" t="s">
        <v>4767</v>
      </c>
    </row>
    <row r="1144" spans="1:4">
      <c r="A1144">
        <v>1168</v>
      </c>
      <c r="B1144" s="13">
        <v>46114</v>
      </c>
      <c r="C1144" t="s">
        <v>2493</v>
      </c>
      <c r="D1144" t="s">
        <v>4768</v>
      </c>
    </row>
    <row r="1145" spans="1:4">
      <c r="A1145">
        <v>1169</v>
      </c>
      <c r="B1145" s="13">
        <v>46115</v>
      </c>
      <c r="C1145" t="s">
        <v>4773</v>
      </c>
      <c r="D1145" t="s">
        <v>4776</v>
      </c>
    </row>
    <row r="1146" spans="1:4">
      <c r="A1146">
        <v>1170</v>
      </c>
      <c r="B1146" s="13">
        <v>46115</v>
      </c>
      <c r="C1146" t="s">
        <v>1551</v>
      </c>
      <c r="D1146" t="s">
        <v>4778</v>
      </c>
    </row>
    <row r="1147" spans="1:4">
      <c r="A1147">
        <v>1171</v>
      </c>
      <c r="B1147" s="13">
        <v>46115</v>
      </c>
      <c r="C1147" t="s">
        <v>1569</v>
      </c>
      <c r="D1147" t="s">
        <v>4779</v>
      </c>
    </row>
    <row r="1148" spans="1:4">
      <c r="A1148">
        <v>1172</v>
      </c>
      <c r="B1148" s="13">
        <v>46115</v>
      </c>
      <c r="C1148" t="s">
        <v>1680</v>
      </c>
      <c r="D1148" t="s">
        <v>4780</v>
      </c>
    </row>
    <row r="1149" spans="1:4">
      <c r="A1149">
        <v>1173</v>
      </c>
      <c r="B1149" s="13">
        <v>46115</v>
      </c>
      <c r="C1149" t="s">
        <v>1551</v>
      </c>
      <c r="D1149" t="s">
        <v>4781</v>
      </c>
    </row>
    <row r="1150" spans="1:4">
      <c r="A1150">
        <v>1174</v>
      </c>
      <c r="B1150" s="13">
        <v>46115</v>
      </c>
      <c r="C1150" t="s">
        <v>1802</v>
      </c>
      <c r="D1150" t="s">
        <v>4783</v>
      </c>
    </row>
    <row r="1151" spans="1:4">
      <c r="A1151">
        <v>1175</v>
      </c>
      <c r="B1151" s="13">
        <v>46115</v>
      </c>
      <c r="C1151" t="s">
        <v>1705</v>
      </c>
      <c r="D1151" t="s">
        <v>4784</v>
      </c>
    </row>
    <row r="1152" spans="1:4">
      <c r="A1152">
        <v>1176</v>
      </c>
      <c r="B1152" s="13">
        <v>46115</v>
      </c>
      <c r="C1152" t="s">
        <v>1370</v>
      </c>
      <c r="D1152" t="s">
        <v>4786</v>
      </c>
    </row>
    <row r="1153" spans="1:4">
      <c r="A1153">
        <v>1177</v>
      </c>
      <c r="B1153" s="13">
        <v>46115</v>
      </c>
      <c r="C1153" t="s">
        <v>3377</v>
      </c>
      <c r="D1153" t="s">
        <v>4787</v>
      </c>
    </row>
    <row r="1154" spans="1:4">
      <c r="A1154">
        <v>1178</v>
      </c>
      <c r="B1154" s="13">
        <v>46116</v>
      </c>
      <c r="C1154" t="s">
        <v>1045</v>
      </c>
      <c r="D1154" t="s">
        <v>4788</v>
      </c>
    </row>
    <row r="1155" spans="1:4">
      <c r="A1155">
        <v>1179</v>
      </c>
      <c r="B1155" s="13">
        <v>46118</v>
      </c>
      <c r="C1155" t="s">
        <v>2348</v>
      </c>
      <c r="D1155" t="s">
        <v>4791</v>
      </c>
    </row>
    <row r="1156" spans="1:4">
      <c r="A1156">
        <v>1180</v>
      </c>
      <c r="B1156" s="13">
        <v>46118</v>
      </c>
      <c r="C1156" t="s">
        <v>3881</v>
      </c>
      <c r="D1156" t="s">
        <v>4792</v>
      </c>
    </row>
    <row r="1157" spans="1:4">
      <c r="A1157">
        <v>1181</v>
      </c>
      <c r="B1157" s="13">
        <v>46118</v>
      </c>
      <c r="C1157" t="s">
        <v>1928</v>
      </c>
      <c r="D1157" t="s">
        <v>4795</v>
      </c>
    </row>
    <row r="1158" spans="1:4">
      <c r="A1158">
        <v>1182</v>
      </c>
      <c r="B1158" s="13">
        <v>46118</v>
      </c>
      <c r="C1158" t="s">
        <v>1762</v>
      </c>
      <c r="D1158" t="s">
        <v>4798</v>
      </c>
    </row>
    <row r="1159" spans="1:4">
      <c r="A1159">
        <v>1183</v>
      </c>
      <c r="B1159" s="13">
        <v>46118</v>
      </c>
      <c r="C1159" t="s">
        <v>1370</v>
      </c>
      <c r="D1159" t="s">
        <v>4799</v>
      </c>
    </row>
    <row r="1160" spans="1:4">
      <c r="A1160">
        <v>1184</v>
      </c>
      <c r="B1160" s="13">
        <v>46118</v>
      </c>
      <c r="C1160" t="s">
        <v>1548</v>
      </c>
      <c r="D1160" t="s">
        <v>4802</v>
      </c>
    </row>
    <row r="1161" spans="1:4">
      <c r="A1161">
        <v>1185</v>
      </c>
      <c r="B1161" s="13">
        <v>46118</v>
      </c>
      <c r="C1161" t="s">
        <v>1018</v>
      </c>
      <c r="D1161" t="s">
        <v>4803</v>
      </c>
    </row>
    <row r="1162" spans="1:4">
      <c r="A1162">
        <v>1186</v>
      </c>
      <c r="B1162" s="13">
        <v>46118</v>
      </c>
      <c r="C1162" t="s">
        <v>1928</v>
      </c>
      <c r="D1162" t="s">
        <v>4804</v>
      </c>
    </row>
    <row r="1163" spans="1:4">
      <c r="A1163">
        <v>1187</v>
      </c>
      <c r="B1163" s="13">
        <v>46119</v>
      </c>
      <c r="C1163" t="s">
        <v>1705</v>
      </c>
      <c r="D1163" t="s">
        <v>4808</v>
      </c>
    </row>
    <row r="1164" spans="1:4">
      <c r="A1164">
        <v>1188</v>
      </c>
      <c r="B1164" s="13">
        <v>46119</v>
      </c>
      <c r="C1164" t="s">
        <v>1548</v>
      </c>
      <c r="D1164" t="s">
        <v>4815</v>
      </c>
    </row>
    <row r="1165" spans="1:4">
      <c r="A1165">
        <v>1189</v>
      </c>
      <c r="B1165" s="13">
        <v>46119</v>
      </c>
      <c r="C1165" t="s">
        <v>1512</v>
      </c>
      <c r="D1165" t="s">
        <v>4816</v>
      </c>
    </row>
    <row r="1166" spans="1:4">
      <c r="A1166">
        <v>1190</v>
      </c>
      <c r="B1166" s="13">
        <v>46119</v>
      </c>
      <c r="C1166" t="s">
        <v>2844</v>
      </c>
      <c r="D1166" t="s">
        <v>4819</v>
      </c>
    </row>
    <row r="1167" spans="1:4">
      <c r="A1167">
        <v>1191</v>
      </c>
      <c r="B1167" s="13">
        <v>46119</v>
      </c>
      <c r="C1167" t="s">
        <v>1680</v>
      </c>
      <c r="D1167" t="s">
        <v>4820</v>
      </c>
    </row>
    <row r="1168" spans="1:4">
      <c r="A1168">
        <v>1192</v>
      </c>
      <c r="B1168" s="13">
        <v>46119</v>
      </c>
      <c r="C1168" t="s">
        <v>1849</v>
      </c>
      <c r="D1168" t="s">
        <v>4822</v>
      </c>
    </row>
    <row r="1169" spans="1:4">
      <c r="A1169">
        <v>1193</v>
      </c>
      <c r="B1169" s="13">
        <v>46119</v>
      </c>
      <c r="C1169" t="s">
        <v>1415</v>
      </c>
      <c r="D1169" t="s">
        <v>4824</v>
      </c>
    </row>
    <row r="1170" spans="1:4">
      <c r="A1170">
        <v>1194</v>
      </c>
      <c r="B1170" s="13">
        <v>46119</v>
      </c>
      <c r="C1170" t="s">
        <v>1705</v>
      </c>
      <c r="D1170" t="s">
        <v>4825</v>
      </c>
    </row>
    <row r="1171" spans="1:4">
      <c r="A1171">
        <v>1195</v>
      </c>
      <c r="B1171" s="13">
        <v>46120</v>
      </c>
      <c r="C1171" t="s">
        <v>1762</v>
      </c>
      <c r="D1171" t="s">
        <v>4828</v>
      </c>
    </row>
    <row r="1172" spans="1:4">
      <c r="A1172">
        <v>1196</v>
      </c>
      <c r="B1172" s="13">
        <v>46120</v>
      </c>
      <c r="C1172" t="s">
        <v>2925</v>
      </c>
      <c r="D1172" t="s">
        <v>4831</v>
      </c>
    </row>
    <row r="1173" spans="1:4">
      <c r="A1173">
        <v>1197</v>
      </c>
      <c r="B1173" s="13">
        <v>46120</v>
      </c>
      <c r="C1173" t="s">
        <v>1975</v>
      </c>
      <c r="D1173" t="s">
        <v>4834</v>
      </c>
    </row>
    <row r="1174" spans="1:4">
      <c r="A1174">
        <v>1198</v>
      </c>
      <c r="B1174" s="13">
        <v>46120</v>
      </c>
      <c r="C1174" t="s">
        <v>1705</v>
      </c>
      <c r="D1174" t="s">
        <v>4835</v>
      </c>
    </row>
    <row r="1175" spans="1:4">
      <c r="A1175">
        <v>1199</v>
      </c>
      <c r="B1175" s="13">
        <v>46120</v>
      </c>
      <c r="C1175" t="s">
        <v>1010</v>
      </c>
      <c r="D1175" t="s">
        <v>4839</v>
      </c>
    </row>
    <row r="1176" spans="1:4">
      <c r="A1176">
        <v>1200</v>
      </c>
      <c r="B1176" s="13">
        <v>46120</v>
      </c>
      <c r="C1176" t="s">
        <v>1512</v>
      </c>
      <c r="D1176" t="s">
        <v>4841</v>
      </c>
    </row>
    <row r="1177" spans="1:4">
      <c r="A1177">
        <v>1201</v>
      </c>
      <c r="B1177" s="13">
        <v>46120</v>
      </c>
      <c r="C1177" t="s">
        <v>1277</v>
      </c>
      <c r="D1177" t="s">
        <v>4842</v>
      </c>
    </row>
    <row r="1178" spans="1:4">
      <c r="A1178">
        <v>1202</v>
      </c>
      <c r="B1178" s="13">
        <v>46120</v>
      </c>
      <c r="C1178" t="s">
        <v>1825</v>
      </c>
      <c r="D1178" t="s">
        <v>4843</v>
      </c>
    </row>
    <row r="1179" spans="1:4">
      <c r="A1179">
        <v>1203</v>
      </c>
      <c r="B1179" s="13">
        <v>46121</v>
      </c>
      <c r="C1179" t="s">
        <v>2818</v>
      </c>
      <c r="D1179" t="s">
        <v>4847</v>
      </c>
    </row>
    <row r="1180" spans="1:4">
      <c r="A1180">
        <v>1204</v>
      </c>
      <c r="B1180" s="13">
        <v>46121</v>
      </c>
      <c r="C1180" t="s">
        <v>1004</v>
      </c>
      <c r="D1180" t="s">
        <v>4850</v>
      </c>
    </row>
    <row r="1181" spans="1:4">
      <c r="A1181">
        <v>1205</v>
      </c>
      <c r="B1181" s="13">
        <v>46121</v>
      </c>
      <c r="C1181" t="s">
        <v>1802</v>
      </c>
      <c r="D1181" t="s">
        <v>4851</v>
      </c>
    </row>
    <row r="1182" spans="1:4">
      <c r="A1182">
        <v>1206</v>
      </c>
      <c r="B1182" s="13">
        <v>46121</v>
      </c>
      <c r="C1182" t="s">
        <v>1004</v>
      </c>
      <c r="D1182" t="s">
        <v>4852</v>
      </c>
    </row>
    <row r="1183" spans="1:4">
      <c r="A1183">
        <v>1207</v>
      </c>
      <c r="B1183" s="13">
        <v>46122</v>
      </c>
      <c r="C1183" t="s">
        <v>1620</v>
      </c>
      <c r="D1183" t="s">
        <v>4862</v>
      </c>
    </row>
    <row r="1184" spans="1:4">
      <c r="A1184">
        <v>1208</v>
      </c>
      <c r="B1184" s="13">
        <v>46122</v>
      </c>
      <c r="C1184" t="s">
        <v>4863</v>
      </c>
      <c r="D1184" t="s">
        <v>4867</v>
      </c>
    </row>
    <row r="1185" spans="1:4">
      <c r="A1185">
        <v>1209</v>
      </c>
      <c r="B1185" s="13">
        <v>46122</v>
      </c>
      <c r="C1185" t="s">
        <v>1007</v>
      </c>
      <c r="D1185" t="s">
        <v>4870</v>
      </c>
    </row>
    <row r="1186" spans="1:4">
      <c r="A1186">
        <v>1210</v>
      </c>
      <c r="B1186" s="13">
        <v>46122</v>
      </c>
      <c r="C1186" t="s">
        <v>1423</v>
      </c>
      <c r="D1186" t="s">
        <v>4872</v>
      </c>
    </row>
    <row r="1187" spans="1:4">
      <c r="A1187">
        <v>1211</v>
      </c>
      <c r="B1187" s="13">
        <v>46122</v>
      </c>
      <c r="C1187" t="s">
        <v>1450</v>
      </c>
      <c r="D1187" t="s">
        <v>4873</v>
      </c>
    </row>
    <row r="1188" spans="1:4">
      <c r="A1188">
        <v>1212</v>
      </c>
      <c r="B1188" s="13">
        <v>46122</v>
      </c>
      <c r="C1188" t="s">
        <v>1680</v>
      </c>
      <c r="D1188" t="s">
        <v>4877</v>
      </c>
    </row>
    <row r="1189" spans="1:4">
      <c r="A1189">
        <v>1213</v>
      </c>
      <c r="B1189" s="13">
        <v>46122</v>
      </c>
      <c r="C1189" t="s">
        <v>1849</v>
      </c>
      <c r="D1189" t="s">
        <v>4880</v>
      </c>
    </row>
    <row r="1190" spans="1:4">
      <c r="A1190">
        <v>1214</v>
      </c>
      <c r="B1190" s="13">
        <v>46122</v>
      </c>
      <c r="C1190" t="s">
        <v>1370</v>
      </c>
      <c r="D1190" t="s">
        <v>4884</v>
      </c>
    </row>
    <row r="1191" spans="1:4">
      <c r="A1191">
        <v>1215</v>
      </c>
      <c r="B1191" s="13">
        <v>46122</v>
      </c>
      <c r="C1191" t="s">
        <v>1849</v>
      </c>
      <c r="D1191" t="s">
        <v>4885</v>
      </c>
    </row>
    <row r="1192" spans="1:4">
      <c r="A1192">
        <v>1216</v>
      </c>
      <c r="B1192" s="13">
        <v>46123</v>
      </c>
      <c r="C1192" t="s">
        <v>1512</v>
      </c>
      <c r="D1192" t="s">
        <v>4886</v>
      </c>
    </row>
    <row r="1193" spans="1:4">
      <c r="A1193">
        <v>1217</v>
      </c>
      <c r="B1193" s="13">
        <v>46123</v>
      </c>
      <c r="C1193" t="s">
        <v>1512</v>
      </c>
      <c r="D1193" t="s">
        <v>4890</v>
      </c>
    </row>
    <row r="1194" spans="1:4">
      <c r="A1194">
        <v>1218</v>
      </c>
      <c r="B1194" s="13">
        <v>46123</v>
      </c>
      <c r="C1194" t="s">
        <v>1512</v>
      </c>
      <c r="D1194" t="s">
        <v>4891</v>
      </c>
    </row>
    <row r="1195" spans="1:4">
      <c r="A1195">
        <v>1219</v>
      </c>
      <c r="B1195" s="13">
        <v>46123</v>
      </c>
      <c r="C1195" t="s">
        <v>4270</v>
      </c>
      <c r="D1195" t="s">
        <v>4895</v>
      </c>
    </row>
    <row r="1196" spans="1:4">
      <c r="A1196">
        <v>1220</v>
      </c>
      <c r="B1196" s="13">
        <v>46123</v>
      </c>
      <c r="C1196" t="s">
        <v>3377</v>
      </c>
      <c r="D1196" t="s">
        <v>4896</v>
      </c>
    </row>
    <row r="1197" spans="1:4">
      <c r="A1197">
        <v>1221</v>
      </c>
      <c r="B1197" s="13">
        <v>46125</v>
      </c>
      <c r="C1197" t="s">
        <v>3873</v>
      </c>
      <c r="D1197" t="s">
        <v>4900</v>
      </c>
    </row>
    <row r="1198" spans="1:4">
      <c r="A1198">
        <v>1222</v>
      </c>
      <c r="B1198" s="13">
        <v>46125</v>
      </c>
      <c r="C1198" t="s">
        <v>1747</v>
      </c>
      <c r="D1198" t="s">
        <v>4902</v>
      </c>
    </row>
    <row r="1199" spans="1:4">
      <c r="A1199">
        <v>1223</v>
      </c>
      <c r="B1199" s="13">
        <v>46125</v>
      </c>
      <c r="C1199" t="s">
        <v>972</v>
      </c>
      <c r="D1199" t="s">
        <v>4903</v>
      </c>
    </row>
    <row r="1200" spans="1:4">
      <c r="A1200">
        <v>1224</v>
      </c>
      <c r="B1200" s="13">
        <v>46125</v>
      </c>
      <c r="C1200" t="s">
        <v>4773</v>
      </c>
      <c r="D1200" t="s">
        <v>4906</v>
      </c>
    </row>
    <row r="1201" spans="1:4">
      <c r="A1201">
        <v>1225</v>
      </c>
      <c r="B1201" s="13">
        <v>46125</v>
      </c>
      <c r="C1201" t="s">
        <v>2673</v>
      </c>
      <c r="D1201" t="s">
        <v>4908</v>
      </c>
    </row>
    <row r="1202" spans="1:4">
      <c r="A1202">
        <v>1226</v>
      </c>
      <c r="B1202" s="13">
        <v>46125</v>
      </c>
      <c r="C1202" t="s">
        <v>1007</v>
      </c>
      <c r="D1202" t="s">
        <v>4911</v>
      </c>
    </row>
    <row r="1203" spans="1:4">
      <c r="A1203">
        <v>1227</v>
      </c>
      <c r="B1203" s="13">
        <v>46125</v>
      </c>
      <c r="C1203" t="s">
        <v>1525</v>
      </c>
      <c r="D1203" t="s">
        <v>4912</v>
      </c>
    </row>
    <row r="1204" spans="1:4">
      <c r="A1204">
        <v>1228</v>
      </c>
      <c r="B1204" s="13">
        <v>46125</v>
      </c>
      <c r="C1204" t="s">
        <v>2304</v>
      </c>
      <c r="D1204" t="s">
        <v>4913</v>
      </c>
    </row>
    <row r="1205" spans="1:4">
      <c r="A1205">
        <v>1229</v>
      </c>
      <c r="C1205" t="s">
        <v>4919</v>
      </c>
      <c r="D1205" t="s">
        <v>4923</v>
      </c>
    </row>
    <row r="1206" spans="1:4">
      <c r="A1206">
        <v>1230</v>
      </c>
      <c r="B1206" s="13">
        <v>46126</v>
      </c>
      <c r="C1206" t="s">
        <v>4919</v>
      </c>
      <c r="D1206" t="s">
        <v>4925</v>
      </c>
    </row>
    <row r="1207" spans="1:4">
      <c r="A1207">
        <v>1231</v>
      </c>
      <c r="B1207" s="13">
        <v>46126</v>
      </c>
      <c r="C1207" t="s">
        <v>1154</v>
      </c>
      <c r="D1207" t="s">
        <v>4926</v>
      </c>
    </row>
    <row r="1208" spans="1:4">
      <c r="A1208">
        <v>1232</v>
      </c>
      <c r="B1208" s="13">
        <v>46126</v>
      </c>
      <c r="C1208" t="s">
        <v>2675</v>
      </c>
      <c r="D1208" t="s">
        <v>4927</v>
      </c>
    </row>
    <row r="1209" spans="1:4">
      <c r="A1209">
        <v>1233</v>
      </c>
      <c r="B1209" s="13">
        <v>46126</v>
      </c>
      <c r="C1209" t="s">
        <v>4916</v>
      </c>
      <c r="D1209" t="s">
        <v>4929</v>
      </c>
    </row>
    <row r="1210" spans="1:4">
      <c r="A1210">
        <v>1234</v>
      </c>
      <c r="B1210" s="13">
        <v>46126</v>
      </c>
      <c r="C1210" t="s">
        <v>3124</v>
      </c>
      <c r="D1210" t="s">
        <v>4930</v>
      </c>
    </row>
    <row r="1211" spans="1:4">
      <c r="A1211">
        <v>1235</v>
      </c>
      <c r="B1211" s="13">
        <v>46126</v>
      </c>
      <c r="C1211" t="s">
        <v>1705</v>
      </c>
      <c r="D1211" t="s">
        <v>4931</v>
      </c>
    </row>
    <row r="1212" spans="1:4">
      <c r="A1212">
        <v>1236</v>
      </c>
      <c r="B1212" s="13">
        <v>46126</v>
      </c>
      <c r="C1212" t="s">
        <v>2264</v>
      </c>
      <c r="D1212" t="s">
        <v>4933</v>
      </c>
    </row>
    <row r="1213" spans="1:4">
      <c r="A1213">
        <v>1237</v>
      </c>
      <c r="B1213" s="13">
        <v>46126</v>
      </c>
      <c r="C1213" t="s">
        <v>1620</v>
      </c>
      <c r="D1213" t="s">
        <v>4935</v>
      </c>
    </row>
    <row r="1214" spans="1:4">
      <c r="A1214">
        <v>1238</v>
      </c>
      <c r="B1214" s="13">
        <v>46126</v>
      </c>
      <c r="C1214" t="s">
        <v>3124</v>
      </c>
      <c r="D1214" t="s">
        <v>4938</v>
      </c>
    </row>
    <row r="1215" spans="1:4">
      <c r="A1215">
        <v>1239</v>
      </c>
      <c r="B1215" s="13">
        <v>46127</v>
      </c>
      <c r="C1215" t="s">
        <v>1525</v>
      </c>
      <c r="D1215" t="s">
        <v>4940</v>
      </c>
    </row>
    <row r="1216" spans="1:4">
      <c r="A1216">
        <v>1240</v>
      </c>
      <c r="B1216" s="13">
        <v>46127</v>
      </c>
      <c r="C1216" t="s">
        <v>2818</v>
      </c>
      <c r="D1216" t="s">
        <v>4944</v>
      </c>
    </row>
    <row r="1217" spans="1:4">
      <c r="A1217">
        <v>1241</v>
      </c>
      <c r="B1217" s="13">
        <v>46127</v>
      </c>
      <c r="C1217" t="s">
        <v>3124</v>
      </c>
      <c r="D1217" t="s">
        <v>4945</v>
      </c>
    </row>
    <row r="1218" spans="1:4">
      <c r="A1218">
        <v>1242</v>
      </c>
      <c r="B1218" s="13">
        <v>46127</v>
      </c>
      <c r="C1218" t="s">
        <v>3124</v>
      </c>
      <c r="D1218" t="s">
        <v>4948</v>
      </c>
    </row>
    <row r="1219" spans="1:4">
      <c r="A1219">
        <v>1243</v>
      </c>
      <c r="B1219" s="13">
        <v>46127</v>
      </c>
      <c r="C1219" t="s">
        <v>1010</v>
      </c>
      <c r="D1219" t="s">
        <v>4950</v>
      </c>
    </row>
    <row r="1220" spans="1:4">
      <c r="A1220">
        <v>1244</v>
      </c>
      <c r="B1220" s="13">
        <v>46127</v>
      </c>
      <c r="C1220" t="s">
        <v>2203</v>
      </c>
      <c r="D1220" t="s">
        <v>4953</v>
      </c>
    </row>
    <row r="1221" spans="1:4">
      <c r="A1221">
        <v>1245</v>
      </c>
      <c r="B1221" s="13">
        <v>46127</v>
      </c>
      <c r="C1221" t="s">
        <v>2050</v>
      </c>
      <c r="D1221" t="s">
        <v>4956</v>
      </c>
    </row>
    <row r="1222" spans="1:4">
      <c r="A1222">
        <v>1246</v>
      </c>
      <c r="B1222" s="13">
        <v>46127</v>
      </c>
      <c r="C1222" t="s">
        <v>2403</v>
      </c>
      <c r="D1222" t="s">
        <v>4957</v>
      </c>
    </row>
    <row r="1223" spans="1:4">
      <c r="A1223">
        <v>1247</v>
      </c>
      <c r="B1223" s="13">
        <v>46128</v>
      </c>
      <c r="C1223" t="s">
        <v>1966</v>
      </c>
      <c r="D1223" t="s">
        <v>4972</v>
      </c>
    </row>
    <row r="1224" spans="1:4">
      <c r="A1224">
        <v>1248</v>
      </c>
      <c r="B1224" s="13">
        <v>46128</v>
      </c>
      <c r="C1224" t="s">
        <v>4773</v>
      </c>
      <c r="D1224" t="s">
        <v>4973</v>
      </c>
    </row>
    <row r="1225" spans="1:4">
      <c r="A1225">
        <v>1249</v>
      </c>
      <c r="B1225" s="13">
        <v>46128</v>
      </c>
      <c r="C1225" t="s">
        <v>4773</v>
      </c>
      <c r="D1225" t="s">
        <v>4974</v>
      </c>
    </row>
    <row r="1226" spans="1:4">
      <c r="A1226">
        <v>1250</v>
      </c>
      <c r="B1226" s="13">
        <v>46128</v>
      </c>
      <c r="C1226" t="s">
        <v>2925</v>
      </c>
      <c r="D1226" t="s">
        <v>4981</v>
      </c>
    </row>
    <row r="1227" spans="1:4">
      <c r="A1227">
        <v>1251</v>
      </c>
      <c r="B1227" s="13">
        <v>46128</v>
      </c>
      <c r="C1227" t="s">
        <v>999</v>
      </c>
      <c r="D1227" t="s">
        <v>4983</v>
      </c>
    </row>
    <row r="1228" spans="1:4">
      <c r="A1228">
        <v>1252</v>
      </c>
      <c r="B1228" s="13">
        <v>46129</v>
      </c>
      <c r="C1228" t="s">
        <v>3124</v>
      </c>
      <c r="D1228" t="s">
        <v>4986</v>
      </c>
    </row>
    <row r="1229" spans="1:4">
      <c r="A1229">
        <v>1253</v>
      </c>
      <c r="B1229" s="13">
        <v>46129</v>
      </c>
      <c r="C1229" t="s">
        <v>1802</v>
      </c>
      <c r="D1229" t="s">
        <v>4987</v>
      </c>
    </row>
    <row r="1230" spans="1:4">
      <c r="A1230">
        <v>1254</v>
      </c>
      <c r="B1230" s="13">
        <v>46129</v>
      </c>
      <c r="C1230" t="s">
        <v>1680</v>
      </c>
      <c r="D1230" t="s">
        <v>4990</v>
      </c>
    </row>
    <row r="1231" spans="1:4">
      <c r="A1231">
        <v>1255</v>
      </c>
      <c r="B1231" s="13">
        <v>46129</v>
      </c>
      <c r="C1231" t="s">
        <v>2788</v>
      </c>
      <c r="D1231" t="s">
        <v>4991</v>
      </c>
    </row>
    <row r="1232" spans="1:4">
      <c r="A1232">
        <v>1256</v>
      </c>
      <c r="B1232" s="13">
        <v>46130</v>
      </c>
      <c r="C1232" t="s">
        <v>1769</v>
      </c>
      <c r="D1232" t="s">
        <v>4993</v>
      </c>
    </row>
    <row r="1233" spans="1:4">
      <c r="A1233">
        <v>1257</v>
      </c>
      <c r="B1233" s="13">
        <v>46132</v>
      </c>
      <c r="C1233" t="s">
        <v>3874</v>
      </c>
      <c r="D1233" t="s">
        <v>4998</v>
      </c>
    </row>
    <row r="1234" spans="1:4">
      <c r="A1234">
        <v>1258</v>
      </c>
      <c r="B1234" s="13">
        <v>46132</v>
      </c>
      <c r="C1234" t="s">
        <v>1440</v>
      </c>
      <c r="D1234" t="s">
        <v>4999</v>
      </c>
    </row>
    <row r="1235" spans="1:4">
      <c r="A1235">
        <v>1259</v>
      </c>
      <c r="B1235" s="13">
        <v>46132</v>
      </c>
      <c r="C1235" t="s">
        <v>1966</v>
      </c>
      <c r="D1235" t="s">
        <v>5000</v>
      </c>
    </row>
    <row r="1236" spans="1:4">
      <c r="A1236">
        <v>1260</v>
      </c>
      <c r="B1236" s="13">
        <v>46132</v>
      </c>
      <c r="C1236" t="s">
        <v>1825</v>
      </c>
      <c r="D1236" t="s">
        <v>5003</v>
      </c>
    </row>
    <row r="1237" spans="1:4">
      <c r="A1237">
        <v>1261</v>
      </c>
      <c r="B1237" s="13">
        <v>46132</v>
      </c>
      <c r="C1237" t="s">
        <v>1349</v>
      </c>
      <c r="D1237" t="s">
        <v>5004</v>
      </c>
    </row>
    <row r="1238" spans="1:4">
      <c r="A1238">
        <v>1262</v>
      </c>
      <c r="B1238" s="13">
        <v>46132</v>
      </c>
      <c r="C1238" t="s">
        <v>1465</v>
      </c>
      <c r="D1238" t="s">
        <v>5005</v>
      </c>
    </row>
    <row r="1239" spans="1:4">
      <c r="A1239">
        <v>1263</v>
      </c>
      <c r="B1239" s="13">
        <v>46133</v>
      </c>
      <c r="C1239" t="s">
        <v>2844</v>
      </c>
      <c r="D1239" t="s">
        <v>5011</v>
      </c>
    </row>
    <row r="1240" spans="1:4">
      <c r="A1240">
        <v>1264</v>
      </c>
      <c r="B1240" s="13">
        <v>46133</v>
      </c>
      <c r="C1240" t="s">
        <v>3109</v>
      </c>
      <c r="D1240" t="s">
        <v>5012</v>
      </c>
    </row>
    <row r="1241" spans="1:4">
      <c r="A1241">
        <v>1265</v>
      </c>
      <c r="B1241" s="13">
        <v>46134</v>
      </c>
      <c r="C1241" t="s">
        <v>4751</v>
      </c>
      <c r="D1241" t="s">
        <v>5014</v>
      </c>
    </row>
    <row r="1242" spans="1:4">
      <c r="A1242">
        <v>1266</v>
      </c>
      <c r="B1242" s="13">
        <v>46134</v>
      </c>
      <c r="C1242" t="s">
        <v>1444</v>
      </c>
      <c r="D1242" t="s">
        <v>5015</v>
      </c>
    </row>
    <row r="1243" spans="1:4">
      <c r="A1243">
        <v>1267</v>
      </c>
      <c r="B1243" s="13">
        <v>46134</v>
      </c>
      <c r="C1243" t="s">
        <v>1010</v>
      </c>
      <c r="D1243" t="s">
        <v>5016</v>
      </c>
    </row>
    <row r="1244" spans="1:4">
      <c r="A1244">
        <v>1268</v>
      </c>
      <c r="B1244" s="13">
        <v>46134</v>
      </c>
      <c r="C1244" t="s">
        <v>1975</v>
      </c>
      <c r="D1244" t="s">
        <v>5017</v>
      </c>
    </row>
    <row r="1245" spans="1:4">
      <c r="A1245">
        <v>1269</v>
      </c>
      <c r="B1245" s="13">
        <v>46134</v>
      </c>
      <c r="C1245" t="s">
        <v>1450</v>
      </c>
      <c r="D1245" t="s">
        <v>5018</v>
      </c>
    </row>
    <row r="1246" spans="1:4">
      <c r="A1246">
        <v>1270</v>
      </c>
      <c r="B1246" s="13">
        <v>46134</v>
      </c>
      <c r="C1246" t="s">
        <v>1438</v>
      </c>
      <c r="D1246" t="s">
        <v>5019</v>
      </c>
    </row>
    <row r="1247" spans="1:4">
      <c r="A1247">
        <v>1271</v>
      </c>
      <c r="B1247" s="13">
        <v>46134</v>
      </c>
      <c r="C1247" t="s">
        <v>1438</v>
      </c>
      <c r="D1247" t="s">
        <v>5020</v>
      </c>
    </row>
    <row r="1248" spans="1:4">
      <c r="A1248">
        <v>1272</v>
      </c>
      <c r="B1248" s="13">
        <v>46135</v>
      </c>
      <c r="C1248" t="s">
        <v>1512</v>
      </c>
      <c r="D1248" t="s">
        <v>5025</v>
      </c>
    </row>
    <row r="1249" spans="1:4">
      <c r="A1249">
        <v>1273</v>
      </c>
      <c r="B1249" s="13">
        <v>46135</v>
      </c>
      <c r="C1249" t="s">
        <v>3881</v>
      </c>
      <c r="D1249" t="s">
        <v>5026</v>
      </c>
    </row>
    <row r="1250" spans="1:4">
      <c r="A1250">
        <v>1274</v>
      </c>
      <c r="B1250" s="13">
        <v>46135</v>
      </c>
      <c r="C1250" t="s">
        <v>1007</v>
      </c>
      <c r="D1250" t="s">
        <v>5029</v>
      </c>
    </row>
    <row r="1251" spans="1:4">
      <c r="A1251">
        <v>1275</v>
      </c>
      <c r="B1251" s="13">
        <v>46135</v>
      </c>
      <c r="C1251" t="s">
        <v>3855</v>
      </c>
      <c r="D1251" t="s">
        <v>5030</v>
      </c>
    </row>
    <row r="1252" spans="1:4">
      <c r="A1252">
        <v>1276</v>
      </c>
      <c r="B1252" s="13">
        <v>46136</v>
      </c>
      <c r="C1252" t="s">
        <v>999</v>
      </c>
      <c r="D1252" t="s">
        <v>5040</v>
      </c>
    </row>
    <row r="1253" spans="1:4">
      <c r="A1253">
        <v>1277</v>
      </c>
      <c r="B1253" s="13">
        <v>46136</v>
      </c>
      <c r="C1253" t="s">
        <v>1131</v>
      </c>
      <c r="D1253" t="s">
        <v>5042</v>
      </c>
    </row>
    <row r="1254" spans="1:4">
      <c r="A1254">
        <v>1278</v>
      </c>
      <c r="B1254" s="13">
        <v>46136</v>
      </c>
      <c r="C1254" t="s">
        <v>1010</v>
      </c>
      <c r="D1254" t="s">
        <v>5043</v>
      </c>
    </row>
    <row r="1255" spans="1:4">
      <c r="A1255">
        <v>1279</v>
      </c>
      <c r="B1255" s="13">
        <v>46136</v>
      </c>
      <c r="C1255" t="s">
        <v>1680</v>
      </c>
      <c r="D1255" t="s">
        <v>5044</v>
      </c>
    </row>
    <row r="1256" spans="1:4">
      <c r="A1256">
        <v>1280</v>
      </c>
      <c r="B1256" s="13">
        <v>46136</v>
      </c>
      <c r="C1256" t="s">
        <v>1802</v>
      </c>
      <c r="D1256" t="s">
        <v>5046</v>
      </c>
    </row>
    <row r="1257" spans="1:4">
      <c r="A1257">
        <v>1281</v>
      </c>
      <c r="B1257" s="13">
        <v>46136</v>
      </c>
      <c r="C1257" t="s">
        <v>5047</v>
      </c>
      <c r="D1257" t="s">
        <v>5050</v>
      </c>
    </row>
    <row r="1258" spans="1:4">
      <c r="A1258">
        <v>1282</v>
      </c>
      <c r="B1258" s="13">
        <v>46136</v>
      </c>
      <c r="C1258" t="s">
        <v>2925</v>
      </c>
      <c r="D1258" t="s">
        <v>5053</v>
      </c>
    </row>
    <row r="1259" spans="1:4">
      <c r="A1259">
        <v>1283</v>
      </c>
      <c r="B1259" s="13">
        <v>46136</v>
      </c>
      <c r="C1259" t="s">
        <v>2348</v>
      </c>
      <c r="D1259" t="s">
        <v>5056</v>
      </c>
    </row>
    <row r="1260" spans="1:4">
      <c r="A1260">
        <v>1284</v>
      </c>
      <c r="B1260" s="13">
        <v>46136</v>
      </c>
      <c r="C1260" t="s">
        <v>1769</v>
      </c>
      <c r="D1260" t="s">
        <v>5059</v>
      </c>
    </row>
    <row r="1261" spans="1:4">
      <c r="A1261">
        <v>1285</v>
      </c>
      <c r="B1261" s="13">
        <v>46136</v>
      </c>
      <c r="C1261" t="s">
        <v>1512</v>
      </c>
      <c r="D1261" t="s">
        <v>5061</v>
      </c>
    </row>
    <row r="1262" spans="1:4">
      <c r="A1262">
        <v>1286</v>
      </c>
      <c r="B1262" s="13">
        <v>46136</v>
      </c>
      <c r="C1262" t="s">
        <v>1762</v>
      </c>
      <c r="D1262" t="s">
        <v>5063</v>
      </c>
    </row>
    <row r="1263" spans="1:4">
      <c r="A1263">
        <v>1287</v>
      </c>
      <c r="B1263" s="13">
        <v>46128</v>
      </c>
      <c r="C1263" t="s">
        <v>1680</v>
      </c>
      <c r="D1263" t="s">
        <v>5064</v>
      </c>
    </row>
    <row r="1264" spans="1:4">
      <c r="A1264">
        <v>1288</v>
      </c>
      <c r="B1264" s="13">
        <v>46137</v>
      </c>
      <c r="C1264" t="s">
        <v>1277</v>
      </c>
      <c r="D1264" t="s">
        <v>5069</v>
      </c>
    </row>
    <row r="1265" spans="1:4">
      <c r="A1265">
        <v>1289</v>
      </c>
      <c r="B1265" s="13">
        <v>46139</v>
      </c>
      <c r="C1265" t="s">
        <v>1004</v>
      </c>
      <c r="D1265" t="s">
        <v>5076</v>
      </c>
    </row>
    <row r="1266" spans="1:4">
      <c r="A1266">
        <v>1290</v>
      </c>
      <c r="B1266" s="13">
        <v>46139</v>
      </c>
      <c r="C1266" t="s">
        <v>1525</v>
      </c>
      <c r="D1266" t="s">
        <v>5079</v>
      </c>
    </row>
    <row r="1267" spans="1:4">
      <c r="A1267">
        <v>1291</v>
      </c>
      <c r="B1267" s="13">
        <v>46139</v>
      </c>
      <c r="C1267" t="s">
        <v>1512</v>
      </c>
      <c r="D1267" t="s">
        <v>5083</v>
      </c>
    </row>
    <row r="1268" spans="1:4">
      <c r="A1268">
        <v>1292</v>
      </c>
      <c r="B1268" s="13">
        <v>46139</v>
      </c>
      <c r="C1268" t="s">
        <v>1370</v>
      </c>
      <c r="D1268" t="s">
        <v>5086</v>
      </c>
    </row>
    <row r="1269" spans="1:4">
      <c r="A1269">
        <v>1293</v>
      </c>
      <c r="B1269" s="13">
        <v>46139</v>
      </c>
      <c r="C1269" t="s">
        <v>1408</v>
      </c>
      <c r="D1269" t="s">
        <v>5087</v>
      </c>
    </row>
    <row r="1270" spans="1:4">
      <c r="A1270">
        <v>1294</v>
      </c>
      <c r="B1270" s="13">
        <v>46139</v>
      </c>
      <c r="C1270" t="s">
        <v>1512</v>
      </c>
      <c r="D1270" t="s">
        <v>5089</v>
      </c>
    </row>
    <row r="1271" spans="1:4">
      <c r="A1271">
        <v>1295</v>
      </c>
      <c r="B1271" s="13">
        <v>46140</v>
      </c>
      <c r="C1271" t="s">
        <v>3320</v>
      </c>
      <c r="D1271" t="s">
        <v>5100</v>
      </c>
    </row>
    <row r="1272" spans="1:4">
      <c r="A1272">
        <v>1296</v>
      </c>
      <c r="B1272" s="13">
        <v>46140</v>
      </c>
      <c r="C1272" t="s">
        <v>1007</v>
      </c>
      <c r="D1272" t="s">
        <v>5102</v>
      </c>
    </row>
    <row r="1273" spans="1:4">
      <c r="A1273">
        <v>1297</v>
      </c>
      <c r="B1273" s="13">
        <v>46140</v>
      </c>
      <c r="C1273" t="s">
        <v>1551</v>
      </c>
      <c r="D1273" t="s">
        <v>5105</v>
      </c>
    </row>
    <row r="1274" spans="1:4">
      <c r="A1274">
        <v>1298</v>
      </c>
      <c r="B1274" s="13">
        <v>46140</v>
      </c>
      <c r="C1274" t="s">
        <v>981</v>
      </c>
      <c r="D1274" t="s">
        <v>5106</v>
      </c>
    </row>
    <row r="1275" spans="1:4">
      <c r="A1275">
        <v>1299</v>
      </c>
      <c r="B1275" s="13">
        <v>46140</v>
      </c>
      <c r="C1275" t="s">
        <v>1007</v>
      </c>
      <c r="D1275" t="s">
        <v>5110</v>
      </c>
    </row>
    <row r="1276" spans="1:4">
      <c r="A1276">
        <v>1300</v>
      </c>
      <c r="B1276" s="13">
        <v>46141</v>
      </c>
      <c r="C1276" t="s">
        <v>1444</v>
      </c>
      <c r="D1276" t="s">
        <v>5116</v>
      </c>
    </row>
    <row r="1277" spans="1:4">
      <c r="A1277">
        <v>1301</v>
      </c>
      <c r="B1277" s="13">
        <v>46141</v>
      </c>
      <c r="C1277" t="s">
        <v>1680</v>
      </c>
      <c r="D1277" t="s">
        <v>5118</v>
      </c>
    </row>
    <row r="1278" spans="1:4">
      <c r="A1278">
        <v>1302</v>
      </c>
      <c r="B1278" s="13">
        <v>46141</v>
      </c>
      <c r="C1278" t="s">
        <v>981</v>
      </c>
      <c r="D1278" t="s">
        <v>5119</v>
      </c>
    </row>
    <row r="1279" spans="1:4">
      <c r="A1279">
        <v>1303</v>
      </c>
      <c r="B1279" s="13">
        <v>46141</v>
      </c>
      <c r="C1279" t="s">
        <v>1633</v>
      </c>
      <c r="D1279" t="s">
        <v>5121</v>
      </c>
    </row>
    <row r="1280" spans="1:4">
      <c r="A1280">
        <v>1304</v>
      </c>
      <c r="B1280" s="13">
        <v>46141</v>
      </c>
      <c r="C1280" t="s">
        <v>3705</v>
      </c>
      <c r="D1280" t="s">
        <v>5122</v>
      </c>
    </row>
    <row r="1281" spans="1:4">
      <c r="A1281">
        <v>1305</v>
      </c>
      <c r="B1281" s="13">
        <v>46141</v>
      </c>
      <c r="C1281" t="s">
        <v>1766</v>
      </c>
      <c r="D1281" t="s">
        <v>5123</v>
      </c>
    </row>
    <row r="1282" spans="1:4">
      <c r="A1282">
        <v>1306</v>
      </c>
      <c r="B1282" s="13">
        <v>46141</v>
      </c>
      <c r="C1282" t="s">
        <v>2675</v>
      </c>
      <c r="D1282" t="s">
        <v>5125</v>
      </c>
    </row>
    <row r="1283" spans="1:4">
      <c r="A1283">
        <v>1307</v>
      </c>
      <c r="B1283" s="13">
        <v>46141</v>
      </c>
      <c r="C1283" t="s">
        <v>1762</v>
      </c>
      <c r="D1283" t="s">
        <v>5137</v>
      </c>
    </row>
    <row r="1284" spans="1:4">
      <c r="A1284">
        <v>1308</v>
      </c>
      <c r="B1284" s="13">
        <v>46142</v>
      </c>
      <c r="C1284" t="s">
        <v>981</v>
      </c>
      <c r="D1284" t="s">
        <v>5142</v>
      </c>
    </row>
    <row r="1285" spans="1:4">
      <c r="A1285">
        <v>1309</v>
      </c>
      <c r="B1285" s="13">
        <v>46142</v>
      </c>
      <c r="C1285" t="s">
        <v>2673</v>
      </c>
      <c r="D1285" t="s">
        <v>5144</v>
      </c>
    </row>
    <row r="1286" spans="1:4">
      <c r="A1286">
        <v>1310</v>
      </c>
      <c r="B1286" s="13">
        <v>46142</v>
      </c>
      <c r="C1286" t="s">
        <v>1370</v>
      </c>
      <c r="D1286" t="s">
        <v>5148</v>
      </c>
    </row>
    <row r="1287" spans="1:4">
      <c r="A1287">
        <v>1311</v>
      </c>
      <c r="B1287" s="13">
        <v>46142</v>
      </c>
      <c r="C1287" t="s">
        <v>3874</v>
      </c>
      <c r="D1287" t="s">
        <v>5149</v>
      </c>
    </row>
    <row r="1288" spans="1:4">
      <c r="A1288">
        <v>1312</v>
      </c>
      <c r="B1288" s="13">
        <v>46142</v>
      </c>
      <c r="C1288" t="s">
        <v>3124</v>
      </c>
      <c r="D1288" t="s">
        <v>5150</v>
      </c>
    </row>
    <row r="1289" spans="1:4">
      <c r="A1289">
        <v>1313</v>
      </c>
      <c r="B1289" s="13">
        <v>46143</v>
      </c>
      <c r="C1289" t="s">
        <v>1007</v>
      </c>
      <c r="D1289" t="s">
        <v>5160</v>
      </c>
    </row>
    <row r="1290" spans="1:4">
      <c r="A1290">
        <v>1314</v>
      </c>
      <c r="B1290" s="13">
        <v>46146</v>
      </c>
      <c r="C1290" t="s">
        <v>1503</v>
      </c>
      <c r="D1290" t="s">
        <v>5246</v>
      </c>
    </row>
    <row r="1291" spans="1:4">
      <c r="A1291">
        <v>1315</v>
      </c>
      <c r="B1291" s="13">
        <v>46146</v>
      </c>
      <c r="C1291" t="s">
        <v>1503</v>
      </c>
      <c r="D1291" t="s">
        <v>5249</v>
      </c>
    </row>
    <row r="1292" spans="1:4">
      <c r="A1292">
        <v>1316</v>
      </c>
      <c r="B1292" s="13">
        <v>46146</v>
      </c>
      <c r="C1292" t="s">
        <v>981</v>
      </c>
      <c r="D1292" t="s">
        <v>5250</v>
      </c>
    </row>
    <row r="1293" spans="1:4">
      <c r="A1293">
        <v>1317</v>
      </c>
      <c r="B1293" s="13">
        <v>46146</v>
      </c>
      <c r="C1293" t="s">
        <v>981</v>
      </c>
      <c r="D1293" t="s">
        <v>5252</v>
      </c>
    </row>
    <row r="1294" spans="1:4">
      <c r="A1294">
        <v>1318</v>
      </c>
      <c r="B1294" s="13">
        <v>46146</v>
      </c>
      <c r="C1294" t="s">
        <v>1007</v>
      </c>
      <c r="D1294" t="s">
        <v>5253</v>
      </c>
    </row>
    <row r="1295" spans="1:4">
      <c r="A1295">
        <v>1319</v>
      </c>
      <c r="B1295" s="13">
        <v>46146</v>
      </c>
      <c r="C1295" t="s">
        <v>2673</v>
      </c>
      <c r="D1295" t="s">
        <v>5257</v>
      </c>
    </row>
    <row r="1296" spans="1:4">
      <c r="A1296">
        <v>1320</v>
      </c>
      <c r="B1296" s="13">
        <v>46146</v>
      </c>
      <c r="C1296" t="s">
        <v>2925</v>
      </c>
      <c r="D1296" t="s">
        <v>5258</v>
      </c>
    </row>
    <row r="1297" spans="1:4">
      <c r="A1297">
        <v>1321</v>
      </c>
      <c r="B1297" s="13">
        <v>46148</v>
      </c>
      <c r="C1297" t="s">
        <v>1633</v>
      </c>
      <c r="D1297" t="s">
        <v>5264</v>
      </c>
    </row>
    <row r="1298" spans="1:4">
      <c r="A1298">
        <v>1322</v>
      </c>
      <c r="B1298" s="13">
        <v>46148</v>
      </c>
      <c r="C1298" t="s">
        <v>1512</v>
      </c>
      <c r="D1298" t="s">
        <v>5266</v>
      </c>
    </row>
    <row r="1299" spans="1:4">
      <c r="A1299">
        <v>1323</v>
      </c>
      <c r="B1299" s="13">
        <v>46148</v>
      </c>
      <c r="C1299" t="s">
        <v>5267</v>
      </c>
      <c r="D1299" t="s">
        <v>5270</v>
      </c>
    </row>
    <row r="1300" spans="1:4">
      <c r="A1300">
        <v>1324</v>
      </c>
      <c r="B1300" s="13">
        <v>46148</v>
      </c>
      <c r="C1300" t="s">
        <v>3109</v>
      </c>
      <c r="D1300" t="s">
        <v>5273</v>
      </c>
    </row>
    <row r="1301" spans="1:4">
      <c r="A1301">
        <v>1325</v>
      </c>
      <c r="B1301" s="13">
        <v>46148</v>
      </c>
      <c r="C1301" t="s">
        <v>1209</v>
      </c>
      <c r="D1301" t="s">
        <v>5276</v>
      </c>
    </row>
    <row r="1302" spans="1:4">
      <c r="A1302">
        <v>1326</v>
      </c>
      <c r="B1302" s="13">
        <v>46148</v>
      </c>
      <c r="C1302" t="s">
        <v>999</v>
      </c>
      <c r="D1302" t="s">
        <v>5277</v>
      </c>
    </row>
    <row r="1303" spans="1:4">
      <c r="A1303">
        <v>1327</v>
      </c>
      <c r="B1303" s="13">
        <v>46148</v>
      </c>
      <c r="C1303" t="s">
        <v>3084</v>
      </c>
      <c r="D1303" t="s">
        <v>5279</v>
      </c>
    </row>
    <row r="1304" spans="1:4">
      <c r="A1304">
        <v>1328</v>
      </c>
      <c r="B1304" s="13">
        <v>46148</v>
      </c>
      <c r="C1304" t="s">
        <v>1512</v>
      </c>
      <c r="D1304" t="s">
        <v>5281</v>
      </c>
    </row>
    <row r="1305" spans="1:4">
      <c r="A1305">
        <v>1329</v>
      </c>
      <c r="B1305" s="13">
        <v>46149</v>
      </c>
      <c r="C1305" t="s">
        <v>5282</v>
      </c>
      <c r="D1305" t="s">
        <v>5285</v>
      </c>
    </row>
    <row r="1306" spans="1:4">
      <c r="A1306">
        <v>1330</v>
      </c>
      <c r="B1306" s="13">
        <v>46149</v>
      </c>
      <c r="C1306" t="s">
        <v>1370</v>
      </c>
      <c r="D1306" t="s">
        <v>5286</v>
      </c>
    </row>
    <row r="1307" spans="1:4">
      <c r="A1307">
        <v>1331</v>
      </c>
      <c r="B1307" s="13">
        <v>46149</v>
      </c>
      <c r="C1307" t="s">
        <v>2093</v>
      </c>
      <c r="D1307" t="s">
        <v>5287</v>
      </c>
    </row>
    <row r="1308" spans="1:4">
      <c r="A1308">
        <v>1332</v>
      </c>
      <c r="B1308" s="13">
        <v>46149</v>
      </c>
      <c r="C1308" t="s">
        <v>1525</v>
      </c>
      <c r="D1308" t="s">
        <v>5288</v>
      </c>
    </row>
    <row r="1309" spans="1:4">
      <c r="A1309">
        <v>1333</v>
      </c>
      <c r="B1309" s="13">
        <v>46150</v>
      </c>
      <c r="C1309" t="s">
        <v>1007</v>
      </c>
      <c r="D1309" t="s">
        <v>5294</v>
      </c>
    </row>
    <row r="1310" spans="1:4">
      <c r="A1310">
        <v>1334</v>
      </c>
      <c r="B1310" s="13">
        <v>46150</v>
      </c>
      <c r="C1310" t="s">
        <v>1931</v>
      </c>
      <c r="D1310" t="s">
        <v>5295</v>
      </c>
    </row>
    <row r="1311" spans="1:4">
      <c r="A1311">
        <v>1335</v>
      </c>
      <c r="B1311" s="13">
        <v>46150</v>
      </c>
      <c r="C1311" t="s">
        <v>4537</v>
      </c>
      <c r="D1311" t="s">
        <v>5297</v>
      </c>
    </row>
    <row r="1312" spans="1:4">
      <c r="A1312">
        <v>1336</v>
      </c>
      <c r="B1312" s="13">
        <v>46150</v>
      </c>
      <c r="C1312" t="s">
        <v>5289</v>
      </c>
      <c r="D1312" t="s">
        <v>5300</v>
      </c>
    </row>
    <row r="1313" spans="1:4">
      <c r="A1313">
        <v>1337</v>
      </c>
      <c r="B1313" s="13">
        <v>46150</v>
      </c>
      <c r="C1313" t="s">
        <v>5282</v>
      </c>
      <c r="D1313" t="s">
        <v>5302</v>
      </c>
    </row>
    <row r="1314" spans="1:4">
      <c r="A1314">
        <v>1338</v>
      </c>
      <c r="B1314" s="13">
        <v>46150</v>
      </c>
      <c r="C1314" t="s">
        <v>5303</v>
      </c>
      <c r="D1314" t="s">
        <v>5308</v>
      </c>
    </row>
    <row r="1315" spans="1:4">
      <c r="A1315">
        <v>1339</v>
      </c>
      <c r="B1315" s="13">
        <v>46150</v>
      </c>
      <c r="C1315" t="s">
        <v>1429</v>
      </c>
      <c r="D1315" t="s">
        <v>5311</v>
      </c>
    </row>
    <row r="1316" spans="1:4">
      <c r="A1316">
        <v>1340</v>
      </c>
      <c r="B1316" s="13">
        <v>46150</v>
      </c>
      <c r="C1316" t="s">
        <v>2544</v>
      </c>
      <c r="D1316" t="s">
        <v>5312</v>
      </c>
    </row>
    <row r="1317" spans="1:4">
      <c r="A1317">
        <v>1341</v>
      </c>
      <c r="B1317" s="13">
        <v>46150</v>
      </c>
      <c r="C1317" t="s">
        <v>1766</v>
      </c>
      <c r="D1317" t="s">
        <v>5314</v>
      </c>
    </row>
    <row r="1318" spans="1:4">
      <c r="A1318">
        <v>1342</v>
      </c>
      <c r="C1318" t="s">
        <v>2891</v>
      </c>
      <c r="D1318" t="s">
        <v>5319</v>
      </c>
    </row>
    <row r="1319" spans="1:4">
      <c r="A1319">
        <v>1343</v>
      </c>
      <c r="C1319" t="s">
        <v>3191</v>
      </c>
      <c r="D1319" t="s">
        <v>5320</v>
      </c>
    </row>
    <row r="1320" spans="1:4">
      <c r="A1320">
        <v>1344</v>
      </c>
      <c r="C1320" t="s">
        <v>1010</v>
      </c>
      <c r="D1320" t="s">
        <v>5321</v>
      </c>
    </row>
    <row r="1321" spans="1:4">
      <c r="A1321">
        <v>1345</v>
      </c>
      <c r="C1321" t="s">
        <v>5316</v>
      </c>
      <c r="D1321" t="s">
        <v>5323</v>
      </c>
    </row>
    <row r="1322" spans="1:4">
      <c r="A1322">
        <v>1346</v>
      </c>
      <c r="B1322" s="13">
        <v>46153</v>
      </c>
      <c r="C1322" t="s">
        <v>1370</v>
      </c>
      <c r="D1322" t="s">
        <v>5325</v>
      </c>
    </row>
    <row r="1323" spans="1:4">
      <c r="A1323">
        <v>1347</v>
      </c>
      <c r="B1323" s="13">
        <v>46153</v>
      </c>
      <c r="C1323" t="s">
        <v>1370</v>
      </c>
      <c r="D1323" t="s">
        <v>5326</v>
      </c>
    </row>
    <row r="1324" spans="1:4">
      <c r="A1324">
        <v>1348</v>
      </c>
      <c r="B1324" s="13">
        <v>46153</v>
      </c>
      <c r="C1324" t="s">
        <v>2262</v>
      </c>
      <c r="D1324" t="s">
        <v>5327</v>
      </c>
    </row>
    <row r="1325" spans="1:4">
      <c r="A1325">
        <v>1349</v>
      </c>
      <c r="B1325" s="13">
        <v>46153</v>
      </c>
      <c r="C1325" t="s">
        <v>3327</v>
      </c>
      <c r="D1325" t="s">
        <v>5329</v>
      </c>
    </row>
    <row r="1326" spans="1:4">
      <c r="A1326">
        <v>1350</v>
      </c>
      <c r="B1326" s="13">
        <v>46153</v>
      </c>
      <c r="C1326" t="s">
        <v>1931</v>
      </c>
      <c r="D1326" t="s">
        <v>5333</v>
      </c>
    </row>
    <row r="1327" spans="1:4">
      <c r="A1327">
        <v>1351</v>
      </c>
      <c r="B1327" s="13">
        <v>46153</v>
      </c>
      <c r="C1327" t="s">
        <v>1420</v>
      </c>
      <c r="D1327" t="s">
        <v>5336</v>
      </c>
    </row>
    <row r="1328" spans="1:4">
      <c r="A1328">
        <v>1352</v>
      </c>
      <c r="B1328" s="13">
        <v>46152</v>
      </c>
      <c r="C1328" t="s">
        <v>1525</v>
      </c>
      <c r="D1328" t="s">
        <v>5342</v>
      </c>
    </row>
    <row r="1329" spans="1:4">
      <c r="A1329">
        <v>1353</v>
      </c>
      <c r="B1329" s="13">
        <v>46152</v>
      </c>
      <c r="C1329" t="s">
        <v>1882</v>
      </c>
      <c r="D1329" t="s">
        <v>5345</v>
      </c>
    </row>
    <row r="1330" spans="1:4">
      <c r="A1330">
        <v>1354</v>
      </c>
      <c r="B1330" s="13">
        <v>46154</v>
      </c>
      <c r="C1330" t="s">
        <v>2863</v>
      </c>
      <c r="D1330" t="s">
        <v>5348</v>
      </c>
    </row>
    <row r="1331" spans="1:4">
      <c r="A1331">
        <v>1355</v>
      </c>
      <c r="B1331" s="13">
        <v>46154</v>
      </c>
      <c r="C1331" t="s">
        <v>1131</v>
      </c>
      <c r="D1331" t="s">
        <v>5349</v>
      </c>
    </row>
    <row r="1332" spans="1:4">
      <c r="A1332">
        <v>1356</v>
      </c>
      <c r="B1332" s="13">
        <v>46154</v>
      </c>
      <c r="C1332" t="s">
        <v>5282</v>
      </c>
      <c r="D1332" t="s">
        <v>5352</v>
      </c>
    </row>
    <row r="1333" spans="1:4">
      <c r="A1333">
        <v>1357</v>
      </c>
      <c r="B1333" s="13">
        <v>46154</v>
      </c>
      <c r="C1333" t="s">
        <v>1849</v>
      </c>
      <c r="D1333" t="s">
        <v>5354</v>
      </c>
    </row>
    <row r="1334" spans="1:4">
      <c r="A1334">
        <v>1358</v>
      </c>
      <c r="B1334" s="13">
        <v>46154</v>
      </c>
      <c r="C1334" t="s">
        <v>1370</v>
      </c>
      <c r="D1334" t="s">
        <v>5355</v>
      </c>
    </row>
    <row r="1335" spans="1:4">
      <c r="A1335">
        <v>1359</v>
      </c>
      <c r="B1335" s="13">
        <v>46154</v>
      </c>
      <c r="C1335" t="s">
        <v>2925</v>
      </c>
      <c r="D1335" t="s">
        <v>5358</v>
      </c>
    </row>
    <row r="1336" spans="1:4">
      <c r="A1336">
        <v>1360</v>
      </c>
      <c r="B1336" s="13">
        <v>46154</v>
      </c>
      <c r="C1336" t="s">
        <v>1849</v>
      </c>
      <c r="D1336" t="s">
        <v>5359</v>
      </c>
    </row>
    <row r="1337" spans="1:4">
      <c r="A1337">
        <v>1361</v>
      </c>
      <c r="B1337" s="13">
        <v>46154</v>
      </c>
      <c r="C1337" t="s">
        <v>1018</v>
      </c>
      <c r="D1337" t="s">
        <v>5362</v>
      </c>
    </row>
    <row r="1338" spans="1:4">
      <c r="A1338">
        <v>1362</v>
      </c>
      <c r="B1338" s="13">
        <v>46154</v>
      </c>
      <c r="C1338" t="s">
        <v>3871</v>
      </c>
      <c r="D1338" t="s">
        <v>5364</v>
      </c>
    </row>
    <row r="1339" spans="1:4">
      <c r="A1339">
        <v>1363</v>
      </c>
      <c r="B1339" s="13">
        <v>46155</v>
      </c>
      <c r="C1339" t="s">
        <v>1370</v>
      </c>
      <c r="D1339" t="s">
        <v>5367</v>
      </c>
    </row>
    <row r="1340" spans="1:4">
      <c r="A1340">
        <v>1364</v>
      </c>
      <c r="B1340" s="13">
        <v>46155</v>
      </c>
      <c r="C1340" t="s">
        <v>1438</v>
      </c>
      <c r="D1340" t="s">
        <v>5368</v>
      </c>
    </row>
    <row r="1341" spans="1:4">
      <c r="A1341">
        <v>1365</v>
      </c>
      <c r="B1341" s="13">
        <v>46155</v>
      </c>
      <c r="C1341" t="s">
        <v>2658</v>
      </c>
      <c r="D1341" t="s">
        <v>5370</v>
      </c>
    </row>
    <row r="1342" spans="1:4">
      <c r="A1342">
        <v>1366</v>
      </c>
      <c r="B1342" s="13">
        <v>46155</v>
      </c>
      <c r="C1342" t="s">
        <v>1444</v>
      </c>
      <c r="D1342" t="s">
        <v>5372</v>
      </c>
    </row>
    <row r="1343" spans="1:4">
      <c r="A1343">
        <v>1367</v>
      </c>
      <c r="B1343" s="13">
        <v>46155</v>
      </c>
      <c r="C1343" t="s">
        <v>1209</v>
      </c>
      <c r="D1343" t="s">
        <v>5374</v>
      </c>
    </row>
    <row r="1344" spans="1:4">
      <c r="A1344">
        <v>1368</v>
      </c>
      <c r="B1344" s="13">
        <v>46155</v>
      </c>
      <c r="C1344" t="s">
        <v>1747</v>
      </c>
      <c r="D1344" t="s">
        <v>5375</v>
      </c>
    </row>
    <row r="1345" spans="1:4">
      <c r="A1345">
        <v>1369</v>
      </c>
      <c r="B1345" s="13">
        <v>46155</v>
      </c>
      <c r="C1345" t="s">
        <v>1074</v>
      </c>
      <c r="D1345" t="s">
        <v>5379</v>
      </c>
    </row>
    <row r="1346" spans="1:4">
      <c r="A1346">
        <v>1370</v>
      </c>
      <c r="B1346" s="13">
        <v>46156</v>
      </c>
      <c r="C1346" t="s">
        <v>3124</v>
      </c>
      <c r="D1346" t="s">
        <v>5384</v>
      </c>
    </row>
    <row r="1347" spans="1:4">
      <c r="A1347">
        <v>1371</v>
      </c>
      <c r="B1347" s="13">
        <v>46156</v>
      </c>
      <c r="C1347" t="s">
        <v>1131</v>
      </c>
      <c r="D1347" t="s">
        <v>5385</v>
      </c>
    </row>
    <row r="1348" spans="1:4">
      <c r="A1348">
        <v>1372</v>
      </c>
      <c r="B1348" s="13">
        <v>46156</v>
      </c>
      <c r="C1348" t="s">
        <v>5303</v>
      </c>
      <c r="D1348" t="s">
        <v>5387</v>
      </c>
    </row>
    <row r="1349" spans="1:4">
      <c r="A1349">
        <v>1373</v>
      </c>
      <c r="B1349" s="13">
        <v>46156</v>
      </c>
      <c r="C1349" t="s">
        <v>3881</v>
      </c>
      <c r="D1349" t="s">
        <v>5390</v>
      </c>
    </row>
    <row r="1350" spans="1:4">
      <c r="A1350">
        <v>1374</v>
      </c>
      <c r="B1350" s="13">
        <v>46156</v>
      </c>
      <c r="C1350" t="s">
        <v>1444</v>
      </c>
      <c r="D1350" t="s">
        <v>5393</v>
      </c>
    </row>
    <row r="1351" spans="1:4">
      <c r="A1351">
        <v>1375</v>
      </c>
      <c r="B1351" s="13">
        <v>46156</v>
      </c>
      <c r="C1351" t="s">
        <v>2096</v>
      </c>
      <c r="D1351" t="s">
        <v>5394</v>
      </c>
    </row>
    <row r="1352" spans="1:4">
      <c r="A1352">
        <v>1376</v>
      </c>
      <c r="B1352" s="13">
        <v>46156</v>
      </c>
      <c r="C1352" t="s">
        <v>1802</v>
      </c>
      <c r="D1352" t="s">
        <v>5398</v>
      </c>
    </row>
    <row r="1353" spans="1:4">
      <c r="A1353">
        <v>1377</v>
      </c>
      <c r="B1353" s="13">
        <v>46156</v>
      </c>
      <c r="C1353" t="s">
        <v>2925</v>
      </c>
      <c r="D1353" t="s">
        <v>5402</v>
      </c>
    </row>
    <row r="1354" spans="1:4">
      <c r="A1354">
        <v>1378</v>
      </c>
      <c r="B1354" s="13">
        <v>46156</v>
      </c>
      <c r="C1354" t="s">
        <v>3124</v>
      </c>
      <c r="D1354" t="s">
        <v>5404</v>
      </c>
    </row>
    <row r="1355" spans="1:4">
      <c r="A1355">
        <v>1379</v>
      </c>
      <c r="B1355" s="13">
        <v>46156</v>
      </c>
      <c r="C1355" t="s">
        <v>1444</v>
      </c>
      <c r="D1355" t="s">
        <v>5405</v>
      </c>
    </row>
    <row r="1356" spans="1:4">
      <c r="A1356">
        <v>1380</v>
      </c>
      <c r="B1356" s="13">
        <v>46157</v>
      </c>
      <c r="C1356" t="s">
        <v>1705</v>
      </c>
      <c r="D1356" t="s">
        <v>5406</v>
      </c>
    </row>
    <row r="1357" spans="1:4">
      <c r="A1357">
        <v>1381</v>
      </c>
      <c r="B1357" s="13">
        <v>46157</v>
      </c>
      <c r="C1357" t="s">
        <v>1010</v>
      </c>
      <c r="D1357" t="s">
        <v>5408</v>
      </c>
    </row>
    <row r="1358" spans="1:4">
      <c r="A1358">
        <v>1382</v>
      </c>
      <c r="B1358" s="13">
        <v>46157</v>
      </c>
      <c r="C1358" t="s">
        <v>1370</v>
      </c>
      <c r="D1358" t="s">
        <v>5411</v>
      </c>
    </row>
    <row r="1359" spans="1:4">
      <c r="A1359">
        <v>1383</v>
      </c>
      <c r="B1359" s="13">
        <v>46157</v>
      </c>
      <c r="C1359" t="s">
        <v>1370</v>
      </c>
      <c r="D1359" t="s">
        <v>5412</v>
      </c>
    </row>
    <row r="1360" spans="1:4">
      <c r="A1360">
        <v>1384</v>
      </c>
      <c r="B1360" s="13">
        <v>46157</v>
      </c>
      <c r="C1360" t="s">
        <v>1551</v>
      </c>
      <c r="D1360" t="s">
        <v>5413</v>
      </c>
    </row>
    <row r="1361" spans="1:4">
      <c r="A1361">
        <v>1385</v>
      </c>
      <c r="B1361" s="13">
        <v>46157</v>
      </c>
      <c r="C1361" t="s">
        <v>3072</v>
      </c>
      <c r="D1361" t="s">
        <v>5415</v>
      </c>
    </row>
    <row r="1362" spans="1:4">
      <c r="A1362">
        <v>1386</v>
      </c>
      <c r="B1362" s="13">
        <v>46157</v>
      </c>
      <c r="C1362" t="s">
        <v>1551</v>
      </c>
      <c r="D1362" t="s">
        <v>5416</v>
      </c>
    </row>
    <row r="1363" spans="1:4">
      <c r="A1363">
        <v>1387</v>
      </c>
      <c r="B1363" s="13">
        <v>46157</v>
      </c>
      <c r="C1363" t="s">
        <v>1131</v>
      </c>
      <c r="D1363" t="s">
        <v>5418</v>
      </c>
    </row>
    <row r="1364" spans="1:4">
      <c r="A1364">
        <v>1388</v>
      </c>
      <c r="B1364" s="13">
        <v>46157</v>
      </c>
      <c r="C1364" t="s">
        <v>1370</v>
      </c>
      <c r="D1364" t="s">
        <v>5422</v>
      </c>
    </row>
    <row r="1365" spans="1:4">
      <c r="A1365">
        <v>1389</v>
      </c>
      <c r="B1365" s="13">
        <v>46158</v>
      </c>
      <c r="C1365" t="s">
        <v>1370</v>
      </c>
      <c r="D1365" t="s">
        <v>5423</v>
      </c>
    </row>
    <row r="1366" spans="1:4">
      <c r="A1366">
        <v>1390</v>
      </c>
      <c r="B1366" s="13">
        <v>46158</v>
      </c>
      <c r="C1366" t="s">
        <v>1370</v>
      </c>
      <c r="D1366" t="s">
        <v>5427</v>
      </c>
    </row>
    <row r="1367" spans="1:4">
      <c r="A1367">
        <v>1391</v>
      </c>
      <c r="B1367" s="13">
        <v>46158</v>
      </c>
      <c r="C1367" t="s">
        <v>1010</v>
      </c>
      <c r="D1367" t="s">
        <v>5428</v>
      </c>
    </row>
    <row r="1368" spans="1:4">
      <c r="A1368">
        <v>1392</v>
      </c>
      <c r="B1368" s="13">
        <v>46158</v>
      </c>
      <c r="C1368" t="s">
        <v>3327</v>
      </c>
      <c r="D1368" t="s">
        <v>5429</v>
      </c>
    </row>
    <row r="1369" spans="1:4">
      <c r="A1369">
        <v>1393</v>
      </c>
      <c r="B1369" s="13">
        <v>46160</v>
      </c>
      <c r="C1369" t="s">
        <v>1680</v>
      </c>
      <c r="D1369" t="s">
        <v>5440</v>
      </c>
    </row>
    <row r="1370" spans="1:4">
      <c r="A1370">
        <v>1394</v>
      </c>
      <c r="B1370" s="13">
        <v>46161</v>
      </c>
      <c r="C1370" t="s">
        <v>1825</v>
      </c>
      <c r="D1370" t="s">
        <v>5444</v>
      </c>
    </row>
    <row r="1371" spans="1:4">
      <c r="A1371">
        <v>1395</v>
      </c>
      <c r="B1371" s="13">
        <v>46161</v>
      </c>
      <c r="C1371" t="s">
        <v>1557</v>
      </c>
      <c r="D1371" t="s">
        <v>5445</v>
      </c>
    </row>
    <row r="1372" spans="1:4">
      <c r="A1372">
        <v>1396</v>
      </c>
      <c r="B1372" s="13">
        <v>46161</v>
      </c>
      <c r="C1372" t="s">
        <v>3124</v>
      </c>
      <c r="D1372" t="s">
        <v>5447</v>
      </c>
    </row>
    <row r="1373" spans="1:4">
      <c r="A1373">
        <v>1397</v>
      </c>
      <c r="B1373" s="13">
        <v>46161</v>
      </c>
      <c r="C1373" t="s">
        <v>1131</v>
      </c>
      <c r="D1373" t="s">
        <v>5449</v>
      </c>
    </row>
    <row r="1374" spans="1:4">
      <c r="A1374">
        <v>1398</v>
      </c>
      <c r="B1374" s="13">
        <v>46161</v>
      </c>
      <c r="C1374" t="s">
        <v>1747</v>
      </c>
      <c r="D1374" t="s">
        <v>5452</v>
      </c>
    </row>
    <row r="1375" spans="1:4">
      <c r="A1375">
        <v>1399</v>
      </c>
      <c r="B1375" s="13">
        <v>46161</v>
      </c>
      <c r="C1375" t="s">
        <v>3872</v>
      </c>
      <c r="D1375" t="s">
        <v>5453</v>
      </c>
    </row>
    <row r="1376" spans="1:4">
      <c r="A1376">
        <v>1400</v>
      </c>
      <c r="B1376" s="13">
        <v>46161</v>
      </c>
      <c r="C1376" t="s">
        <v>2844</v>
      </c>
      <c r="D1376" t="s">
        <v>5455</v>
      </c>
    </row>
    <row r="1377" spans="1:4">
      <c r="A1377">
        <v>1401</v>
      </c>
      <c r="B1377" s="13">
        <v>46161</v>
      </c>
      <c r="C1377" t="s">
        <v>1680</v>
      </c>
      <c r="D1377" t="s">
        <v>5456</v>
      </c>
    </row>
    <row r="1378" spans="1:4">
      <c r="A1378">
        <v>1402</v>
      </c>
      <c r="B1378" s="13">
        <v>46161</v>
      </c>
      <c r="C1378" t="s">
        <v>1370</v>
      </c>
      <c r="D1378" t="s">
        <v>5457</v>
      </c>
    </row>
    <row r="1379" spans="1:4">
      <c r="A1379">
        <v>1403</v>
      </c>
      <c r="B1379" s="13">
        <v>46161</v>
      </c>
      <c r="C1379" t="s">
        <v>981</v>
      </c>
      <c r="D1379" t="s">
        <v>5460</v>
      </c>
    </row>
    <row r="1380" spans="1:4">
      <c r="A1380">
        <v>1404</v>
      </c>
      <c r="B1380" s="13">
        <v>46162</v>
      </c>
      <c r="C1380" t="s">
        <v>1154</v>
      </c>
      <c r="D1380" t="s">
        <v>5490</v>
      </c>
    </row>
    <row r="1381" spans="1:4">
      <c r="A1381">
        <v>1405</v>
      </c>
      <c r="B1381" s="13">
        <v>46162</v>
      </c>
      <c r="C1381" t="s">
        <v>999</v>
      </c>
      <c r="D1381" t="s">
        <v>5494</v>
      </c>
    </row>
    <row r="1382" spans="1:4">
      <c r="A1382">
        <v>1406</v>
      </c>
      <c r="B1382" s="13">
        <v>46162</v>
      </c>
      <c r="C1382" t="s">
        <v>1007</v>
      </c>
      <c r="D1382" t="s">
        <v>5496</v>
      </c>
    </row>
    <row r="1383" spans="1:4">
      <c r="A1383">
        <v>1407</v>
      </c>
      <c r="B1383" s="13">
        <v>46162</v>
      </c>
      <c r="C1383" t="s">
        <v>2925</v>
      </c>
      <c r="D1383" t="s">
        <v>5497</v>
      </c>
    </row>
    <row r="1384" spans="1:4">
      <c r="A1384">
        <v>1408</v>
      </c>
      <c r="B1384" s="13">
        <v>46162</v>
      </c>
      <c r="C1384" t="s">
        <v>1465</v>
      </c>
      <c r="D1384" t="s">
        <v>5498</v>
      </c>
    </row>
    <row r="1385" spans="1:4">
      <c r="A1385">
        <v>1409</v>
      </c>
      <c r="B1385" s="13">
        <v>46162</v>
      </c>
      <c r="C1385" t="s">
        <v>2675</v>
      </c>
      <c r="D1385" t="s">
        <v>5501</v>
      </c>
    </row>
    <row r="1386" spans="1:4">
      <c r="A1386">
        <v>1410</v>
      </c>
      <c r="B1386" s="13">
        <v>46163</v>
      </c>
      <c r="C1386" t="s">
        <v>2675</v>
      </c>
      <c r="D1386" t="s">
        <v>5506</v>
      </c>
    </row>
    <row r="1387" spans="1:4">
      <c r="A1387">
        <v>1411</v>
      </c>
      <c r="B1387" s="13">
        <v>46163</v>
      </c>
      <c r="C1387" t="s">
        <v>1456</v>
      </c>
      <c r="D1387" t="s">
        <v>5507</v>
      </c>
    </row>
    <row r="1388" spans="1:4">
      <c r="A1388">
        <v>1412</v>
      </c>
      <c r="B1388" s="13">
        <v>46163</v>
      </c>
      <c r="C1388" t="s">
        <v>1551</v>
      </c>
      <c r="D1388" t="s">
        <v>5510</v>
      </c>
    </row>
    <row r="1389" spans="1:4">
      <c r="A1389">
        <v>1413</v>
      </c>
      <c r="B1389" s="13">
        <v>46163</v>
      </c>
      <c r="C1389" t="s">
        <v>1512</v>
      </c>
      <c r="D1389" t="s">
        <v>5512</v>
      </c>
    </row>
    <row r="1390" spans="1:4">
      <c r="A1390">
        <v>1414</v>
      </c>
      <c r="B1390" s="13">
        <v>46163</v>
      </c>
      <c r="C1390" t="s">
        <v>1010</v>
      </c>
      <c r="D1390" t="s">
        <v>5515</v>
      </c>
    </row>
    <row r="1391" spans="1:4">
      <c r="A1391">
        <v>1415</v>
      </c>
      <c r="B1391" s="13">
        <v>46163</v>
      </c>
      <c r="C1391" t="s">
        <v>3881</v>
      </c>
      <c r="D1391" t="s">
        <v>5518</v>
      </c>
    </row>
    <row r="1392" spans="1:4">
      <c r="A1392">
        <v>1416</v>
      </c>
      <c r="B1392" s="13">
        <v>46164</v>
      </c>
      <c r="C1392" t="s">
        <v>1569</v>
      </c>
      <c r="D1392" t="s">
        <v>5522</v>
      </c>
    </row>
    <row r="1393" spans="1:4">
      <c r="A1393">
        <v>1417</v>
      </c>
      <c r="B1393" s="13">
        <v>46164</v>
      </c>
      <c r="C1393" t="s">
        <v>1007</v>
      </c>
      <c r="D1393" t="s">
        <v>5525</v>
      </c>
    </row>
    <row r="1394" spans="1:4">
      <c r="A1394">
        <v>1418</v>
      </c>
      <c r="B1394" s="13">
        <v>46164</v>
      </c>
      <c r="C1394" t="s">
        <v>1420</v>
      </c>
      <c r="D1394" t="s">
        <v>5526</v>
      </c>
    </row>
    <row r="1395" spans="1:4">
      <c r="A1395">
        <v>1419</v>
      </c>
      <c r="B1395" s="13">
        <v>46164</v>
      </c>
      <c r="C1395" t="s">
        <v>1438</v>
      </c>
      <c r="D1395" t="s">
        <v>5528</v>
      </c>
    </row>
    <row r="1396" spans="1:4">
      <c r="A1396">
        <v>1420</v>
      </c>
      <c r="B1396" s="13">
        <v>46164</v>
      </c>
      <c r="C1396" t="s">
        <v>2637</v>
      </c>
      <c r="D1396" t="s">
        <v>5530</v>
      </c>
    </row>
    <row r="1397" spans="1:4">
      <c r="A1397">
        <v>1421</v>
      </c>
      <c r="B1397" s="13">
        <v>46165</v>
      </c>
      <c r="C1397" t="s">
        <v>1931</v>
      </c>
      <c r="D1397" t="s">
        <v>5538</v>
      </c>
    </row>
    <row r="1398" spans="1:4">
      <c r="A1398">
        <v>1422</v>
      </c>
      <c r="B1398" s="13">
        <v>46167</v>
      </c>
      <c r="C1398" t="s">
        <v>2544</v>
      </c>
      <c r="D1398" t="s">
        <v>5543</v>
      </c>
    </row>
    <row r="1399" spans="1:4">
      <c r="A1399">
        <v>1423</v>
      </c>
      <c r="B1399" s="13">
        <v>46168</v>
      </c>
      <c r="C1399" t="s">
        <v>1557</v>
      </c>
      <c r="D1399" t="s">
        <v>5546</v>
      </c>
    </row>
    <row r="1400" spans="1:4">
      <c r="A1400">
        <v>1424</v>
      </c>
      <c r="B1400" t="s">
        <v>5549</v>
      </c>
      <c r="C1400" t="s">
        <v>1440</v>
      </c>
      <c r="D1400" t="s">
        <v>5552</v>
      </c>
    </row>
    <row r="1401" spans="1:4">
      <c r="A1401">
        <v>1425</v>
      </c>
      <c r="B1401" t="s">
        <v>5549</v>
      </c>
      <c r="C1401" t="s">
        <v>1344</v>
      </c>
      <c r="D1401" t="s">
        <v>5553</v>
      </c>
    </row>
    <row r="1402" spans="1:4">
      <c r="A1402">
        <v>1426</v>
      </c>
      <c r="B1402" s="13">
        <v>46168</v>
      </c>
      <c r="C1402" t="s">
        <v>3881</v>
      </c>
      <c r="D1402" t="s">
        <v>5554</v>
      </c>
    </row>
    <row r="1403" spans="1:4">
      <c r="A1403">
        <v>1427</v>
      </c>
      <c r="B1403" s="13">
        <v>46168</v>
      </c>
      <c r="C1403" t="s">
        <v>2693</v>
      </c>
      <c r="D1403" t="s">
        <v>5555</v>
      </c>
    </row>
    <row r="1404" spans="1:4">
      <c r="A1404">
        <v>1428</v>
      </c>
      <c r="B1404" s="13">
        <v>46168</v>
      </c>
      <c r="C1404" t="s">
        <v>1349</v>
      </c>
      <c r="D1404" t="s">
        <v>5556</v>
      </c>
    </row>
    <row r="1405" spans="1:4">
      <c r="A1405">
        <v>1429</v>
      </c>
      <c r="B1405" s="13">
        <v>46168</v>
      </c>
      <c r="C1405" t="s">
        <v>1370</v>
      </c>
      <c r="D1405" t="s">
        <v>5557</v>
      </c>
    </row>
    <row r="1406" spans="1:4">
      <c r="A1406">
        <v>1430</v>
      </c>
      <c r="B1406" s="13">
        <v>46169</v>
      </c>
      <c r="C1406" t="s">
        <v>1007</v>
      </c>
      <c r="D1406" t="s">
        <v>5558</v>
      </c>
    </row>
    <row r="1407" spans="1:4">
      <c r="A1407">
        <v>1431</v>
      </c>
      <c r="B1407" s="13">
        <v>46169</v>
      </c>
      <c r="C1407" t="s">
        <v>2093</v>
      </c>
      <c r="D1407" t="s">
        <v>5560</v>
      </c>
    </row>
    <row r="1408" spans="1:4">
      <c r="A1408">
        <v>1432</v>
      </c>
      <c r="B1408" s="13">
        <v>46169</v>
      </c>
      <c r="C1408" t="s">
        <v>1705</v>
      </c>
      <c r="D1408" t="s">
        <v>5561</v>
      </c>
    </row>
    <row r="1409" spans="1:4">
      <c r="A1409">
        <v>1433</v>
      </c>
      <c r="B1409" s="13">
        <v>46169</v>
      </c>
      <c r="C1409" t="s">
        <v>1038</v>
      </c>
      <c r="D1409" t="s">
        <v>5564</v>
      </c>
    </row>
    <row r="1410" spans="1:4">
      <c r="A1410">
        <v>1434</v>
      </c>
      <c r="B1410" s="13">
        <v>46169</v>
      </c>
      <c r="C1410" t="s">
        <v>1277</v>
      </c>
      <c r="D1410" t="s">
        <v>5566</v>
      </c>
    </row>
    <row r="1411" spans="1:4">
      <c r="A1411">
        <v>1435</v>
      </c>
      <c r="B1411" s="13">
        <v>46169</v>
      </c>
      <c r="C1411" t="s">
        <v>1131</v>
      </c>
      <c r="D1411" t="s">
        <v>5567</v>
      </c>
    </row>
    <row r="1412" spans="1:4">
      <c r="A1412">
        <v>1436</v>
      </c>
      <c r="B1412" s="13">
        <v>46169</v>
      </c>
      <c r="C1412" t="s">
        <v>1551</v>
      </c>
      <c r="D1412" t="s">
        <v>5570</v>
      </c>
    </row>
    <row r="1413" spans="1:4">
      <c r="A1413">
        <v>1437</v>
      </c>
      <c r="B1413" s="13">
        <v>46169</v>
      </c>
      <c r="C1413" t="s">
        <v>1680</v>
      </c>
      <c r="D1413" t="s">
        <v>5571</v>
      </c>
    </row>
    <row r="1414" spans="1:4">
      <c r="A1414">
        <v>1438</v>
      </c>
      <c r="B1414" s="13">
        <v>46169</v>
      </c>
      <c r="C1414" t="s">
        <v>1349</v>
      </c>
      <c r="D1414" t="s">
        <v>5572</v>
      </c>
    </row>
    <row r="1415" spans="1:4">
      <c r="A1415">
        <v>1439</v>
      </c>
      <c r="B1415" s="13">
        <v>46169</v>
      </c>
      <c r="C1415" t="s">
        <v>1444</v>
      </c>
      <c r="D1415" t="s">
        <v>5576</v>
      </c>
    </row>
    <row r="1416" spans="1:4">
      <c r="A1416">
        <v>1440</v>
      </c>
      <c r="B1416" s="13">
        <v>46170</v>
      </c>
      <c r="C1416" t="s">
        <v>2493</v>
      </c>
      <c r="D1416" t="s">
        <v>5585</v>
      </c>
    </row>
    <row r="1417" spans="1:4">
      <c r="A1417">
        <v>1441</v>
      </c>
      <c r="B1417" s="13">
        <v>46170</v>
      </c>
      <c r="C1417" t="s">
        <v>1931</v>
      </c>
      <c r="D1417" t="s">
        <v>5588</v>
      </c>
    </row>
    <row r="1418" spans="1:4">
      <c r="A1418">
        <v>1442</v>
      </c>
      <c r="B1418" s="13">
        <v>46170</v>
      </c>
      <c r="C1418" t="s">
        <v>2675</v>
      </c>
      <c r="D1418" t="s">
        <v>5591</v>
      </c>
    </row>
    <row r="1419" spans="1:4">
      <c r="A1419">
        <v>1443</v>
      </c>
      <c r="B1419" s="13">
        <v>46170</v>
      </c>
      <c r="C1419" t="s">
        <v>2675</v>
      </c>
      <c r="D1419" t="s">
        <v>5592</v>
      </c>
    </row>
    <row r="1420" spans="1:4">
      <c r="A1420">
        <v>1444</v>
      </c>
      <c r="B1420" s="13">
        <v>46170</v>
      </c>
      <c r="C1420" t="s">
        <v>981</v>
      </c>
      <c r="D1420" t="s">
        <v>5593</v>
      </c>
    </row>
    <row r="1421" spans="1:4">
      <c r="A1421">
        <v>1445</v>
      </c>
      <c r="B1421" s="13">
        <v>46170</v>
      </c>
      <c r="C1421" t="s">
        <v>972</v>
      </c>
      <c r="D1421" t="s">
        <v>5594</v>
      </c>
    </row>
    <row r="1422" spans="1:4">
      <c r="A1422">
        <v>1446</v>
      </c>
      <c r="B1422" s="13">
        <v>46171</v>
      </c>
      <c r="C1422" t="s">
        <v>1551</v>
      </c>
      <c r="D1422" t="s">
        <v>5598</v>
      </c>
    </row>
    <row r="1423" spans="1:4">
      <c r="A1423">
        <v>1447</v>
      </c>
      <c r="B1423" s="13">
        <v>46171</v>
      </c>
      <c r="C1423" t="s">
        <v>1762</v>
      </c>
      <c r="D1423" t="s">
        <v>5599</v>
      </c>
    </row>
    <row r="1424" spans="1:4">
      <c r="A1424">
        <v>1448</v>
      </c>
      <c r="B1424" s="13">
        <v>46171</v>
      </c>
      <c r="C1424" t="s">
        <v>1415</v>
      </c>
      <c r="D1424" t="s">
        <v>5601</v>
      </c>
    </row>
    <row r="1425" spans="1:4">
      <c r="A1425">
        <v>1449</v>
      </c>
      <c r="B1425" s="13">
        <v>46171</v>
      </c>
      <c r="C1425" t="s">
        <v>972</v>
      </c>
      <c r="D1425" t="s">
        <v>5603</v>
      </c>
    </row>
    <row r="1426" spans="1:4">
      <c r="A1426">
        <v>1450</v>
      </c>
      <c r="B1426" s="13">
        <v>46171</v>
      </c>
      <c r="C1426" t="s">
        <v>2262</v>
      </c>
      <c r="D1426" t="s">
        <v>5604</v>
      </c>
    </row>
    <row r="1427" spans="1:4">
      <c r="A1427">
        <v>1451</v>
      </c>
      <c r="B1427" s="13">
        <v>46171</v>
      </c>
      <c r="C1427" t="s">
        <v>2552</v>
      </c>
      <c r="D1427" t="s">
        <v>5606</v>
      </c>
    </row>
    <row r="1428" spans="1:4">
      <c r="A1428">
        <v>1452</v>
      </c>
      <c r="B1428" s="13">
        <v>46171</v>
      </c>
      <c r="C1428" t="s">
        <v>1038</v>
      </c>
      <c r="D1428" t="s">
        <v>5618</v>
      </c>
    </row>
    <row r="1429" spans="1:4">
      <c r="A1429">
        <v>1453</v>
      </c>
      <c r="B1429" s="13">
        <v>46172</v>
      </c>
      <c r="C1429" t="s">
        <v>3072</v>
      </c>
      <c r="D1429" t="s">
        <v>5620</v>
      </c>
    </row>
    <row r="1430" spans="1:4">
      <c r="A1430">
        <v>1454</v>
      </c>
      <c r="B1430" s="13">
        <v>46172</v>
      </c>
      <c r="C1430" t="s">
        <v>1438</v>
      </c>
      <c r="D1430" t="s">
        <v>5621</v>
      </c>
    </row>
    <row r="1431" spans="1:4">
      <c r="A1431">
        <v>1455</v>
      </c>
      <c r="B1431" s="13">
        <v>46172</v>
      </c>
      <c r="C1431" t="s">
        <v>1680</v>
      </c>
      <c r="D1431" t="s">
        <v>5623</v>
      </c>
    </row>
    <row r="1432" spans="1:4">
      <c r="A1432">
        <v>1456</v>
      </c>
      <c r="B1432" s="13">
        <v>46172</v>
      </c>
      <c r="C1432" t="s">
        <v>1370</v>
      </c>
      <c r="D1432" t="s">
        <v>5626</v>
      </c>
    </row>
    <row r="1433" spans="1:4">
      <c r="A1433">
        <v>1457</v>
      </c>
      <c r="B1433" s="13">
        <v>46172</v>
      </c>
      <c r="C1433" t="s">
        <v>1512</v>
      </c>
      <c r="D1433" t="s">
        <v>5628</v>
      </c>
    </row>
    <row r="1434" spans="1:4">
      <c r="A1434">
        <v>1458</v>
      </c>
      <c r="B1434" s="13">
        <v>46174</v>
      </c>
      <c r="C1434" t="s">
        <v>981</v>
      </c>
      <c r="D1434" t="s">
        <v>5636</v>
      </c>
    </row>
    <row r="1435" spans="1:4">
      <c r="A1435">
        <v>1459</v>
      </c>
      <c r="B1435" s="13">
        <v>46174</v>
      </c>
      <c r="C1435" t="s">
        <v>2348</v>
      </c>
      <c r="D1435" t="s">
        <v>5638</v>
      </c>
    </row>
    <row r="1436" spans="1:4">
      <c r="A1436">
        <v>1460</v>
      </c>
      <c r="B1436" s="13">
        <v>46174</v>
      </c>
      <c r="C1436" t="s">
        <v>1349</v>
      </c>
      <c r="D1436" t="s">
        <v>5639</v>
      </c>
    </row>
    <row r="1437" spans="1:4">
      <c r="A1437">
        <v>1461</v>
      </c>
      <c r="B1437" s="13">
        <v>46174</v>
      </c>
      <c r="C1437" t="s">
        <v>1849</v>
      </c>
      <c r="D1437" t="s">
        <v>5641</v>
      </c>
    </row>
    <row r="1438" spans="1:4">
      <c r="A1438">
        <v>1462</v>
      </c>
      <c r="B1438" s="13">
        <v>46174</v>
      </c>
      <c r="C1438" t="s">
        <v>1569</v>
      </c>
      <c r="D1438" t="s">
        <v>5642</v>
      </c>
    </row>
    <row r="1439" spans="1:4">
      <c r="A1439">
        <v>1463</v>
      </c>
      <c r="B1439" s="13">
        <v>46174</v>
      </c>
      <c r="C1439" t="s">
        <v>1131</v>
      </c>
      <c r="D1439" t="s">
        <v>5643</v>
      </c>
    </row>
    <row r="1440" spans="1:4">
      <c r="A1440">
        <v>1464</v>
      </c>
      <c r="B1440" s="13">
        <v>46174</v>
      </c>
      <c r="C1440" t="s">
        <v>1370</v>
      </c>
      <c r="D1440" t="s">
        <v>5644</v>
      </c>
    </row>
    <row r="1441" spans="1:4">
      <c r="A1441">
        <v>1465</v>
      </c>
      <c r="B1441" s="13">
        <v>46175</v>
      </c>
      <c r="C1441" t="s">
        <v>3072</v>
      </c>
      <c r="D1441" t="s">
        <v>5647</v>
      </c>
    </row>
    <row r="1442" spans="1:4">
      <c r="A1442">
        <v>1466</v>
      </c>
      <c r="B1442" s="13">
        <v>46175</v>
      </c>
      <c r="C1442" t="s">
        <v>2236</v>
      </c>
      <c r="D1442" t="s">
        <v>5650</v>
      </c>
    </row>
    <row r="1443" spans="1:4">
      <c r="A1443">
        <v>1467</v>
      </c>
      <c r="B1443" s="13">
        <v>46175</v>
      </c>
      <c r="C1443" t="s">
        <v>2236</v>
      </c>
      <c r="D1443" t="s">
        <v>5653</v>
      </c>
    </row>
    <row r="1444" spans="1:4">
      <c r="A1444">
        <v>1468</v>
      </c>
      <c r="B1444" s="13">
        <v>46175</v>
      </c>
      <c r="C1444" t="s">
        <v>981</v>
      </c>
      <c r="D1444" t="s">
        <v>5655</v>
      </c>
    </row>
    <row r="1445" spans="1:4">
      <c r="A1445">
        <v>1469</v>
      </c>
      <c r="B1445" s="13">
        <v>46175</v>
      </c>
      <c r="C1445" t="s">
        <v>1444</v>
      </c>
      <c r="D1445" t="s">
        <v>5656</v>
      </c>
    </row>
    <row r="1446" spans="1:4">
      <c r="A1446">
        <v>1470</v>
      </c>
      <c r="B1446" s="13">
        <v>46175</v>
      </c>
      <c r="C1446" t="s">
        <v>1450</v>
      </c>
      <c r="D1446" t="s">
        <v>5658</v>
      </c>
    </row>
    <row r="1447" spans="1:4">
      <c r="A1447">
        <v>1471</v>
      </c>
      <c r="B1447" s="13">
        <v>46175</v>
      </c>
      <c r="C1447" t="s">
        <v>1370</v>
      </c>
      <c r="D1447" t="s">
        <v>5659</v>
      </c>
    </row>
    <row r="1448" spans="1:4">
      <c r="A1448">
        <v>1472</v>
      </c>
      <c r="B1448" s="13">
        <v>46175</v>
      </c>
      <c r="C1448" t="s">
        <v>1747</v>
      </c>
      <c r="D1448" t="s">
        <v>5660</v>
      </c>
    </row>
    <row r="1449" spans="1:4">
      <c r="A1449">
        <v>1473</v>
      </c>
      <c r="B1449" s="13">
        <v>46176</v>
      </c>
      <c r="C1449" t="s">
        <v>2262</v>
      </c>
      <c r="D1449" t="s">
        <v>5663</v>
      </c>
    </row>
    <row r="1450" spans="1:4">
      <c r="A1450">
        <v>1474</v>
      </c>
      <c r="B1450" s="13">
        <v>46176</v>
      </c>
      <c r="C1450" t="s">
        <v>2493</v>
      </c>
      <c r="D1450" t="s">
        <v>5665</v>
      </c>
    </row>
    <row r="1451" spans="1:4">
      <c r="A1451">
        <v>1475</v>
      </c>
      <c r="B1451" s="13">
        <v>46177</v>
      </c>
      <c r="C1451" t="s">
        <v>1420</v>
      </c>
      <c r="D1451" t="s">
        <v>5670</v>
      </c>
    </row>
    <row r="1452" spans="1:4">
      <c r="A1452">
        <v>1476</v>
      </c>
      <c r="B1452" s="13">
        <v>46177</v>
      </c>
      <c r="C1452" t="s">
        <v>1680</v>
      </c>
      <c r="D1452" t="s">
        <v>5673</v>
      </c>
    </row>
    <row r="1453" spans="1:4">
      <c r="A1453">
        <v>1477</v>
      </c>
      <c r="B1453" s="13">
        <v>46177</v>
      </c>
      <c r="C1453" t="s">
        <v>1705</v>
      </c>
      <c r="D1453" t="s">
        <v>5674</v>
      </c>
    </row>
    <row r="1454" spans="1:4">
      <c r="A1454">
        <v>1478</v>
      </c>
      <c r="B1454" s="13">
        <v>46177</v>
      </c>
      <c r="C1454" t="s">
        <v>1567</v>
      </c>
      <c r="D1454" t="s">
        <v>5675</v>
      </c>
    </row>
    <row r="1455" spans="1:4">
      <c r="A1455">
        <v>1479</v>
      </c>
      <c r="B1455" s="13">
        <v>46177</v>
      </c>
      <c r="C1455" t="s">
        <v>2557</v>
      </c>
      <c r="D1455" t="s">
        <v>5676</v>
      </c>
    </row>
    <row r="1456" spans="1:4">
      <c r="A1456">
        <v>1480</v>
      </c>
      <c r="B1456" s="13">
        <v>46177</v>
      </c>
      <c r="C1456" t="s">
        <v>1420</v>
      </c>
      <c r="D1456" t="s">
        <v>5677</v>
      </c>
    </row>
    <row r="1457" spans="1:4">
      <c r="A1457">
        <v>1481</v>
      </c>
      <c r="C1457" t="s">
        <v>1420</v>
      </c>
      <c r="D1457" t="s">
        <v>5682</v>
      </c>
    </row>
    <row r="1458" spans="1:4">
      <c r="A1458">
        <v>1482</v>
      </c>
      <c r="C1458" t="s">
        <v>1370</v>
      </c>
      <c r="D1458" t="s">
        <v>5683</v>
      </c>
    </row>
    <row r="1459" spans="1:4">
      <c r="A1459">
        <v>1483</v>
      </c>
      <c r="C1459" t="s">
        <v>1931</v>
      </c>
      <c r="D1459" t="s">
        <v>5684</v>
      </c>
    </row>
    <row r="1460" spans="1:4">
      <c r="A1460">
        <v>1484</v>
      </c>
      <c r="C1460" t="s">
        <v>2637</v>
      </c>
      <c r="D1460" t="s">
        <v>5685</v>
      </c>
    </row>
    <row r="1461" spans="1:4">
      <c r="A1461">
        <v>1485</v>
      </c>
      <c r="C1461" t="s">
        <v>2863</v>
      </c>
      <c r="D1461" t="s">
        <v>5688</v>
      </c>
    </row>
    <row r="1462" spans="1:4">
      <c r="A1462">
        <v>1486</v>
      </c>
      <c r="C1462" t="s">
        <v>1802</v>
      </c>
      <c r="D1462" t="s">
        <v>5691</v>
      </c>
    </row>
    <row r="1463" spans="1:4">
      <c r="A1463">
        <v>1487</v>
      </c>
      <c r="C1463" t="s">
        <v>1370</v>
      </c>
      <c r="D1463" t="s">
        <v>5692</v>
      </c>
    </row>
    <row r="1464" spans="1:4">
      <c r="A1464">
        <v>1488</v>
      </c>
      <c r="C1464" t="s">
        <v>5678</v>
      </c>
      <c r="D1464" t="s">
        <v>5693</v>
      </c>
    </row>
    <row r="1465" spans="1:4">
      <c r="A1465">
        <v>1489</v>
      </c>
      <c r="C1465" t="s">
        <v>1747</v>
      </c>
      <c r="D1465" t="s">
        <v>5694</v>
      </c>
    </row>
    <row r="1466" spans="1:4">
      <c r="A1466">
        <v>1490</v>
      </c>
      <c r="B1466" s="13">
        <v>46179</v>
      </c>
      <c r="C1466" t="s">
        <v>1569</v>
      </c>
      <c r="D1466" t="s">
        <v>5699</v>
      </c>
    </row>
    <row r="1467" spans="1:4">
      <c r="A1467">
        <v>1491</v>
      </c>
      <c r="B1467" s="13">
        <v>46179</v>
      </c>
      <c r="C1467" t="s">
        <v>3870</v>
      </c>
      <c r="D1467" t="s">
        <v>5700</v>
      </c>
    </row>
    <row r="1468" spans="1:4">
      <c r="A1468">
        <v>1492</v>
      </c>
      <c r="B1468" s="13">
        <v>46175</v>
      </c>
      <c r="C1468" t="s">
        <v>2637</v>
      </c>
      <c r="D1468" t="s">
        <v>5701</v>
      </c>
    </row>
    <row r="1469" spans="1:4">
      <c r="A1469">
        <v>1493</v>
      </c>
      <c r="B1469" s="13">
        <v>46181</v>
      </c>
      <c r="C1469" t="s">
        <v>1408</v>
      </c>
      <c r="D1469" t="s">
        <v>5702</v>
      </c>
    </row>
    <row r="1470" spans="1:4">
      <c r="A1470">
        <v>1494</v>
      </c>
      <c r="B1470" s="13">
        <v>46181</v>
      </c>
      <c r="C1470" t="s">
        <v>1010</v>
      </c>
      <c r="D1470" t="s">
        <v>5704</v>
      </c>
    </row>
    <row r="1471" spans="1:4">
      <c r="A1471">
        <v>1495</v>
      </c>
      <c r="B1471" s="13">
        <v>46181</v>
      </c>
      <c r="C1471" t="s">
        <v>1370</v>
      </c>
      <c r="D1471" t="s">
        <v>5706</v>
      </c>
    </row>
    <row r="1472" spans="1:4">
      <c r="A1472">
        <v>1496</v>
      </c>
      <c r="B1472" s="13">
        <v>46181</v>
      </c>
      <c r="C1472" t="s">
        <v>1277</v>
      </c>
      <c r="D1472" t="s">
        <v>5707</v>
      </c>
    </row>
    <row r="1473" spans="1:4">
      <c r="A1473">
        <v>1497</v>
      </c>
      <c r="B1473" s="13">
        <v>46181</v>
      </c>
      <c r="C1473" t="s">
        <v>981</v>
      </c>
      <c r="D1473" t="s">
        <v>5709</v>
      </c>
    </row>
    <row r="1474" spans="1:4">
      <c r="A1474">
        <v>1498</v>
      </c>
      <c r="B1474" s="13">
        <v>46181</v>
      </c>
      <c r="C1474" t="s">
        <v>3708</v>
      </c>
      <c r="D1474" t="s">
        <v>5710</v>
      </c>
    </row>
    <row r="1475" spans="1:4">
      <c r="A1475">
        <v>1499</v>
      </c>
      <c r="B1475" s="13">
        <v>46181</v>
      </c>
      <c r="C1475" t="s">
        <v>1370</v>
      </c>
      <c r="D1475" t="s">
        <v>5717</v>
      </c>
    </row>
    <row r="1476" spans="1:4">
      <c r="A1476">
        <v>1500</v>
      </c>
      <c r="B1476" s="13">
        <v>46182</v>
      </c>
      <c r="C1476" t="s">
        <v>1444</v>
      </c>
      <c r="D1476" t="s">
        <v>5718</v>
      </c>
    </row>
    <row r="1477" spans="1:4">
      <c r="A1477">
        <v>1501</v>
      </c>
      <c r="B1477" s="13">
        <v>46182</v>
      </c>
      <c r="C1477" t="s">
        <v>2637</v>
      </c>
      <c r="D1477" t="s">
        <v>5719</v>
      </c>
    </row>
    <row r="1478" spans="1:4">
      <c r="A1478">
        <v>1502</v>
      </c>
      <c r="B1478" s="13">
        <v>46182</v>
      </c>
      <c r="C1478" t="s">
        <v>1465</v>
      </c>
      <c r="D1478" t="s">
        <v>5721</v>
      </c>
    </row>
    <row r="1479" spans="1:4">
      <c r="A1479">
        <v>1503</v>
      </c>
      <c r="B1479" s="13">
        <v>46182</v>
      </c>
      <c r="C1479" t="s">
        <v>981</v>
      </c>
      <c r="D1479" t="s">
        <v>5725</v>
      </c>
    </row>
    <row r="1480" spans="1:4">
      <c r="A1480">
        <v>1504</v>
      </c>
      <c r="B1480" s="13">
        <v>46182</v>
      </c>
      <c r="C1480" t="s">
        <v>2403</v>
      </c>
      <c r="D1480" t="s">
        <v>5727</v>
      </c>
    </row>
    <row r="1481" spans="1:4">
      <c r="A1481">
        <v>1505</v>
      </c>
      <c r="B1481" s="13">
        <v>46182</v>
      </c>
      <c r="C1481" t="s">
        <v>1849</v>
      </c>
      <c r="D1481" t="s">
        <v>5728</v>
      </c>
    </row>
    <row r="1482" spans="1:4">
      <c r="A1482">
        <v>1506</v>
      </c>
      <c r="B1482" s="13">
        <v>46183</v>
      </c>
      <c r="C1482" t="s">
        <v>1802</v>
      </c>
      <c r="D1482" t="s">
        <v>5747</v>
      </c>
    </row>
    <row r="1483" spans="1:4">
      <c r="A1483">
        <v>1507</v>
      </c>
      <c r="B1483" s="13">
        <v>46183</v>
      </c>
      <c r="C1483" t="s">
        <v>1802</v>
      </c>
      <c r="D1483" t="s">
        <v>5749</v>
      </c>
    </row>
    <row r="1484" spans="1:4">
      <c r="A1484">
        <v>1508</v>
      </c>
      <c r="B1484" s="13">
        <v>46183</v>
      </c>
      <c r="C1484" t="s">
        <v>1551</v>
      </c>
      <c r="D1484" t="s">
        <v>5751</v>
      </c>
    </row>
    <row r="1485" spans="1:4">
      <c r="A1485">
        <v>1509</v>
      </c>
      <c r="B1485" s="13">
        <v>46183</v>
      </c>
      <c r="C1485" t="s">
        <v>3109</v>
      </c>
      <c r="D1485" t="s">
        <v>5752</v>
      </c>
    </row>
    <row r="1486" spans="1:4">
      <c r="A1486">
        <v>1510</v>
      </c>
      <c r="B1486" s="13">
        <v>46183</v>
      </c>
      <c r="C1486" t="s">
        <v>2262</v>
      </c>
      <c r="D1486" t="s">
        <v>5754</v>
      </c>
    </row>
    <row r="1487" spans="1:4">
      <c r="A1487">
        <v>1511</v>
      </c>
      <c r="B1487" s="13">
        <v>46183</v>
      </c>
      <c r="C1487" t="s">
        <v>1465</v>
      </c>
      <c r="D1487" t="s">
        <v>5756</v>
      </c>
    </row>
    <row r="1488" spans="1:4">
      <c r="A1488">
        <v>1512</v>
      </c>
      <c r="B1488" s="13">
        <v>46183</v>
      </c>
      <c r="C1488" t="s">
        <v>3320</v>
      </c>
      <c r="D1488" t="s">
        <v>5757</v>
      </c>
    </row>
    <row r="1489" spans="1:4">
      <c r="A1489">
        <v>1513</v>
      </c>
      <c r="B1489" s="13">
        <v>46183</v>
      </c>
      <c r="C1489" t="s">
        <v>1045</v>
      </c>
      <c r="D1489" t="s">
        <v>5758</v>
      </c>
    </row>
    <row r="1490" spans="1:4">
      <c r="A1490">
        <v>1514</v>
      </c>
      <c r="B1490" s="13">
        <v>46184</v>
      </c>
      <c r="C1490" t="s">
        <v>1045</v>
      </c>
      <c r="D1490" t="s">
        <v>5762</v>
      </c>
    </row>
    <row r="1491" spans="1:4">
      <c r="A1491">
        <v>1515</v>
      </c>
      <c r="B1491" s="13">
        <v>46184</v>
      </c>
      <c r="C1491" t="s">
        <v>2557</v>
      </c>
      <c r="D1491" t="s">
        <v>5763</v>
      </c>
    </row>
    <row r="1492" spans="1:4">
      <c r="A1492">
        <v>1516</v>
      </c>
      <c r="B1492" s="13">
        <v>46184</v>
      </c>
      <c r="C1492" t="s">
        <v>3870</v>
      </c>
      <c r="D1492" t="s">
        <v>5764</v>
      </c>
    </row>
    <row r="1493" spans="1:4">
      <c r="A1493">
        <v>1517</v>
      </c>
      <c r="B1493" s="13">
        <v>46184</v>
      </c>
      <c r="C1493" t="s">
        <v>1370</v>
      </c>
      <c r="D1493" t="s">
        <v>5767</v>
      </c>
    </row>
    <row r="1494" spans="1:4">
      <c r="A1494">
        <v>1518</v>
      </c>
      <c r="B1494" s="13">
        <v>46185</v>
      </c>
      <c r="C1494" t="s">
        <v>1413</v>
      </c>
      <c r="D1494" t="s">
        <v>5773</v>
      </c>
    </row>
    <row r="1495" spans="1:4">
      <c r="A1495">
        <v>1519</v>
      </c>
      <c r="B1495" s="13">
        <v>46185</v>
      </c>
      <c r="C1495" t="s">
        <v>981</v>
      </c>
      <c r="D1495" t="s">
        <v>5777</v>
      </c>
    </row>
    <row r="1496" spans="1:4">
      <c r="A1496">
        <v>1520</v>
      </c>
      <c r="B1496" s="13">
        <v>46185</v>
      </c>
      <c r="C1496" t="s">
        <v>1007</v>
      </c>
      <c r="D1496" t="s">
        <v>5779</v>
      </c>
    </row>
    <row r="1497" spans="1:4">
      <c r="A1497">
        <v>1521</v>
      </c>
      <c r="B1497" s="13">
        <v>46185</v>
      </c>
      <c r="C1497" t="s">
        <v>1557</v>
      </c>
      <c r="D1497" t="s">
        <v>5781</v>
      </c>
    </row>
    <row r="1498" spans="1:4">
      <c r="A1498">
        <v>1522</v>
      </c>
      <c r="B1498" s="13">
        <v>46185</v>
      </c>
      <c r="C1498" t="s">
        <v>2799</v>
      </c>
      <c r="D1498" t="s">
        <v>5783</v>
      </c>
    </row>
    <row r="1499" spans="1:4">
      <c r="A1499">
        <v>1523</v>
      </c>
      <c r="B1499" s="13">
        <v>46186</v>
      </c>
      <c r="C1499" t="s">
        <v>3191</v>
      </c>
      <c r="D1499" t="s">
        <v>5792</v>
      </c>
    </row>
    <row r="1500" spans="1:4">
      <c r="A1500">
        <v>1524</v>
      </c>
      <c r="B1500" s="13">
        <v>46186</v>
      </c>
      <c r="C1500" t="s">
        <v>1154</v>
      </c>
      <c r="D1500" t="s">
        <v>5794</v>
      </c>
    </row>
    <row r="1501" spans="1:4">
      <c r="A1501">
        <v>1525</v>
      </c>
      <c r="B1501" s="13">
        <v>46188</v>
      </c>
      <c r="C1501" t="s">
        <v>1204</v>
      </c>
      <c r="D1501" t="s">
        <v>5797</v>
      </c>
    </row>
    <row r="1502" spans="1:4">
      <c r="A1502">
        <v>1526</v>
      </c>
      <c r="B1502" s="13">
        <v>46188</v>
      </c>
      <c r="C1502" t="s">
        <v>1370</v>
      </c>
      <c r="D1502" t="s">
        <v>5799</v>
      </c>
    </row>
    <row r="1503" spans="1:4">
      <c r="A1503">
        <v>1527</v>
      </c>
      <c r="B1503" s="13">
        <v>46188</v>
      </c>
      <c r="C1503" t="s">
        <v>1747</v>
      </c>
      <c r="D1503" t="s">
        <v>5801</v>
      </c>
    </row>
    <row r="1504" spans="1:4">
      <c r="A1504">
        <v>1528</v>
      </c>
      <c r="B1504" s="13">
        <v>46188</v>
      </c>
      <c r="C1504" t="s">
        <v>1465</v>
      </c>
      <c r="D1504" t="s">
        <v>5803</v>
      </c>
    </row>
    <row r="1505" spans="1:4">
      <c r="A1505">
        <v>1529</v>
      </c>
      <c r="B1505" s="13">
        <v>46188</v>
      </c>
      <c r="C1505" t="s">
        <v>2863</v>
      </c>
      <c r="D1505" t="s">
        <v>5806</v>
      </c>
    </row>
    <row r="1506" spans="1:4">
      <c r="A1506">
        <v>1530</v>
      </c>
      <c r="B1506" s="13">
        <v>46188</v>
      </c>
      <c r="C1506" t="s">
        <v>1370</v>
      </c>
      <c r="D1506" t="s">
        <v>5807</v>
      </c>
    </row>
    <row r="1507" spans="1:4">
      <c r="A1507">
        <v>1531</v>
      </c>
      <c r="B1507" s="13">
        <v>46189</v>
      </c>
      <c r="C1507" t="s">
        <v>3872</v>
      </c>
      <c r="D1507" t="s">
        <v>5808</v>
      </c>
    </row>
    <row r="1508" spans="1:4">
      <c r="A1508">
        <v>1532</v>
      </c>
      <c r="B1508" s="13">
        <v>46189</v>
      </c>
      <c r="C1508" t="s">
        <v>1551</v>
      </c>
      <c r="D1508" t="s">
        <v>5810</v>
      </c>
    </row>
    <row r="1509" spans="1:4">
      <c r="A1509">
        <v>1533</v>
      </c>
      <c r="B1509" s="13">
        <v>46189</v>
      </c>
      <c r="C1509" t="s">
        <v>2093</v>
      </c>
      <c r="D1509" t="s">
        <v>5811</v>
      </c>
    </row>
    <row r="1510" spans="1:4">
      <c r="A1510">
        <v>1534</v>
      </c>
      <c r="B1510" s="13">
        <v>46189</v>
      </c>
      <c r="C1510" t="s">
        <v>2637</v>
      </c>
      <c r="D1510" t="s">
        <v>5812</v>
      </c>
    </row>
    <row r="1511" spans="1:4">
      <c r="A1511">
        <v>1535</v>
      </c>
      <c r="B1511" s="13">
        <v>46189</v>
      </c>
      <c r="C1511" t="s">
        <v>1038</v>
      </c>
      <c r="D1511" t="s">
        <v>5816</v>
      </c>
    </row>
    <row r="1512" spans="1:4">
      <c r="A1512">
        <v>1536</v>
      </c>
      <c r="B1512" s="13">
        <v>46189</v>
      </c>
      <c r="C1512" t="s">
        <v>1928</v>
      </c>
      <c r="D1512" t="s">
        <v>5817</v>
      </c>
    </row>
    <row r="1513" spans="1:4">
      <c r="A1513">
        <v>1537</v>
      </c>
      <c r="B1513" s="13">
        <v>46189</v>
      </c>
      <c r="C1513" t="s">
        <v>1747</v>
      </c>
      <c r="D1513" t="s">
        <v>5818</v>
      </c>
    </row>
    <row r="1514" spans="1:4">
      <c r="A1514">
        <v>1538</v>
      </c>
      <c r="B1514" s="13">
        <v>46189</v>
      </c>
      <c r="C1514" t="s">
        <v>1444</v>
      </c>
      <c r="D1514" t="s">
        <v>5822</v>
      </c>
    </row>
    <row r="1515" spans="1:4">
      <c r="A1515">
        <v>1539</v>
      </c>
      <c r="B1515" s="13">
        <v>46189</v>
      </c>
      <c r="C1515" t="s">
        <v>3857</v>
      </c>
      <c r="D1515" t="s">
        <v>5824</v>
      </c>
    </row>
    <row r="1516" spans="1:4">
      <c r="A1516">
        <v>1540</v>
      </c>
      <c r="B1516" s="13">
        <v>46188</v>
      </c>
      <c r="C1516" t="s">
        <v>1512</v>
      </c>
      <c r="D1516" t="s">
        <v>5826</v>
      </c>
    </row>
    <row r="1517" spans="1:4">
      <c r="A1517">
        <v>1541</v>
      </c>
      <c r="B1517" s="13">
        <v>46189</v>
      </c>
      <c r="C1517" t="s">
        <v>1440</v>
      </c>
      <c r="D1517" t="s">
        <v>5828</v>
      </c>
    </row>
    <row r="1518" spans="1:4">
      <c r="A1518">
        <v>1542</v>
      </c>
      <c r="B1518" s="13">
        <v>46190</v>
      </c>
      <c r="C1518" t="s">
        <v>1010</v>
      </c>
      <c r="D1518" t="s">
        <v>5842</v>
      </c>
    </row>
    <row r="1519" spans="1:4">
      <c r="A1519">
        <v>1543</v>
      </c>
      <c r="B1519" s="13">
        <v>46190</v>
      </c>
      <c r="C1519" t="s">
        <v>4683</v>
      </c>
      <c r="D1519" t="s">
        <v>5845</v>
      </c>
    </row>
    <row r="1520" spans="1:4">
      <c r="A1520">
        <v>1544</v>
      </c>
      <c r="B1520" s="13">
        <v>46190</v>
      </c>
      <c r="C1520" t="s">
        <v>1456</v>
      </c>
      <c r="D1520" t="s">
        <v>5848</v>
      </c>
    </row>
    <row r="1521" spans="1:4">
      <c r="A1521">
        <v>1545</v>
      </c>
      <c r="B1521" s="13">
        <v>46190</v>
      </c>
      <c r="C1521" t="s">
        <v>3855</v>
      </c>
      <c r="D1521" t="s">
        <v>5850</v>
      </c>
    </row>
    <row r="1522" spans="1:4">
      <c r="A1522">
        <v>1546</v>
      </c>
      <c r="B1522" s="13">
        <v>46190</v>
      </c>
      <c r="C1522" t="s">
        <v>1370</v>
      </c>
      <c r="D1522" t="s">
        <v>5851</v>
      </c>
    </row>
    <row r="1523" spans="1:4">
      <c r="A1523">
        <v>1547</v>
      </c>
      <c r="B1523" s="13">
        <v>46190</v>
      </c>
      <c r="C1523" t="s">
        <v>1370</v>
      </c>
      <c r="D1523" t="s">
        <v>5852</v>
      </c>
    </row>
    <row r="1524" spans="1:4">
      <c r="A1524">
        <v>1548</v>
      </c>
      <c r="B1524" s="13">
        <v>46190</v>
      </c>
      <c r="C1524" t="s">
        <v>1349</v>
      </c>
      <c r="D1524" t="s">
        <v>5853</v>
      </c>
    </row>
    <row r="1525" spans="1:4">
      <c r="A1525">
        <v>1549</v>
      </c>
      <c r="B1525" s="13">
        <v>46191</v>
      </c>
      <c r="C1525" t="s">
        <v>1567</v>
      </c>
      <c r="D1525" t="s">
        <v>5855</v>
      </c>
    </row>
    <row r="1526" spans="1:4">
      <c r="A1526">
        <v>1550</v>
      </c>
      <c r="B1526" s="13">
        <v>46191</v>
      </c>
      <c r="C1526" t="s">
        <v>1567</v>
      </c>
      <c r="D1526" t="s">
        <v>5856</v>
      </c>
    </row>
    <row r="1527" spans="1:4">
      <c r="A1527">
        <v>1551</v>
      </c>
      <c r="B1527" s="13">
        <v>46191</v>
      </c>
      <c r="C1527" t="s">
        <v>2493</v>
      </c>
      <c r="D1527" t="s">
        <v>5857</v>
      </c>
    </row>
    <row r="1528" spans="1:4">
      <c r="A1528">
        <v>1552</v>
      </c>
      <c r="B1528" s="13">
        <v>46191</v>
      </c>
      <c r="C1528" t="s">
        <v>3777</v>
      </c>
      <c r="D1528" t="s">
        <v>5859</v>
      </c>
    </row>
    <row r="1529" spans="1:4">
      <c r="A1529">
        <v>1553</v>
      </c>
      <c r="B1529" s="13">
        <v>46191</v>
      </c>
      <c r="C1529" t="s">
        <v>1515</v>
      </c>
      <c r="D1529" t="s">
        <v>5862</v>
      </c>
    </row>
    <row r="1530" spans="1:4">
      <c r="A1530">
        <v>1554</v>
      </c>
      <c r="B1530" s="13">
        <v>46191</v>
      </c>
      <c r="C1530" t="s">
        <v>1769</v>
      </c>
      <c r="D1530" t="s">
        <v>5864</v>
      </c>
    </row>
    <row r="1531" spans="1:4">
      <c r="A1531">
        <v>1555</v>
      </c>
      <c r="B1531" s="13">
        <v>46192</v>
      </c>
      <c r="C1531" t="s">
        <v>1415</v>
      </c>
      <c r="D1531" t="s">
        <v>5869</v>
      </c>
    </row>
    <row r="1532" spans="1:4">
      <c r="A1532">
        <v>1556</v>
      </c>
      <c r="B1532" s="13">
        <v>46192</v>
      </c>
      <c r="C1532" t="s">
        <v>5872</v>
      </c>
      <c r="D1532" t="s">
        <v>5875</v>
      </c>
    </row>
    <row r="1533" spans="1:4">
      <c r="A1533">
        <v>1557</v>
      </c>
      <c r="B1533" s="13">
        <v>46193</v>
      </c>
      <c r="C1533" t="s">
        <v>1705</v>
      </c>
      <c r="D1533" t="s">
        <v>5876</v>
      </c>
    </row>
    <row r="1534" spans="1:4">
      <c r="A1534">
        <v>1558</v>
      </c>
      <c r="B1534" s="13">
        <v>46193</v>
      </c>
      <c r="C1534" t="s">
        <v>5678</v>
      </c>
      <c r="D1534" t="s">
        <v>5877</v>
      </c>
    </row>
    <row r="1535" spans="1:4">
      <c r="A1535">
        <v>1559</v>
      </c>
      <c r="B1535" s="13">
        <v>46193</v>
      </c>
      <c r="C1535" t="s">
        <v>1512</v>
      </c>
      <c r="D1535" t="s">
        <v>5880</v>
      </c>
    </row>
    <row r="1536" spans="1:4">
      <c r="A1536">
        <v>1560</v>
      </c>
      <c r="B1536" s="13">
        <v>46195</v>
      </c>
      <c r="C1536" t="s">
        <v>1849</v>
      </c>
      <c r="D1536" t="s">
        <v>5895</v>
      </c>
    </row>
    <row r="1537" spans="1:4">
      <c r="A1537">
        <v>1561</v>
      </c>
      <c r="B1537" s="13">
        <v>46195</v>
      </c>
      <c r="C1537" t="s">
        <v>2675</v>
      </c>
      <c r="D1537" t="s">
        <v>5896</v>
      </c>
    </row>
    <row r="1538" spans="1:4">
      <c r="A1538">
        <v>1562</v>
      </c>
      <c r="B1538" s="13">
        <v>46195</v>
      </c>
      <c r="C1538" t="s">
        <v>5289</v>
      </c>
      <c r="D1538" t="s">
        <v>5898</v>
      </c>
    </row>
    <row r="1539" spans="1:4">
      <c r="A1539">
        <v>1563</v>
      </c>
      <c r="B1539" s="13">
        <v>46195</v>
      </c>
      <c r="C1539" t="s">
        <v>1680</v>
      </c>
      <c r="D1539" t="s">
        <v>5899</v>
      </c>
    </row>
    <row r="1540" spans="1:4">
      <c r="A1540">
        <v>1564</v>
      </c>
      <c r="B1540" s="13">
        <v>46195</v>
      </c>
      <c r="C1540" t="s">
        <v>1680</v>
      </c>
      <c r="D1540" t="s">
        <v>5903</v>
      </c>
    </row>
    <row r="1541" spans="1:4">
      <c r="A1541">
        <v>1565</v>
      </c>
      <c r="B1541" s="13">
        <v>46195</v>
      </c>
      <c r="C1541" t="s">
        <v>5890</v>
      </c>
      <c r="D1541" t="s">
        <v>5904</v>
      </c>
    </row>
    <row r="1542" spans="1:4">
      <c r="A1542">
        <v>1566</v>
      </c>
      <c r="B1542" s="13">
        <v>46195</v>
      </c>
      <c r="C1542" t="s">
        <v>1038</v>
      </c>
      <c r="D1542" t="s">
        <v>5906</v>
      </c>
    </row>
    <row r="1543" spans="1:4">
      <c r="A1543">
        <v>1567</v>
      </c>
      <c r="B1543" s="13">
        <v>46196</v>
      </c>
      <c r="C1543" t="s">
        <v>1465</v>
      </c>
      <c r="D1543" t="s">
        <v>5913</v>
      </c>
    </row>
    <row r="1544" spans="1:4">
      <c r="A1544">
        <v>1568</v>
      </c>
      <c r="B1544" s="13">
        <v>46196</v>
      </c>
      <c r="C1544" t="s">
        <v>981</v>
      </c>
      <c r="D1544" t="s">
        <v>5915</v>
      </c>
    </row>
    <row r="1545" spans="1:4">
      <c r="A1545">
        <v>1569</v>
      </c>
      <c r="B1545" s="13">
        <v>46196</v>
      </c>
      <c r="C1545" t="s">
        <v>1551</v>
      </c>
      <c r="D1545" t="s">
        <v>5916</v>
      </c>
    </row>
    <row r="1546" spans="1:4">
      <c r="A1546">
        <v>1570</v>
      </c>
      <c r="B1546" s="13">
        <v>46196</v>
      </c>
      <c r="C1546" t="s">
        <v>2799</v>
      </c>
      <c r="D1546" t="s">
        <v>5918</v>
      </c>
    </row>
    <row r="1547" spans="1:4">
      <c r="A1547">
        <v>1571</v>
      </c>
      <c r="B1547" s="13">
        <v>46196</v>
      </c>
      <c r="C1547" t="s">
        <v>5919</v>
      </c>
      <c r="D1547" t="s">
        <v>5921</v>
      </c>
    </row>
    <row r="1548" spans="1:4">
      <c r="A1548">
        <v>1572</v>
      </c>
      <c r="B1548" s="13">
        <v>46196</v>
      </c>
      <c r="C1548" t="s">
        <v>1010</v>
      </c>
      <c r="D1548" t="s">
        <v>5922</v>
      </c>
    </row>
    <row r="1549" spans="1:4">
      <c r="A1549">
        <v>1573</v>
      </c>
      <c r="B1549" s="13">
        <v>46197</v>
      </c>
      <c r="C1549" t="s">
        <v>1465</v>
      </c>
      <c r="D1549" t="s">
        <v>5926</v>
      </c>
    </row>
    <row r="1550" spans="1:4">
      <c r="A1550">
        <v>1574</v>
      </c>
      <c r="B1550" s="13">
        <v>46197</v>
      </c>
      <c r="C1550" t="s">
        <v>1551</v>
      </c>
      <c r="D1550" t="s">
        <v>5927</v>
      </c>
    </row>
    <row r="1551" spans="1:4">
      <c r="A1551">
        <v>1575</v>
      </c>
      <c r="B1551" s="13">
        <v>46197</v>
      </c>
      <c r="C1551" t="s">
        <v>981</v>
      </c>
      <c r="D1551" t="s">
        <v>5932</v>
      </c>
    </row>
    <row r="1552" spans="1:4">
      <c r="A1552">
        <v>1576</v>
      </c>
      <c r="B1552" s="13">
        <v>46197</v>
      </c>
      <c r="C1552" t="s">
        <v>1370</v>
      </c>
      <c r="D1552" t="s">
        <v>5933</v>
      </c>
    </row>
    <row r="1553" spans="1:4">
      <c r="A1553">
        <v>1577</v>
      </c>
      <c r="B1553" s="13">
        <v>46197</v>
      </c>
      <c r="C1553" t="s">
        <v>1769</v>
      </c>
      <c r="D1553" t="s">
        <v>5934</v>
      </c>
    </row>
    <row r="1554" spans="1:4">
      <c r="A1554">
        <v>1578</v>
      </c>
      <c r="B1554" s="13">
        <v>46197</v>
      </c>
      <c r="C1554" t="s">
        <v>5935</v>
      </c>
      <c r="D1554" t="s">
        <v>5939</v>
      </c>
    </row>
    <row r="1555" spans="1:4">
      <c r="A1555">
        <v>1579</v>
      </c>
      <c r="B1555" s="13">
        <v>46198</v>
      </c>
      <c r="C1555" t="s">
        <v>5941</v>
      </c>
      <c r="D1555" t="s">
        <v>5946</v>
      </c>
    </row>
    <row r="1556" spans="1:4">
      <c r="A1556">
        <v>1580</v>
      </c>
      <c r="B1556" s="13">
        <v>46198</v>
      </c>
      <c r="C1556" t="s">
        <v>5941</v>
      </c>
      <c r="D1556" t="s">
        <v>5948</v>
      </c>
    </row>
    <row r="1557" spans="1:4">
      <c r="A1557">
        <v>1581</v>
      </c>
      <c r="B1557" s="13">
        <v>46198</v>
      </c>
      <c r="C1557" t="s">
        <v>1569</v>
      </c>
      <c r="D1557" t="s">
        <v>5949</v>
      </c>
    </row>
    <row r="1558" spans="1:4">
      <c r="A1558">
        <v>1582</v>
      </c>
      <c r="B1558" s="13">
        <v>46198</v>
      </c>
      <c r="C1558" t="s">
        <v>4683</v>
      </c>
      <c r="D1558" t="s">
        <v>5951</v>
      </c>
    </row>
    <row r="1559" spans="1:4">
      <c r="A1559">
        <v>1583</v>
      </c>
      <c r="B1559" s="13">
        <v>46198</v>
      </c>
      <c r="C1559" t="s">
        <v>2096</v>
      </c>
      <c r="D1559" t="s">
        <v>5952</v>
      </c>
    </row>
    <row r="1560" spans="1:4">
      <c r="A1560">
        <v>1584</v>
      </c>
      <c r="B1560" s="13">
        <v>46198</v>
      </c>
      <c r="C1560" t="s">
        <v>1557</v>
      </c>
      <c r="D1560" t="s">
        <v>5954</v>
      </c>
    </row>
    <row r="1561" spans="1:4">
      <c r="A1561">
        <v>1585</v>
      </c>
      <c r="B1561" s="13">
        <v>46198</v>
      </c>
      <c r="C1561" t="s">
        <v>3874</v>
      </c>
      <c r="D1561" t="s">
        <v>5955</v>
      </c>
    </row>
    <row r="1562" spans="1:4">
      <c r="A1562">
        <v>1586</v>
      </c>
      <c r="B1562" s="13">
        <v>46198</v>
      </c>
      <c r="C1562" t="s">
        <v>3072</v>
      </c>
      <c r="D1562" t="s">
        <v>5956</v>
      </c>
    </row>
    <row r="1563" spans="1:4">
      <c r="A1563">
        <v>1587</v>
      </c>
      <c r="B1563" s="13">
        <v>46198</v>
      </c>
      <c r="C1563" t="s">
        <v>3866</v>
      </c>
      <c r="D1563" t="s">
        <v>5957</v>
      </c>
    </row>
    <row r="1564" spans="1:4">
      <c r="A1564">
        <v>1588</v>
      </c>
      <c r="B1564" s="13">
        <v>46199</v>
      </c>
      <c r="C1564" t="s">
        <v>3870</v>
      </c>
      <c r="D1564" t="s">
        <v>5960</v>
      </c>
    </row>
    <row r="1565" spans="1:4">
      <c r="A1565">
        <v>1589</v>
      </c>
      <c r="B1565" s="13">
        <v>46199</v>
      </c>
      <c r="C1565" t="s">
        <v>2675</v>
      </c>
      <c r="D1565" t="s">
        <v>5961</v>
      </c>
    </row>
    <row r="1566" spans="1:4">
      <c r="A1566">
        <v>1590</v>
      </c>
      <c r="B1566" s="13">
        <v>46199</v>
      </c>
      <c r="C1566" t="s">
        <v>1010</v>
      </c>
      <c r="D1566" t="s">
        <v>5962</v>
      </c>
    </row>
    <row r="1567" spans="1:4">
      <c r="A1567">
        <v>1591</v>
      </c>
      <c r="B1567" s="13">
        <v>46199</v>
      </c>
      <c r="C1567" t="s">
        <v>1569</v>
      </c>
      <c r="D1567" t="s">
        <v>5963</v>
      </c>
    </row>
    <row r="1568" spans="1:4">
      <c r="A1568">
        <v>1592</v>
      </c>
      <c r="B1568" s="13">
        <v>46199</v>
      </c>
      <c r="C1568" t="s">
        <v>3777</v>
      </c>
      <c r="D1568" t="s">
        <v>5965</v>
      </c>
    </row>
    <row r="1569" spans="1:4">
      <c r="A1569">
        <v>1593</v>
      </c>
      <c r="B1569" s="13">
        <v>46199</v>
      </c>
      <c r="C1569" t="s">
        <v>1465</v>
      </c>
      <c r="D1569" t="s">
        <v>5967</v>
      </c>
    </row>
    <row r="1570" spans="1:4">
      <c r="A1570">
        <v>1594</v>
      </c>
      <c r="B1570" s="13">
        <v>46199</v>
      </c>
      <c r="C1570" t="s">
        <v>5968</v>
      </c>
      <c r="D1570" t="s">
        <v>5970</v>
      </c>
    </row>
    <row r="1571" spans="1:4">
      <c r="A1571">
        <v>1595</v>
      </c>
      <c r="B1571" s="13">
        <v>46200</v>
      </c>
      <c r="C1571" t="s">
        <v>3865</v>
      </c>
      <c r="D1571" t="s">
        <v>5987</v>
      </c>
    </row>
    <row r="1572" spans="1:4">
      <c r="A1572">
        <v>1596</v>
      </c>
      <c r="B1572" s="13">
        <v>46200</v>
      </c>
      <c r="C1572" t="s">
        <v>1512</v>
      </c>
      <c r="D1572" t="s">
        <v>5990</v>
      </c>
    </row>
    <row r="1573" spans="1:4">
      <c r="A1573">
        <v>1597</v>
      </c>
      <c r="B1573" s="13">
        <v>46200</v>
      </c>
      <c r="C1573" t="s">
        <v>1450</v>
      </c>
      <c r="D1573" t="s">
        <v>5993</v>
      </c>
    </row>
    <row r="1574" spans="1:4">
      <c r="A1574">
        <v>1598</v>
      </c>
      <c r="B1574" s="13">
        <v>46202</v>
      </c>
      <c r="C1574" t="s">
        <v>1512</v>
      </c>
      <c r="D1574" t="s">
        <v>5997</v>
      </c>
    </row>
    <row r="1575" spans="1:4">
      <c r="A1575">
        <v>1599</v>
      </c>
      <c r="B1575" s="13">
        <v>46202</v>
      </c>
      <c r="C1575" t="s">
        <v>1420</v>
      </c>
      <c r="D1575" t="s">
        <v>5998</v>
      </c>
    </row>
    <row r="1576" spans="1:4">
      <c r="A1576">
        <v>1600</v>
      </c>
      <c r="B1576" s="13">
        <v>46202</v>
      </c>
      <c r="C1576" t="s">
        <v>1007</v>
      </c>
      <c r="D1576" t="s">
        <v>5999</v>
      </c>
    </row>
    <row r="1577" spans="1:4">
      <c r="A1577">
        <v>1601</v>
      </c>
      <c r="B1577" s="13">
        <v>46202</v>
      </c>
      <c r="C1577" t="s">
        <v>3856</v>
      </c>
      <c r="D1577" t="s">
        <v>6000</v>
      </c>
    </row>
    <row r="1578" spans="1:4">
      <c r="A1578">
        <v>1602</v>
      </c>
      <c r="B1578" s="13">
        <v>46202</v>
      </c>
      <c r="C1578" t="s">
        <v>1551</v>
      </c>
      <c r="D1578" t="s">
        <v>6007</v>
      </c>
    </row>
    <row r="1579" spans="1:4">
      <c r="A1579">
        <v>1603</v>
      </c>
      <c r="B1579" s="13">
        <v>46202</v>
      </c>
      <c r="C1579" t="s">
        <v>1370</v>
      </c>
      <c r="D1579" t="s">
        <v>6010</v>
      </c>
    </row>
    <row r="1580" spans="1:4">
      <c r="A1580">
        <v>1604</v>
      </c>
      <c r="B1580" s="13">
        <v>46203</v>
      </c>
      <c r="C1580" t="s">
        <v>2249</v>
      </c>
      <c r="D1580" t="s">
        <v>6014</v>
      </c>
    </row>
    <row r="1581" spans="1:4">
      <c r="A1581">
        <v>1605</v>
      </c>
      <c r="B1581" s="13">
        <v>46203</v>
      </c>
      <c r="C1581" t="s">
        <v>2493</v>
      </c>
      <c r="D1581" t="s">
        <v>6015</v>
      </c>
    </row>
    <row r="1582" spans="1:4">
      <c r="A1582">
        <v>1606</v>
      </c>
      <c r="B1582" s="13">
        <v>46203</v>
      </c>
      <c r="C1582" t="s">
        <v>2050</v>
      </c>
      <c r="D1582" t="s">
        <v>6017</v>
      </c>
    </row>
    <row r="1583" spans="1:4">
      <c r="A1583">
        <v>1607</v>
      </c>
      <c r="B1583" s="13">
        <v>46203</v>
      </c>
      <c r="C1583" t="s">
        <v>2236</v>
      </c>
      <c r="D1583" t="s">
        <v>6021</v>
      </c>
    </row>
    <row r="1584" spans="1:4">
      <c r="A1584">
        <v>1608</v>
      </c>
      <c r="B1584" s="13">
        <v>46203</v>
      </c>
      <c r="C1584" t="s">
        <v>1131</v>
      </c>
      <c r="D1584" t="s">
        <v>6025</v>
      </c>
    </row>
    <row r="1585" spans="1:4">
      <c r="A1585">
        <v>1609</v>
      </c>
      <c r="B1585" s="13">
        <v>46203</v>
      </c>
      <c r="C1585" t="s">
        <v>1370</v>
      </c>
      <c r="D1585" t="s">
        <v>6026</v>
      </c>
    </row>
    <row r="1586" spans="1:4">
      <c r="A1586">
        <v>1610</v>
      </c>
      <c r="B1586" s="13">
        <v>46203</v>
      </c>
      <c r="C1586" t="s">
        <v>1849</v>
      </c>
      <c r="D1586" t="s">
        <v>6028</v>
      </c>
    </row>
    <row r="1587" spans="1:4">
      <c r="A1587">
        <v>1611</v>
      </c>
      <c r="B1587" s="13">
        <v>46204</v>
      </c>
      <c r="C1587" t="s">
        <v>3855</v>
      </c>
      <c r="D1587" t="s">
        <v>6032</v>
      </c>
    </row>
    <row r="1588" spans="1:4">
      <c r="A1588">
        <v>1612</v>
      </c>
      <c r="B1588" s="13">
        <v>46204</v>
      </c>
      <c r="C1588" t="s">
        <v>1766</v>
      </c>
      <c r="D1588" t="s">
        <v>6033</v>
      </c>
    </row>
    <row r="1589" spans="1:4">
      <c r="A1589">
        <v>1613</v>
      </c>
      <c r="B1589" s="13">
        <v>46204</v>
      </c>
      <c r="C1589" t="s">
        <v>1004</v>
      </c>
      <c r="D1589" t="s">
        <v>6034</v>
      </c>
    </row>
    <row r="1590" spans="1:4">
      <c r="A1590">
        <v>1614</v>
      </c>
      <c r="B1590" s="13">
        <v>46204</v>
      </c>
      <c r="C1590" t="s">
        <v>2027</v>
      </c>
      <c r="D1590" t="s">
        <v>6035</v>
      </c>
    </row>
    <row r="1591" spans="1:4">
      <c r="A1591">
        <v>1615</v>
      </c>
      <c r="B1591" s="13">
        <v>46204</v>
      </c>
      <c r="C1591" t="s">
        <v>1370</v>
      </c>
      <c r="D1591" t="s">
        <v>6037</v>
      </c>
    </row>
    <row r="1592" spans="1:4">
      <c r="A1592">
        <v>1616</v>
      </c>
      <c r="B1592" s="13">
        <v>46205</v>
      </c>
      <c r="C1592" t="s">
        <v>1420</v>
      </c>
      <c r="D1592" t="s">
        <v>6042</v>
      </c>
    </row>
    <row r="1593" spans="1:4">
      <c r="A1593">
        <v>1617</v>
      </c>
      <c r="B1593" s="13">
        <v>46205</v>
      </c>
      <c r="C1593" t="s">
        <v>6043</v>
      </c>
      <c r="D1593" t="s">
        <v>6046</v>
      </c>
    </row>
    <row r="1594" spans="1:4">
      <c r="A1594">
        <v>1618</v>
      </c>
      <c r="B1594" s="13">
        <v>46205</v>
      </c>
      <c r="C1594" t="s">
        <v>1415</v>
      </c>
      <c r="D1594" t="s">
        <v>6050</v>
      </c>
    </row>
    <row r="1595" spans="1:4">
      <c r="A1595">
        <v>1619</v>
      </c>
      <c r="B1595" s="13">
        <v>46205</v>
      </c>
      <c r="C1595" t="s">
        <v>1762</v>
      </c>
      <c r="D1595" t="s">
        <v>6051</v>
      </c>
    </row>
    <row r="1596" spans="1:4">
      <c r="A1596">
        <v>1620</v>
      </c>
      <c r="B1596" s="13">
        <v>46205</v>
      </c>
      <c r="C1596" t="s">
        <v>1444</v>
      </c>
      <c r="D1596" t="s">
        <v>6052</v>
      </c>
    </row>
    <row r="1597" spans="1:4">
      <c r="A1597">
        <v>1621</v>
      </c>
      <c r="B1597" s="13">
        <v>46206</v>
      </c>
      <c r="C1597" t="s">
        <v>1423</v>
      </c>
      <c r="D1597" t="s">
        <v>6056</v>
      </c>
    </row>
    <row r="1598" spans="1:4">
      <c r="A1598">
        <v>1622</v>
      </c>
      <c r="B1598" s="13">
        <v>46206</v>
      </c>
      <c r="C1598" t="s">
        <v>1370</v>
      </c>
      <c r="D1598" t="s">
        <v>6057</v>
      </c>
    </row>
    <row r="1599" spans="1:4">
      <c r="A1599">
        <v>1623</v>
      </c>
      <c r="B1599" s="13">
        <v>46206</v>
      </c>
      <c r="C1599" t="s">
        <v>1074</v>
      </c>
      <c r="D1599" t="s">
        <v>6059</v>
      </c>
    </row>
    <row r="1600" spans="1:4">
      <c r="A1600">
        <v>1624</v>
      </c>
      <c r="B1600" s="13">
        <v>46206</v>
      </c>
      <c r="C1600" t="s">
        <v>1525</v>
      </c>
      <c r="D1600" t="s">
        <v>6060</v>
      </c>
    </row>
    <row r="1601" spans="1:4">
      <c r="A1601">
        <v>1625</v>
      </c>
      <c r="B1601" s="13">
        <v>46206</v>
      </c>
      <c r="C1601" t="s">
        <v>999</v>
      </c>
      <c r="D1601" t="s">
        <v>6062</v>
      </c>
    </row>
    <row r="1602" spans="1:4">
      <c r="A1602">
        <v>1626</v>
      </c>
      <c r="B1602" s="13">
        <v>46206</v>
      </c>
      <c r="C1602" t="s">
        <v>1747</v>
      </c>
      <c r="D1602" t="s">
        <v>6063</v>
      </c>
    </row>
    <row r="1603" spans="1:4">
      <c r="A1603">
        <v>1627</v>
      </c>
      <c r="B1603" s="13">
        <v>46209</v>
      </c>
      <c r="C1603" t="s">
        <v>3865</v>
      </c>
      <c r="D1603" t="s">
        <v>6066</v>
      </c>
    </row>
    <row r="1604" spans="1:4">
      <c r="A1604">
        <v>1628</v>
      </c>
      <c r="B1604" s="13">
        <v>46209</v>
      </c>
      <c r="C1604" t="s">
        <v>1515</v>
      </c>
      <c r="D1604" t="s">
        <v>6067</v>
      </c>
    </row>
    <row r="1605" spans="1:4">
      <c r="A1605">
        <v>1629</v>
      </c>
      <c r="B1605" s="13">
        <v>46209</v>
      </c>
      <c r="C1605" t="s">
        <v>1975</v>
      </c>
      <c r="D1605" t="s">
        <v>6069</v>
      </c>
    </row>
    <row r="1606" spans="1:4">
      <c r="A1606">
        <v>1630</v>
      </c>
      <c r="B1606" s="13">
        <v>46210</v>
      </c>
      <c r="C1606" t="s">
        <v>6076</v>
      </c>
      <c r="D1606" t="s">
        <v>6080</v>
      </c>
    </row>
    <row r="1607" spans="1:4">
      <c r="A1607">
        <v>1631</v>
      </c>
      <c r="B1607" s="13">
        <v>46210</v>
      </c>
      <c r="C1607" t="s">
        <v>1512</v>
      </c>
      <c r="D1607" t="s">
        <v>6083</v>
      </c>
    </row>
    <row r="1608" spans="1:4">
      <c r="A1608">
        <v>1632</v>
      </c>
      <c r="B1608" s="13">
        <v>46210</v>
      </c>
      <c r="C1608" t="s">
        <v>1849</v>
      </c>
      <c r="D1608" t="s">
        <v>6084</v>
      </c>
    </row>
    <row r="1609" spans="1:4">
      <c r="A1609">
        <v>1633</v>
      </c>
      <c r="B1609" s="13">
        <v>46210</v>
      </c>
      <c r="C1609" t="s">
        <v>1438</v>
      </c>
      <c r="D1609" t="s">
        <v>6085</v>
      </c>
    </row>
    <row r="1610" spans="1:4">
      <c r="A1610">
        <v>1634</v>
      </c>
      <c r="B1610" s="13">
        <v>46210</v>
      </c>
      <c r="C1610" t="s">
        <v>5289</v>
      </c>
      <c r="D1610" t="s">
        <v>6089</v>
      </c>
    </row>
    <row r="1611" spans="1:4">
      <c r="A1611">
        <v>1635</v>
      </c>
      <c r="B1611" s="13">
        <v>46210</v>
      </c>
      <c r="C1611" t="s">
        <v>6070</v>
      </c>
      <c r="D1611" t="s">
        <v>6092</v>
      </c>
    </row>
    <row r="1612" spans="1:4">
      <c r="A1612">
        <v>1636</v>
      </c>
      <c r="B1612" s="13">
        <v>46210</v>
      </c>
      <c r="C1612" t="s">
        <v>1444</v>
      </c>
      <c r="D1612" t="s">
        <v>6095</v>
      </c>
    </row>
    <row r="1613" spans="1:4">
      <c r="A1613">
        <v>1637</v>
      </c>
      <c r="B1613" s="13">
        <v>46211</v>
      </c>
      <c r="C1613" t="s">
        <v>1975</v>
      </c>
      <c r="D1613" t="s">
        <v>6103</v>
      </c>
    </row>
    <row r="1614" spans="1:4">
      <c r="A1614">
        <v>1638</v>
      </c>
      <c r="B1614" s="13">
        <v>46211</v>
      </c>
      <c r="C1614" t="s">
        <v>1680</v>
      </c>
      <c r="D1614" t="s">
        <v>6106</v>
      </c>
    </row>
    <row r="1615" spans="1:4">
      <c r="A1615">
        <v>1639</v>
      </c>
      <c r="B1615" s="13">
        <v>46211</v>
      </c>
      <c r="C1615" t="s">
        <v>1465</v>
      </c>
      <c r="D1615" t="s">
        <v>6109</v>
      </c>
    </row>
    <row r="1616" spans="1:4">
      <c r="A1616">
        <v>1640</v>
      </c>
      <c r="B1616" s="13">
        <v>46211</v>
      </c>
      <c r="C1616" t="s">
        <v>1849</v>
      </c>
      <c r="D1616" t="s">
        <v>6111</v>
      </c>
    </row>
    <row r="1617" spans="1:4">
      <c r="A1617">
        <v>1641</v>
      </c>
      <c r="B1617" s="13">
        <v>46211</v>
      </c>
      <c r="C1617" t="s">
        <v>1420</v>
      </c>
      <c r="D1617" t="s">
        <v>6112</v>
      </c>
    </row>
    <row r="1618" spans="1:4">
      <c r="A1618">
        <v>1642</v>
      </c>
      <c r="B1618" s="13">
        <v>46211</v>
      </c>
      <c r="C1618" t="s">
        <v>1766</v>
      </c>
      <c r="D1618" t="s">
        <v>6113</v>
      </c>
    </row>
    <row r="1619" spans="1:4">
      <c r="A1619">
        <v>1643</v>
      </c>
      <c r="B1619" s="13">
        <v>46212</v>
      </c>
      <c r="C1619" t="s">
        <v>1007</v>
      </c>
      <c r="D1619" t="s">
        <v>6114</v>
      </c>
    </row>
    <row r="1620" spans="1:4">
      <c r="A1620">
        <v>1644</v>
      </c>
      <c r="B1620" s="13">
        <v>46212</v>
      </c>
      <c r="C1620" t="s">
        <v>1548</v>
      </c>
      <c r="D1620" t="s">
        <v>6116</v>
      </c>
    </row>
    <row r="1621" spans="1:4">
      <c r="A1621">
        <v>1645</v>
      </c>
      <c r="B1621" s="13">
        <v>46212</v>
      </c>
      <c r="C1621" t="s">
        <v>1747</v>
      </c>
      <c r="D1621" t="s">
        <v>6117</v>
      </c>
    </row>
    <row r="1622" spans="1:4">
      <c r="A1622">
        <v>1646</v>
      </c>
      <c r="B1622" s="13">
        <v>46212</v>
      </c>
      <c r="C1622" t="s">
        <v>3865</v>
      </c>
      <c r="D1622" t="s">
        <v>6120</v>
      </c>
    </row>
    <row r="1623" spans="1:4">
      <c r="A1623">
        <v>1647</v>
      </c>
      <c r="B1623" s="13">
        <v>46212</v>
      </c>
      <c r="C1623" t="s">
        <v>1551</v>
      </c>
      <c r="D1623" t="s">
        <v>6124</v>
      </c>
    </row>
    <row r="1624" spans="1:4">
      <c r="A1624">
        <v>1648</v>
      </c>
      <c r="B1624" s="13">
        <v>46212</v>
      </c>
      <c r="C1624" t="s">
        <v>1438</v>
      </c>
      <c r="D1624" t="s">
        <v>6125</v>
      </c>
    </row>
    <row r="1625" spans="1:4">
      <c r="A1625">
        <v>1649</v>
      </c>
      <c r="B1625" s="13">
        <v>46213</v>
      </c>
      <c r="C1625" t="s">
        <v>1928</v>
      </c>
      <c r="D1625" t="s">
        <v>6134</v>
      </c>
    </row>
    <row r="1626" spans="1:4">
      <c r="A1626">
        <v>1650</v>
      </c>
      <c r="B1626" s="13">
        <v>46213</v>
      </c>
      <c r="C1626" t="s">
        <v>3865</v>
      </c>
      <c r="D1626" t="s">
        <v>6137</v>
      </c>
    </row>
    <row r="1627" spans="1:4">
      <c r="A1627">
        <v>1651</v>
      </c>
      <c r="B1627" s="13">
        <v>46213</v>
      </c>
      <c r="C1627" t="s">
        <v>2403</v>
      </c>
      <c r="D1627" t="s">
        <v>6140</v>
      </c>
    </row>
    <row r="1628" spans="1:4">
      <c r="A1628">
        <v>1652</v>
      </c>
      <c r="B1628" s="13">
        <v>46213</v>
      </c>
      <c r="C1628" t="s">
        <v>1370</v>
      </c>
      <c r="D1628" t="s">
        <v>6141</v>
      </c>
    </row>
    <row r="1629" spans="1:4">
      <c r="A1629">
        <v>1653</v>
      </c>
      <c r="B1629" s="13">
        <v>46213</v>
      </c>
      <c r="C1629" t="s">
        <v>1985</v>
      </c>
      <c r="D1629" t="s">
        <v>6143</v>
      </c>
    </row>
    <row r="1630" spans="1:4">
      <c r="A1630">
        <v>1654</v>
      </c>
      <c r="B1630" s="13">
        <v>46213</v>
      </c>
      <c r="C1630" t="s">
        <v>1045</v>
      </c>
      <c r="D1630" t="s">
        <v>6144</v>
      </c>
    </row>
    <row r="1631" spans="1:4">
      <c r="A1631">
        <v>1655</v>
      </c>
      <c r="B1631" s="13">
        <v>46214</v>
      </c>
      <c r="C1631" t="s">
        <v>1370</v>
      </c>
      <c r="D1631" t="s">
        <v>6147</v>
      </c>
    </row>
    <row r="1632" spans="1:4">
      <c r="A1632">
        <v>1656</v>
      </c>
      <c r="B1632" s="13">
        <v>46214</v>
      </c>
      <c r="C1632" t="s">
        <v>1705</v>
      </c>
      <c r="D1632" t="s">
        <v>6149</v>
      </c>
    </row>
    <row r="1633" spans="1:4">
      <c r="A1633">
        <v>1657</v>
      </c>
      <c r="B1633" s="13">
        <v>46216</v>
      </c>
      <c r="C1633" t="s">
        <v>1882</v>
      </c>
      <c r="D1633" t="s">
        <v>6151</v>
      </c>
    </row>
    <row r="1634" spans="1:4">
      <c r="A1634">
        <v>1658</v>
      </c>
      <c r="B1634" s="13">
        <v>46216</v>
      </c>
      <c r="C1634" t="s">
        <v>1370</v>
      </c>
      <c r="D1634" t="s">
        <v>6154</v>
      </c>
    </row>
    <row r="1635" spans="1:4">
      <c r="A1635">
        <v>1659</v>
      </c>
      <c r="B1635" s="13">
        <v>46216</v>
      </c>
      <c r="C1635" t="s">
        <v>1802</v>
      </c>
      <c r="D1635" t="s">
        <v>6155</v>
      </c>
    </row>
    <row r="1636" spans="1:4">
      <c r="A1636">
        <v>1660</v>
      </c>
      <c r="B1636" s="13">
        <v>46216</v>
      </c>
      <c r="C1636" t="s">
        <v>1548</v>
      </c>
      <c r="D1636" t="s">
        <v>6156</v>
      </c>
    </row>
    <row r="1637" spans="1:4">
      <c r="A1637">
        <v>1661</v>
      </c>
      <c r="B1637" s="13">
        <v>46216</v>
      </c>
      <c r="C1637" t="s">
        <v>3617</v>
      </c>
      <c r="D1637" t="s">
        <v>6157</v>
      </c>
    </row>
    <row r="1638" spans="1:4">
      <c r="A1638">
        <v>1662</v>
      </c>
      <c r="B1638" s="13">
        <v>46216</v>
      </c>
      <c r="C1638" t="s">
        <v>1747</v>
      </c>
      <c r="D1638" t="s">
        <v>6158</v>
      </c>
    </row>
    <row r="1639" spans="1:4">
      <c r="A1639">
        <v>1663</v>
      </c>
      <c r="B1639" s="13">
        <v>46217</v>
      </c>
      <c r="C1639" t="s">
        <v>4537</v>
      </c>
      <c r="D1639" t="s">
        <v>6163</v>
      </c>
    </row>
    <row r="1640" spans="1:4">
      <c r="A1640">
        <v>1664</v>
      </c>
      <c r="B1640" s="13">
        <v>46217</v>
      </c>
      <c r="C1640" t="s">
        <v>2557</v>
      </c>
      <c r="D1640" t="s">
        <v>6165</v>
      </c>
    </row>
    <row r="1641" spans="1:4">
      <c r="A1641">
        <v>1665</v>
      </c>
      <c r="B1641" s="13">
        <v>46217</v>
      </c>
      <c r="C1641" t="s">
        <v>6167</v>
      </c>
      <c r="D1641" t="s">
        <v>6171</v>
      </c>
    </row>
    <row r="1642" spans="1:4">
      <c r="A1642">
        <v>1666</v>
      </c>
      <c r="B1642" s="13">
        <v>46217</v>
      </c>
      <c r="C1642" t="s">
        <v>1465</v>
      </c>
      <c r="D1642" t="s">
        <v>6172</v>
      </c>
    </row>
    <row r="1643" spans="1:4">
      <c r="A1643">
        <v>1667</v>
      </c>
      <c r="B1643" s="13">
        <v>46217</v>
      </c>
      <c r="C1643" t="s">
        <v>973</v>
      </c>
      <c r="D1643" t="s">
        <v>6173</v>
      </c>
    </row>
    <row r="1644" spans="1:4">
      <c r="A1644">
        <v>1668</v>
      </c>
      <c r="B1644" s="13">
        <v>46217</v>
      </c>
      <c r="C1644" t="s">
        <v>1503</v>
      </c>
      <c r="D1644" t="s">
        <v>6175</v>
      </c>
    </row>
    <row r="1645" spans="1:4">
      <c r="A1645">
        <v>1669</v>
      </c>
      <c r="B1645" s="13">
        <v>46217</v>
      </c>
      <c r="C1645" t="s">
        <v>2249</v>
      </c>
      <c r="D1645" t="s">
        <v>6176</v>
      </c>
    </row>
    <row r="1646" spans="1:4">
      <c r="A1646">
        <v>1670</v>
      </c>
      <c r="B1646" s="13">
        <v>46217</v>
      </c>
      <c r="C1646" t="s">
        <v>2343</v>
      </c>
      <c r="D1646" t="s">
        <v>6177</v>
      </c>
    </row>
    <row r="1647" spans="1:4">
      <c r="A1647">
        <v>1671</v>
      </c>
      <c r="B1647" s="13">
        <v>46217</v>
      </c>
      <c r="C1647" t="s">
        <v>1515</v>
      </c>
      <c r="D1647" t="s">
        <v>6178</v>
      </c>
    </row>
    <row r="1648" spans="1:4">
      <c r="A1648">
        <v>1672</v>
      </c>
      <c r="B1648" s="13">
        <v>46218</v>
      </c>
      <c r="C1648" t="s">
        <v>972</v>
      </c>
      <c r="D1648" t="s">
        <v>6185</v>
      </c>
    </row>
    <row r="1649" spans="1:4">
      <c r="A1649">
        <v>1673</v>
      </c>
      <c r="B1649" s="13">
        <v>46218</v>
      </c>
      <c r="C1649" t="s">
        <v>1551</v>
      </c>
      <c r="D1649" t="s">
        <v>6186</v>
      </c>
    </row>
    <row r="1650" spans="1:4">
      <c r="A1650">
        <v>1674</v>
      </c>
      <c r="B1650" s="13">
        <v>46218</v>
      </c>
      <c r="C1650" t="s">
        <v>1825</v>
      </c>
      <c r="D1650" t="s">
        <v>6187</v>
      </c>
    </row>
    <row r="1651" spans="1:4">
      <c r="A1651">
        <v>1675</v>
      </c>
      <c r="B1651" s="13">
        <v>46218</v>
      </c>
      <c r="C1651" t="s">
        <v>6181</v>
      </c>
      <c r="D1651" t="s">
        <v>6188</v>
      </c>
    </row>
    <row r="1652" spans="1:4">
      <c r="A1652">
        <v>1676</v>
      </c>
      <c r="B1652" s="13">
        <v>46218</v>
      </c>
      <c r="C1652" t="s">
        <v>1074</v>
      </c>
      <c r="D1652" t="s">
        <v>6190</v>
      </c>
    </row>
    <row r="1653" spans="1:4">
      <c r="A1653">
        <v>1677</v>
      </c>
      <c r="B1653" s="13">
        <v>46218</v>
      </c>
      <c r="C1653" t="s">
        <v>3853</v>
      </c>
      <c r="D1653" t="s">
        <v>6193</v>
      </c>
    </row>
    <row r="1654" spans="1:4">
      <c r="A1654">
        <v>1678</v>
      </c>
      <c r="B1654" s="13">
        <v>46219</v>
      </c>
      <c r="C1654" t="s">
        <v>1849</v>
      </c>
      <c r="D1654" t="s">
        <v>6196</v>
      </c>
    </row>
    <row r="1655" spans="1:4">
      <c r="A1655">
        <v>1679</v>
      </c>
      <c r="B1655" s="13">
        <v>46219</v>
      </c>
      <c r="C1655" t="s">
        <v>1010</v>
      </c>
      <c r="D1655" t="s">
        <v>6199</v>
      </c>
    </row>
    <row r="1656" spans="1:4">
      <c r="A1656">
        <v>1680</v>
      </c>
      <c r="B1656" s="13">
        <v>46219</v>
      </c>
      <c r="C1656" t="s">
        <v>1010</v>
      </c>
      <c r="D1656" t="s">
        <v>6202</v>
      </c>
    </row>
    <row r="1657" spans="1:4">
      <c r="A1657">
        <v>1681</v>
      </c>
      <c r="B1657" s="13">
        <v>46219</v>
      </c>
      <c r="C1657" t="s">
        <v>2493</v>
      </c>
      <c r="D1657" t="s">
        <v>6204</v>
      </c>
    </row>
    <row r="1658" spans="1:4">
      <c r="A1658">
        <v>1682</v>
      </c>
      <c r="B1658" s="13">
        <v>46219</v>
      </c>
      <c r="C1658" t="s">
        <v>4773</v>
      </c>
      <c r="D1658" t="s">
        <v>6214</v>
      </c>
    </row>
    <row r="1659" spans="1:4">
      <c r="A1659">
        <v>1683</v>
      </c>
      <c r="B1659" s="13">
        <v>46220</v>
      </c>
      <c r="C1659" t="s">
        <v>1512</v>
      </c>
      <c r="D1659" t="s">
        <v>6218</v>
      </c>
    </row>
    <row r="1660" spans="1:4">
      <c r="A1660">
        <v>1684</v>
      </c>
      <c r="B1660" s="13">
        <v>46220</v>
      </c>
      <c r="C1660" t="s">
        <v>1569</v>
      </c>
      <c r="D1660" t="s">
        <v>6219</v>
      </c>
    </row>
    <row r="1661" spans="1:4">
      <c r="A1661">
        <v>1685</v>
      </c>
      <c r="B1661" s="13">
        <v>46220</v>
      </c>
      <c r="C1661" t="s">
        <v>1370</v>
      </c>
      <c r="D1661" t="s">
        <v>6220</v>
      </c>
    </row>
    <row r="1662" spans="1:4">
      <c r="A1662">
        <v>1686</v>
      </c>
      <c r="B1662" s="13">
        <v>46221</v>
      </c>
      <c r="C1662" t="s">
        <v>1802</v>
      </c>
      <c r="D1662" t="s">
        <v>6221</v>
      </c>
    </row>
    <row r="1663" spans="1:4">
      <c r="A1663">
        <v>1687</v>
      </c>
      <c r="B1663" s="13">
        <v>46223</v>
      </c>
      <c r="C1663" t="s">
        <v>1680</v>
      </c>
      <c r="D1663" t="s">
        <v>6227</v>
      </c>
    </row>
    <row r="1664" spans="1:4">
      <c r="A1664">
        <v>1688</v>
      </c>
      <c r="B1664" s="13">
        <v>46223</v>
      </c>
      <c r="C1664" t="s">
        <v>1465</v>
      </c>
      <c r="D1664" t="s">
        <v>6228</v>
      </c>
    </row>
    <row r="1665" spans="1:4">
      <c r="A1665">
        <v>1689</v>
      </c>
      <c r="B1665" s="13">
        <v>46223</v>
      </c>
      <c r="C1665" t="s">
        <v>1131</v>
      </c>
      <c r="D1665" t="s">
        <v>6230</v>
      </c>
    </row>
    <row r="1666" spans="1:4">
      <c r="A1666">
        <v>1690</v>
      </c>
      <c r="B1666" s="13">
        <v>46223</v>
      </c>
      <c r="C1666" t="s">
        <v>1010</v>
      </c>
      <c r="D1666" t="s">
        <v>6231</v>
      </c>
    </row>
    <row r="1667" spans="1:4">
      <c r="A1667">
        <v>1691</v>
      </c>
      <c r="B1667" s="13">
        <v>46223</v>
      </c>
      <c r="C1667" t="s">
        <v>1415</v>
      </c>
      <c r="D1667" t="s">
        <v>6234</v>
      </c>
    </row>
    <row r="1668" spans="1:4">
      <c r="A1668">
        <v>1692</v>
      </c>
      <c r="B1668" s="13">
        <v>46223</v>
      </c>
      <c r="C1668" t="s">
        <v>6235</v>
      </c>
      <c r="D1668" t="s">
        <v>6238</v>
      </c>
    </row>
    <row r="1669" spans="1:4">
      <c r="A1669">
        <v>1693</v>
      </c>
      <c r="B1669" s="13">
        <v>46223</v>
      </c>
      <c r="C1669" t="s">
        <v>1548</v>
      </c>
      <c r="D1669" t="s">
        <v>6241</v>
      </c>
    </row>
    <row r="1670" spans="1:4">
      <c r="A1670">
        <v>1694</v>
      </c>
      <c r="B1670" s="13">
        <v>46223</v>
      </c>
      <c r="C1670" t="s">
        <v>1548</v>
      </c>
      <c r="D1670" t="s">
        <v>6243</v>
      </c>
    </row>
    <row r="1671" spans="1:4">
      <c r="A1671">
        <v>1695</v>
      </c>
      <c r="B1671" s="13">
        <v>46223</v>
      </c>
      <c r="C1671" t="s">
        <v>1825</v>
      </c>
      <c r="D1671" t="s">
        <v>6250</v>
      </c>
    </row>
    <row r="1672" spans="1:4">
      <c r="A1672">
        <v>1696</v>
      </c>
      <c r="B1672" s="13">
        <v>46224</v>
      </c>
      <c r="C1672" t="s">
        <v>1420</v>
      </c>
      <c r="D1672" t="s">
        <v>6253</v>
      </c>
    </row>
    <row r="1673" spans="1:4">
      <c r="A1673">
        <v>1697</v>
      </c>
      <c r="B1673" s="13">
        <v>46224</v>
      </c>
      <c r="C1673" t="s">
        <v>1567</v>
      </c>
      <c r="D1673" t="s">
        <v>6254</v>
      </c>
    </row>
    <row r="1674" spans="1:4">
      <c r="A1674">
        <v>1698</v>
      </c>
      <c r="B1674" s="13">
        <v>46224</v>
      </c>
      <c r="C1674" t="s">
        <v>1680</v>
      </c>
      <c r="D1674" t="s">
        <v>6255</v>
      </c>
    </row>
    <row r="1675" spans="1:4">
      <c r="A1675">
        <v>1699</v>
      </c>
      <c r="B1675" s="13">
        <v>46224</v>
      </c>
      <c r="C1675" t="s">
        <v>1425</v>
      </c>
      <c r="D1675" t="s">
        <v>6257</v>
      </c>
    </row>
    <row r="1676" spans="1:4">
      <c r="A1676">
        <v>1700</v>
      </c>
      <c r="B1676" s="13">
        <v>46224</v>
      </c>
      <c r="C1676" t="s">
        <v>1882</v>
      </c>
      <c r="D1676" t="s">
        <v>6258</v>
      </c>
    </row>
    <row r="1677" spans="1:4">
      <c r="A1677">
        <v>1701</v>
      </c>
      <c r="B1677" s="13">
        <v>46224</v>
      </c>
      <c r="C1677" t="s">
        <v>1705</v>
      </c>
      <c r="D1677" t="s">
        <v>6261</v>
      </c>
    </row>
    <row r="1678" spans="1:4">
      <c r="A1678">
        <v>1702</v>
      </c>
      <c r="B1678" s="13">
        <v>46225</v>
      </c>
      <c r="C1678" t="s">
        <v>1825</v>
      </c>
      <c r="D1678" t="s">
        <v>6263</v>
      </c>
    </row>
    <row r="1679" spans="1:4">
      <c r="A1679">
        <v>1703</v>
      </c>
      <c r="B1679" s="13">
        <v>46225</v>
      </c>
      <c r="C1679" t="s">
        <v>3855</v>
      </c>
      <c r="D1679" t="s">
        <v>6264</v>
      </c>
    </row>
    <row r="1680" spans="1:4">
      <c r="A1680">
        <v>1704</v>
      </c>
      <c r="B1680" s="13">
        <v>46225</v>
      </c>
      <c r="C1680" t="s">
        <v>2714</v>
      </c>
      <c r="D1680" t="s">
        <v>6265</v>
      </c>
    </row>
    <row r="1681" spans="1:4">
      <c r="A1681">
        <v>1705</v>
      </c>
      <c r="B1681" s="13">
        <v>46225</v>
      </c>
      <c r="C1681" t="s">
        <v>2044</v>
      </c>
      <c r="D1681" t="s">
        <v>6266</v>
      </c>
    </row>
    <row r="1682" spans="1:4">
      <c r="A1682">
        <v>1706</v>
      </c>
      <c r="B1682" s="13">
        <v>46225</v>
      </c>
      <c r="C1682" t="s">
        <v>1548</v>
      </c>
      <c r="D1682" t="s">
        <v>6268</v>
      </c>
    </row>
    <row r="1683" spans="1:4">
      <c r="A1683">
        <v>1707</v>
      </c>
      <c r="B1683" s="13">
        <v>46225</v>
      </c>
      <c r="C1683" t="s">
        <v>1557</v>
      </c>
      <c r="D1683" t="s">
        <v>6270</v>
      </c>
    </row>
    <row r="1684" spans="1:4">
      <c r="A1684">
        <v>1708</v>
      </c>
      <c r="B1684" s="13">
        <v>46225</v>
      </c>
      <c r="C1684" t="s">
        <v>1747</v>
      </c>
      <c r="D1684" t="s">
        <v>6271</v>
      </c>
    </row>
    <row r="1685" spans="1:4">
      <c r="A1685">
        <v>1709</v>
      </c>
      <c r="B1685" s="13">
        <v>46225</v>
      </c>
      <c r="C1685" t="s">
        <v>1370</v>
      </c>
      <c r="D1685" t="s">
        <v>6272</v>
      </c>
    </row>
    <row r="1686" spans="1:4">
      <c r="A1686">
        <v>1710</v>
      </c>
      <c r="B1686" s="13">
        <v>46225</v>
      </c>
      <c r="C1686" t="s">
        <v>3880</v>
      </c>
      <c r="D1686" t="s">
        <v>6275</v>
      </c>
    </row>
    <row r="1687" spans="1:4">
      <c r="A1687">
        <v>1711</v>
      </c>
      <c r="B1687" s="13">
        <v>46225</v>
      </c>
      <c r="C1687" t="s">
        <v>1444</v>
      </c>
      <c r="D1687" t="s">
        <v>6277</v>
      </c>
    </row>
    <row r="1688" spans="1:4">
      <c r="A1688">
        <v>1712</v>
      </c>
      <c r="B1688" s="13">
        <v>46225</v>
      </c>
      <c r="C1688" t="s">
        <v>1444</v>
      </c>
      <c r="D1688" t="s">
        <v>6278</v>
      </c>
    </row>
    <row r="1689" spans="1:4">
      <c r="A1689">
        <v>1713</v>
      </c>
      <c r="B1689" s="13">
        <v>46226</v>
      </c>
      <c r="C1689" t="s">
        <v>2675</v>
      </c>
      <c r="D1689" t="s">
        <v>6281</v>
      </c>
    </row>
    <row r="1690" spans="1:4">
      <c r="A1690">
        <v>1714</v>
      </c>
      <c r="B1690" s="13">
        <v>46226</v>
      </c>
      <c r="C1690" t="s">
        <v>3124</v>
      </c>
      <c r="D1690" t="s">
        <v>6282</v>
      </c>
    </row>
    <row r="1691" spans="1:4">
      <c r="A1691">
        <v>1715</v>
      </c>
      <c r="B1691" s="13">
        <v>46226</v>
      </c>
      <c r="C1691" t="s">
        <v>1370</v>
      </c>
      <c r="D1691" t="s">
        <v>6283</v>
      </c>
    </row>
    <row r="1692" spans="1:4">
      <c r="A1692">
        <v>1716</v>
      </c>
      <c r="B1692" s="13">
        <v>46226</v>
      </c>
      <c r="C1692" t="s">
        <v>1569</v>
      </c>
      <c r="D1692" t="s">
        <v>6284</v>
      </c>
    </row>
    <row r="1693" spans="1:4">
      <c r="A1693">
        <v>1717</v>
      </c>
      <c r="B1693" s="13">
        <v>46226</v>
      </c>
      <c r="C1693" t="s">
        <v>1415</v>
      </c>
      <c r="D1693" t="s">
        <v>6285</v>
      </c>
    </row>
    <row r="1694" spans="1:4">
      <c r="A1694">
        <v>1718</v>
      </c>
      <c r="B1694" s="13">
        <v>46226</v>
      </c>
      <c r="C1694" t="s">
        <v>6181</v>
      </c>
      <c r="D1694" t="s">
        <v>6286</v>
      </c>
    </row>
    <row r="1695" spans="1:4">
      <c r="A1695">
        <v>1719</v>
      </c>
      <c r="B1695" s="13">
        <v>46226</v>
      </c>
      <c r="C1695" t="s">
        <v>981</v>
      </c>
      <c r="D1695" t="s">
        <v>6288</v>
      </c>
    </row>
    <row r="1696" spans="1:4">
      <c r="A1696">
        <v>1720</v>
      </c>
      <c r="B1696" s="13">
        <v>46226</v>
      </c>
      <c r="C1696" t="s">
        <v>1007</v>
      </c>
      <c r="D1696" t="s">
        <v>6289</v>
      </c>
    </row>
    <row r="1697" spans="1:4">
      <c r="A1697">
        <v>1721</v>
      </c>
      <c r="B1697" s="13">
        <v>46227</v>
      </c>
      <c r="C1697" t="s">
        <v>1822</v>
      </c>
      <c r="D1697" t="s">
        <v>6290</v>
      </c>
    </row>
    <row r="1698" spans="1:4">
      <c r="A1698">
        <v>1722</v>
      </c>
      <c r="B1698" s="13">
        <v>46227</v>
      </c>
      <c r="C1698" t="s">
        <v>1074</v>
      </c>
      <c r="D1698" t="s">
        <v>6292</v>
      </c>
    </row>
    <row r="1699" spans="1:4">
      <c r="A1699">
        <v>1723</v>
      </c>
      <c r="B1699" s="13">
        <v>46227</v>
      </c>
      <c r="C1699" t="s">
        <v>1131</v>
      </c>
      <c r="D1699" t="s">
        <v>6294</v>
      </c>
    </row>
    <row r="1700" spans="1:4">
      <c r="A1700">
        <v>1724</v>
      </c>
      <c r="B1700" s="13">
        <v>46228</v>
      </c>
      <c r="C1700" t="s">
        <v>1548</v>
      </c>
      <c r="D1700" t="s">
        <v>6298</v>
      </c>
    </row>
    <row r="1701" spans="1:4">
      <c r="A1701">
        <v>1725</v>
      </c>
      <c r="B1701" s="13">
        <v>46228</v>
      </c>
      <c r="C1701" t="s">
        <v>5678</v>
      </c>
      <c r="D1701" t="s">
        <v>6299</v>
      </c>
    </row>
    <row r="1702" spans="1:4">
      <c r="A1702">
        <v>1726</v>
      </c>
      <c r="B1702" s="13">
        <v>46230</v>
      </c>
      <c r="C1702" t="s">
        <v>1822</v>
      </c>
      <c r="D1702" t="s">
        <v>6301</v>
      </c>
    </row>
    <row r="1703" spans="1:4">
      <c r="A1703">
        <v>1727</v>
      </c>
      <c r="B1703" s="13">
        <v>46230</v>
      </c>
      <c r="C1703" t="s">
        <v>1018</v>
      </c>
      <c r="D1703" t="s">
        <v>6302</v>
      </c>
    </row>
    <row r="1704" spans="1:4">
      <c r="A1704">
        <v>1728</v>
      </c>
      <c r="B1704" s="13">
        <v>46230</v>
      </c>
      <c r="C1704" t="s">
        <v>1131</v>
      </c>
      <c r="D1704" t="s">
        <v>6304</v>
      </c>
    </row>
    <row r="1705" spans="1:4">
      <c r="A1705">
        <v>1729</v>
      </c>
      <c r="B1705" s="13">
        <v>46230</v>
      </c>
      <c r="C1705" t="s">
        <v>1450</v>
      </c>
      <c r="D1705" t="s">
        <v>6306</v>
      </c>
    </row>
    <row r="1706" spans="1:4">
      <c r="A1706">
        <v>1730</v>
      </c>
      <c r="B1706" s="13">
        <v>46230</v>
      </c>
      <c r="C1706" t="s">
        <v>1450</v>
      </c>
      <c r="D1706" t="s">
        <v>6308</v>
      </c>
    </row>
    <row r="1707" spans="1:4">
      <c r="A1707">
        <v>1731</v>
      </c>
      <c r="B1707" s="13">
        <v>46230</v>
      </c>
      <c r="C1707" t="s">
        <v>1370</v>
      </c>
      <c r="D1707" t="s">
        <v>6310</v>
      </c>
    </row>
    <row r="1708" spans="1:4">
      <c r="A1708">
        <v>1732</v>
      </c>
      <c r="B1708" s="13">
        <v>46231</v>
      </c>
      <c r="C1708" t="s">
        <v>1747</v>
      </c>
      <c r="D1708" t="s">
        <v>6319</v>
      </c>
    </row>
    <row r="1709" spans="1:4">
      <c r="A1709">
        <v>1733</v>
      </c>
      <c r="B1709" s="13">
        <v>46231</v>
      </c>
      <c r="C1709" t="s">
        <v>1512</v>
      </c>
      <c r="D1709" t="s">
        <v>6321</v>
      </c>
    </row>
    <row r="1710" spans="1:4">
      <c r="A1710">
        <v>1734</v>
      </c>
      <c r="B1710" s="13">
        <v>46231</v>
      </c>
      <c r="C1710" t="s">
        <v>3881</v>
      </c>
      <c r="D1710" t="s">
        <v>6322</v>
      </c>
    </row>
    <row r="1711" spans="1:4">
      <c r="A1711">
        <v>1735</v>
      </c>
      <c r="B1711" s="13">
        <v>46231</v>
      </c>
      <c r="C1711" t="s">
        <v>1633</v>
      </c>
      <c r="D1711" t="s">
        <v>6323</v>
      </c>
    </row>
    <row r="1712" spans="1:4">
      <c r="A1712">
        <v>1736</v>
      </c>
      <c r="B1712" s="13">
        <v>46231</v>
      </c>
      <c r="C1712" t="s">
        <v>1349</v>
      </c>
      <c r="D1712" t="s">
        <v>6324</v>
      </c>
    </row>
    <row r="1713" spans="1:4">
      <c r="A1713">
        <v>1737</v>
      </c>
      <c r="B1713" s="13">
        <v>46231</v>
      </c>
      <c r="C1713" t="s">
        <v>2493</v>
      </c>
      <c r="D1713" t="s">
        <v>6326</v>
      </c>
    </row>
    <row r="1714" spans="1:4">
      <c r="A1714">
        <v>1738</v>
      </c>
      <c r="B1714" s="13">
        <v>46231</v>
      </c>
      <c r="C1714" t="s">
        <v>1680</v>
      </c>
      <c r="D1714" t="s">
        <v>6327</v>
      </c>
    </row>
    <row r="1715" spans="1:4">
      <c r="A1715">
        <v>1739</v>
      </c>
      <c r="B1715" s="13">
        <v>46231</v>
      </c>
      <c r="C1715" t="s">
        <v>6314</v>
      </c>
      <c r="D1715" t="s">
        <v>6328</v>
      </c>
    </row>
    <row r="1716" spans="1:4">
      <c r="A1716">
        <v>1740</v>
      </c>
      <c r="B1716" s="13">
        <v>46232</v>
      </c>
      <c r="C1716" t="s">
        <v>1007</v>
      </c>
      <c r="D1716" t="s">
        <v>6333</v>
      </c>
    </row>
    <row r="1717" spans="1:4">
      <c r="A1717">
        <v>1741</v>
      </c>
      <c r="B1717" s="13">
        <v>46232</v>
      </c>
      <c r="C1717" t="s">
        <v>1551</v>
      </c>
      <c r="D1717" t="s">
        <v>6336</v>
      </c>
    </row>
    <row r="1718" spans="1:4">
      <c r="A1718">
        <v>1742</v>
      </c>
      <c r="B1718" s="13">
        <v>46232</v>
      </c>
      <c r="C1718" t="s">
        <v>1370</v>
      </c>
      <c r="D1718" t="s">
        <v>6337</v>
      </c>
    </row>
    <row r="1719" spans="1:4">
      <c r="A1719">
        <v>1743</v>
      </c>
      <c r="B1719" s="13">
        <v>46232</v>
      </c>
      <c r="C1719" t="s">
        <v>3880</v>
      </c>
      <c r="D1719" t="s">
        <v>6339</v>
      </c>
    </row>
    <row r="1720" spans="1:4">
      <c r="A1720">
        <v>1744</v>
      </c>
      <c r="B1720" s="13">
        <v>46232</v>
      </c>
      <c r="C1720" t="s">
        <v>2719</v>
      </c>
      <c r="D1720" t="s">
        <v>6343</v>
      </c>
    </row>
    <row r="1721" spans="1:4">
      <c r="A1721">
        <v>1745</v>
      </c>
      <c r="B1721" s="13">
        <v>46232</v>
      </c>
      <c r="C1721" t="s">
        <v>1344</v>
      </c>
      <c r="D1721" t="s">
        <v>6345</v>
      </c>
    </row>
    <row r="1722" spans="1:4">
      <c r="A1722">
        <v>1746</v>
      </c>
      <c r="B1722" s="13">
        <v>46232</v>
      </c>
      <c r="C1722" t="s">
        <v>1007</v>
      </c>
      <c r="D1722" t="s">
        <v>6347</v>
      </c>
    </row>
    <row r="1723" spans="1:4">
      <c r="A1723">
        <v>1747</v>
      </c>
      <c r="B1723" s="13">
        <v>46232</v>
      </c>
      <c r="C1723" t="s">
        <v>3109</v>
      </c>
      <c r="D1723" t="s">
        <v>6350</v>
      </c>
    </row>
    <row r="1724" spans="1:4">
      <c r="A1724">
        <v>1748</v>
      </c>
      <c r="B1724" s="13">
        <v>46232</v>
      </c>
      <c r="C1724" t="s">
        <v>2262</v>
      </c>
      <c r="D1724" t="s">
        <v>6351</v>
      </c>
    </row>
    <row r="1725" spans="1:4">
      <c r="A1725">
        <v>1749</v>
      </c>
      <c r="B1725" s="13">
        <v>46232</v>
      </c>
      <c r="C1725" t="s">
        <v>4158</v>
      </c>
      <c r="D1725" t="s">
        <v>6354</v>
      </c>
    </row>
    <row r="1726" spans="1:4">
      <c r="A1726">
        <v>1750</v>
      </c>
      <c r="B1726" s="13">
        <v>46232</v>
      </c>
      <c r="C1726" t="s">
        <v>1680</v>
      </c>
      <c r="D1726" t="s">
        <v>6355</v>
      </c>
    </row>
    <row r="1727" spans="1:4">
      <c r="A1727">
        <v>1751</v>
      </c>
      <c r="B1727" s="13">
        <v>46232</v>
      </c>
      <c r="C1727" t="s">
        <v>1569</v>
      </c>
      <c r="D1727" t="s">
        <v>6356</v>
      </c>
    </row>
    <row r="1728" spans="1:4">
      <c r="A1728">
        <v>1752</v>
      </c>
      <c r="B1728" s="13">
        <v>46232</v>
      </c>
      <c r="C1728" t="s">
        <v>3656</v>
      </c>
      <c r="D1728" t="s">
        <v>6357</v>
      </c>
    </row>
    <row r="1729" spans="1:4">
      <c r="A1729">
        <v>1753</v>
      </c>
      <c r="B1729" s="13">
        <v>46232</v>
      </c>
      <c r="C1729" t="s">
        <v>1928</v>
      </c>
      <c r="D1729" t="s">
        <v>6359</v>
      </c>
    </row>
    <row r="1730" spans="1:4">
      <c r="A1730">
        <v>1754</v>
      </c>
      <c r="B1730" s="13">
        <v>46232</v>
      </c>
      <c r="C1730" t="s">
        <v>1825</v>
      </c>
      <c r="D1730" t="s">
        <v>6361</v>
      </c>
    </row>
    <row r="1731" spans="1:4">
      <c r="A1731">
        <v>1755</v>
      </c>
      <c r="B1731" s="13">
        <v>46232</v>
      </c>
      <c r="C1731" t="s">
        <v>3881</v>
      </c>
      <c r="D1731" t="s">
        <v>6363</v>
      </c>
    </row>
    <row r="1732" spans="1:4">
      <c r="A1732">
        <v>1756</v>
      </c>
      <c r="B1732" s="13">
        <v>46232</v>
      </c>
      <c r="C1732" t="s">
        <v>1131</v>
      </c>
      <c r="D1732" t="s">
        <v>6365</v>
      </c>
    </row>
    <row r="1733" spans="1:4">
      <c r="A1733">
        <v>1757</v>
      </c>
      <c r="B1733" s="13">
        <v>46233</v>
      </c>
      <c r="C1733" t="s">
        <v>4751</v>
      </c>
      <c r="D1733" t="s">
        <v>6377</v>
      </c>
    </row>
    <row r="1734" spans="1:4">
      <c r="A1734">
        <v>1758</v>
      </c>
      <c r="B1734" s="13">
        <v>46233</v>
      </c>
      <c r="C1734" t="s">
        <v>5289</v>
      </c>
      <c r="D1734" t="s">
        <v>6378</v>
      </c>
    </row>
    <row r="1735" spans="1:4">
      <c r="A1735">
        <v>1759</v>
      </c>
      <c r="B1735" s="13">
        <v>46233</v>
      </c>
      <c r="C1735" t="s">
        <v>1429</v>
      </c>
      <c r="D1735" t="s">
        <v>6380</v>
      </c>
    </row>
    <row r="1736" spans="1:4">
      <c r="A1736">
        <v>1760</v>
      </c>
      <c r="B1736" s="13">
        <v>46233</v>
      </c>
      <c r="C1736" t="s">
        <v>1370</v>
      </c>
      <c r="D1736" t="s">
        <v>6382</v>
      </c>
    </row>
    <row r="1737" spans="1:4">
      <c r="A1737">
        <v>1761</v>
      </c>
      <c r="B1737" s="13">
        <v>46234</v>
      </c>
      <c r="C1737" t="s">
        <v>1010</v>
      </c>
      <c r="D1737" t="s">
        <v>6386</v>
      </c>
    </row>
    <row r="1738" spans="1:4">
      <c r="A1738">
        <v>1762</v>
      </c>
      <c r="B1738" s="13">
        <v>46234</v>
      </c>
      <c r="C1738" t="s">
        <v>1802</v>
      </c>
      <c r="D1738" t="s">
        <v>6387</v>
      </c>
    </row>
    <row r="1739" spans="1:4">
      <c r="A1739">
        <v>1763</v>
      </c>
      <c r="B1739" s="13">
        <v>46234</v>
      </c>
      <c r="C1739" t="s">
        <v>1766</v>
      </c>
      <c r="D1739" t="s">
        <v>6388</v>
      </c>
    </row>
    <row r="1740" spans="1:4">
      <c r="A1740">
        <v>1764</v>
      </c>
      <c r="B1740" s="13">
        <v>46234</v>
      </c>
      <c r="C1740" t="s">
        <v>1705</v>
      </c>
      <c r="D1740" t="s">
        <v>6390</v>
      </c>
    </row>
    <row r="1741" spans="1:4">
      <c r="A1741">
        <v>1765</v>
      </c>
      <c r="B1741" s="13">
        <v>46234</v>
      </c>
      <c r="C1741" t="s">
        <v>972</v>
      </c>
      <c r="D1741" t="s">
        <v>6391</v>
      </c>
    </row>
    <row r="1742" spans="1:4">
      <c r="A1742">
        <v>1766</v>
      </c>
      <c r="B1742" s="13">
        <v>46234</v>
      </c>
      <c r="C1742" t="s">
        <v>1209</v>
      </c>
      <c r="D1742" t="s">
        <v>6393</v>
      </c>
    </row>
    <row r="1743" spans="1:4">
      <c r="A1743">
        <v>1767</v>
      </c>
      <c r="B1743" s="13">
        <v>46234</v>
      </c>
      <c r="C1743" t="s">
        <v>1762</v>
      </c>
      <c r="D1743" t="s">
        <v>6396</v>
      </c>
    </row>
    <row r="1744" spans="1:4">
      <c r="A1744">
        <v>1768</v>
      </c>
      <c r="B1744" s="13">
        <v>46234</v>
      </c>
      <c r="C1744" t="s">
        <v>1370</v>
      </c>
      <c r="D1744" t="s">
        <v>6398</v>
      </c>
    </row>
    <row r="1745" spans="1:4">
      <c r="A1745">
        <v>1769</v>
      </c>
      <c r="B1745" s="13">
        <v>46235</v>
      </c>
      <c r="C1745" t="s">
        <v>3865</v>
      </c>
      <c r="D1745" t="s">
        <v>6406</v>
      </c>
    </row>
    <row r="1746" spans="1:4">
      <c r="A1746">
        <v>1770</v>
      </c>
      <c r="B1746" s="13">
        <v>46235</v>
      </c>
      <c r="C1746" t="s">
        <v>1007</v>
      </c>
      <c r="D1746" t="s">
        <v>6408</v>
      </c>
    </row>
    <row r="1747" spans="1:4">
      <c r="A1747">
        <v>1771</v>
      </c>
      <c r="B1747" s="13">
        <v>46235</v>
      </c>
      <c r="C1747" t="s">
        <v>1633</v>
      </c>
      <c r="D1747" t="s">
        <v>6410</v>
      </c>
    </row>
    <row r="1748" spans="1:4">
      <c r="A1748">
        <v>1772</v>
      </c>
      <c r="B1748" s="13">
        <v>46235</v>
      </c>
      <c r="C1748" t="s">
        <v>1747</v>
      </c>
      <c r="D1748" t="s">
        <v>6411</v>
      </c>
    </row>
    <row r="1749" spans="1:4">
      <c r="A1749">
        <v>1773</v>
      </c>
      <c r="B1749" s="13">
        <v>46237</v>
      </c>
      <c r="C1749" t="s">
        <v>1705</v>
      </c>
      <c r="D1749" t="s">
        <v>6414</v>
      </c>
    </row>
    <row r="1750" spans="1:4">
      <c r="A1750">
        <v>1774</v>
      </c>
      <c r="B1750" s="13">
        <v>46237</v>
      </c>
      <c r="C1750" t="s">
        <v>2925</v>
      </c>
      <c r="D1750" t="s">
        <v>6415</v>
      </c>
    </row>
    <row r="1751" spans="1:4">
      <c r="A1751">
        <v>1775</v>
      </c>
      <c r="B1751" s="13">
        <v>46237</v>
      </c>
      <c r="C1751" t="s">
        <v>1766</v>
      </c>
      <c r="D1751" t="s">
        <v>6416</v>
      </c>
    </row>
    <row r="1752" spans="1:4">
      <c r="A1752">
        <v>1776</v>
      </c>
      <c r="B1752" s="13">
        <v>46237</v>
      </c>
      <c r="C1752" t="s">
        <v>3059</v>
      </c>
      <c r="D1752" t="s">
        <v>6420</v>
      </c>
    </row>
    <row r="1753" spans="1:4">
      <c r="A1753">
        <v>1777</v>
      </c>
      <c r="B1753" s="13">
        <v>46237</v>
      </c>
      <c r="C1753" t="s">
        <v>1370</v>
      </c>
      <c r="D1753" t="s">
        <v>6422</v>
      </c>
    </row>
    <row r="1754" spans="1:4">
      <c r="A1754">
        <v>1778</v>
      </c>
      <c r="B1754" s="13">
        <v>46237</v>
      </c>
      <c r="C1754" t="s">
        <v>1825</v>
      </c>
      <c r="D1754" t="s">
        <v>6424</v>
      </c>
    </row>
    <row r="1755" spans="1:4">
      <c r="A1755">
        <v>1779</v>
      </c>
      <c r="B1755" s="13">
        <v>46237</v>
      </c>
      <c r="C1755" t="s">
        <v>1825</v>
      </c>
      <c r="D1755" t="s">
        <v>6425</v>
      </c>
    </row>
    <row r="1756" spans="1:4">
      <c r="A1756">
        <v>1780</v>
      </c>
      <c r="B1756" s="13">
        <v>46237</v>
      </c>
      <c r="C1756" t="s">
        <v>4773</v>
      </c>
      <c r="D1756" t="s">
        <v>6426</v>
      </c>
    </row>
    <row r="1757" spans="1:4">
      <c r="A1757">
        <v>1781</v>
      </c>
      <c r="B1757" s="13">
        <v>46237</v>
      </c>
      <c r="C1757" t="s">
        <v>5678</v>
      </c>
      <c r="D1757" t="s">
        <v>6428</v>
      </c>
    </row>
    <row r="1758" spans="1:4">
      <c r="A1758">
        <v>1782</v>
      </c>
      <c r="B1758" s="13">
        <v>46237</v>
      </c>
      <c r="C1758" t="s">
        <v>1928</v>
      </c>
      <c r="D1758" t="s">
        <v>6430</v>
      </c>
    </row>
    <row r="1759" spans="1:4">
      <c r="A1759">
        <v>1783</v>
      </c>
      <c r="B1759" s="13">
        <v>46238</v>
      </c>
      <c r="C1759" t="s">
        <v>1680</v>
      </c>
      <c r="D1759" t="s">
        <v>6435</v>
      </c>
    </row>
    <row r="1760" spans="1:4">
      <c r="A1760">
        <v>1784</v>
      </c>
      <c r="B1760" s="13">
        <v>46238</v>
      </c>
      <c r="C1760" t="s">
        <v>973</v>
      </c>
      <c r="D1760" t="s">
        <v>6438</v>
      </c>
    </row>
    <row r="1761" spans="1:4">
      <c r="A1761">
        <v>1785</v>
      </c>
      <c r="B1761" s="13">
        <v>46238</v>
      </c>
      <c r="C1761" t="s">
        <v>1551</v>
      </c>
      <c r="D1761" t="s">
        <v>6440</v>
      </c>
    </row>
    <row r="1762" spans="1:4">
      <c r="A1762">
        <v>1786</v>
      </c>
      <c r="B1762" s="13">
        <v>46238</v>
      </c>
      <c r="C1762" t="s">
        <v>2925</v>
      </c>
      <c r="D1762" t="s">
        <v>6442</v>
      </c>
    </row>
    <row r="1763" spans="1:4">
      <c r="A1763">
        <v>1787</v>
      </c>
      <c r="B1763" s="13">
        <v>46238</v>
      </c>
      <c r="C1763" t="s">
        <v>1551</v>
      </c>
      <c r="D1763" t="s">
        <v>6443</v>
      </c>
    </row>
    <row r="1764" spans="1:4">
      <c r="A1764">
        <v>1788</v>
      </c>
      <c r="B1764" s="13">
        <v>46238</v>
      </c>
      <c r="C1764" t="s">
        <v>973</v>
      </c>
      <c r="D1764" t="s">
        <v>6445</v>
      </c>
    </row>
    <row r="1765" spans="1:4">
      <c r="A1765">
        <v>1789</v>
      </c>
      <c r="B1765" s="13">
        <v>46238</v>
      </c>
      <c r="C1765" t="s">
        <v>2236</v>
      </c>
      <c r="D1765" t="s">
        <v>6447</v>
      </c>
    </row>
    <row r="1766" spans="1:4">
      <c r="A1766">
        <v>1790</v>
      </c>
      <c r="B1766" s="13">
        <v>46238</v>
      </c>
      <c r="C1766" t="s">
        <v>2348</v>
      </c>
      <c r="D1766" t="s">
        <v>6448</v>
      </c>
    </row>
    <row r="1767" spans="1:4">
      <c r="A1767">
        <v>1791</v>
      </c>
      <c r="B1767" s="13">
        <v>46238</v>
      </c>
      <c r="C1767" t="s">
        <v>1928</v>
      </c>
      <c r="D1767" t="s">
        <v>6450</v>
      </c>
    </row>
    <row r="1768" spans="1:4">
      <c r="A1768">
        <v>1792</v>
      </c>
      <c r="B1768" s="13">
        <v>46238</v>
      </c>
      <c r="C1768" t="s">
        <v>1415</v>
      </c>
      <c r="D1768" t="s">
        <v>6451</v>
      </c>
    </row>
    <row r="1769" spans="1:4">
      <c r="A1769">
        <v>1793</v>
      </c>
      <c r="B1769" s="13">
        <v>46239</v>
      </c>
      <c r="C1769" t="s">
        <v>2264</v>
      </c>
      <c r="D1769" t="s">
        <v>6459</v>
      </c>
    </row>
    <row r="1770" spans="1:4">
      <c r="A1770">
        <v>1794</v>
      </c>
      <c r="B1770" s="13">
        <v>46239</v>
      </c>
      <c r="C1770" t="s">
        <v>1680</v>
      </c>
      <c r="D1770" t="s">
        <v>6460</v>
      </c>
    </row>
    <row r="1771" spans="1:4">
      <c r="A1771">
        <v>1795</v>
      </c>
      <c r="B1771" s="13">
        <v>46239</v>
      </c>
      <c r="C1771" t="s">
        <v>1551</v>
      </c>
      <c r="D1771" t="s">
        <v>6461</v>
      </c>
    </row>
    <row r="1772" spans="1:4">
      <c r="A1772">
        <v>1796</v>
      </c>
      <c r="B1772" s="13">
        <v>46240</v>
      </c>
      <c r="C1772" t="s">
        <v>1705</v>
      </c>
      <c r="D1772" t="s">
        <v>6465</v>
      </c>
    </row>
    <row r="1773" spans="1:4">
      <c r="A1773">
        <v>1797</v>
      </c>
      <c r="B1773" s="13">
        <v>46240</v>
      </c>
      <c r="C1773" t="s">
        <v>1408</v>
      </c>
      <c r="D1773" t="s">
        <v>6466</v>
      </c>
    </row>
    <row r="1774" spans="1:4">
      <c r="A1774">
        <v>1798</v>
      </c>
      <c r="B1774" s="13">
        <v>46240</v>
      </c>
      <c r="C1774" t="s">
        <v>6314</v>
      </c>
      <c r="D1774" t="s">
        <v>6468</v>
      </c>
    </row>
    <row r="1775" spans="1:4">
      <c r="A1775">
        <v>1799</v>
      </c>
      <c r="B1775" s="13">
        <v>46240</v>
      </c>
      <c r="C1775" t="s">
        <v>1822</v>
      </c>
      <c r="D1775" t="s">
        <v>6469</v>
      </c>
    </row>
    <row r="1776" spans="1:4">
      <c r="A1776">
        <v>1800</v>
      </c>
      <c r="B1776" s="13">
        <v>46241</v>
      </c>
      <c r="C1776" t="s">
        <v>1425</v>
      </c>
      <c r="D1776" t="s">
        <v>6473</v>
      </c>
    </row>
    <row r="1777" spans="1:4">
      <c r="A1777">
        <v>1801</v>
      </c>
      <c r="B1777" s="13">
        <v>46241</v>
      </c>
      <c r="C1777" t="s">
        <v>1557</v>
      </c>
      <c r="D1777" t="s">
        <v>6476</v>
      </c>
    </row>
    <row r="1778" spans="1:4">
      <c r="A1778">
        <v>1802</v>
      </c>
      <c r="B1778" s="13">
        <v>46241</v>
      </c>
      <c r="C1778" t="s">
        <v>3881</v>
      </c>
      <c r="D1778" t="s">
        <v>6477</v>
      </c>
    </row>
    <row r="1779" spans="1:4">
      <c r="A1779">
        <v>1803</v>
      </c>
      <c r="B1779" s="13">
        <v>46241</v>
      </c>
      <c r="C1779" t="s">
        <v>1882</v>
      </c>
      <c r="D1779" t="s">
        <v>6478</v>
      </c>
    </row>
    <row r="1780" spans="1:4">
      <c r="A1780">
        <v>1804</v>
      </c>
      <c r="B1780" s="13">
        <v>46241</v>
      </c>
      <c r="C1780" t="s">
        <v>1413</v>
      </c>
      <c r="D1780" t="s">
        <v>6481</v>
      </c>
    </row>
    <row r="1781" spans="1:4">
      <c r="A1781">
        <v>1805</v>
      </c>
      <c r="B1781" s="13">
        <v>46241</v>
      </c>
      <c r="C1781" t="s">
        <v>2675</v>
      </c>
      <c r="D1781" t="s">
        <v>6482</v>
      </c>
    </row>
    <row r="1782" spans="1:4">
      <c r="A1782">
        <v>1806</v>
      </c>
      <c r="B1782" s="13">
        <v>46241</v>
      </c>
      <c r="C1782" t="s">
        <v>2093</v>
      </c>
      <c r="D1782" t="s">
        <v>6484</v>
      </c>
    </row>
    <row r="1783" spans="1:4">
      <c r="A1783">
        <v>1807</v>
      </c>
      <c r="B1783" s="13">
        <v>46241</v>
      </c>
      <c r="C1783" t="s">
        <v>3854</v>
      </c>
      <c r="D1783" t="s">
        <v>6485</v>
      </c>
    </row>
    <row r="1784" spans="1:4">
      <c r="A1784">
        <v>1808</v>
      </c>
      <c r="B1784" s="13">
        <v>46241</v>
      </c>
      <c r="C1784" t="s">
        <v>6486</v>
      </c>
      <c r="D1784" t="s">
        <v>6491</v>
      </c>
    </row>
    <row r="1785" spans="1:4">
      <c r="A1785">
        <v>1809</v>
      </c>
      <c r="B1785" s="13">
        <v>46245</v>
      </c>
      <c r="C1785" t="s">
        <v>1636</v>
      </c>
      <c r="D1785" t="s">
        <v>6495</v>
      </c>
    </row>
    <row r="1786" spans="1:4">
      <c r="A1786">
        <v>1810</v>
      </c>
      <c r="B1786" s="13">
        <v>46245</v>
      </c>
      <c r="C1786" t="s">
        <v>1131</v>
      </c>
      <c r="D1786" t="s">
        <v>6496</v>
      </c>
    </row>
    <row r="1787" spans="1:4">
      <c r="A1787">
        <v>1811</v>
      </c>
      <c r="B1787" s="13">
        <v>46245</v>
      </c>
      <c r="C1787" t="s">
        <v>1370</v>
      </c>
      <c r="D1787" t="s">
        <v>6497</v>
      </c>
    </row>
    <row r="1788" spans="1:4">
      <c r="A1788">
        <v>1812</v>
      </c>
      <c r="B1788" s="13">
        <v>46243</v>
      </c>
      <c r="C1788" t="s">
        <v>3191</v>
      </c>
      <c r="D1788" t="s">
        <v>6498</v>
      </c>
    </row>
    <row r="1789" spans="1:4">
      <c r="A1789">
        <v>1813</v>
      </c>
      <c r="B1789" s="13">
        <v>46244</v>
      </c>
      <c r="C1789" t="s">
        <v>1349</v>
      </c>
      <c r="D1789" t="s">
        <v>6500</v>
      </c>
    </row>
    <row r="1790" spans="1:4">
      <c r="A1790">
        <v>1814</v>
      </c>
      <c r="B1790" s="13">
        <v>46244</v>
      </c>
      <c r="C1790" t="s">
        <v>4683</v>
      </c>
      <c r="D1790" t="s">
        <v>6501</v>
      </c>
    </row>
    <row r="1791" spans="1:4">
      <c r="A1791">
        <v>1815</v>
      </c>
      <c r="B1791" s="13">
        <v>46244</v>
      </c>
      <c r="C1791" t="s">
        <v>1438</v>
      </c>
      <c r="D1791" t="s">
        <v>6503</v>
      </c>
    </row>
    <row r="1792" spans="1:4">
      <c r="A1792">
        <v>1816</v>
      </c>
      <c r="B1792" s="13">
        <v>46244</v>
      </c>
      <c r="C1792" t="s">
        <v>1747</v>
      </c>
      <c r="D1792" t="s">
        <v>6506</v>
      </c>
    </row>
    <row r="1793" spans="1:4">
      <c r="A1793">
        <v>1817</v>
      </c>
      <c r="B1793" s="13">
        <v>46244</v>
      </c>
      <c r="C1793" t="s">
        <v>1928</v>
      </c>
      <c r="D1793" t="s">
        <v>6509</v>
      </c>
    </row>
    <row r="1794" spans="1:4">
      <c r="A1794">
        <v>1818</v>
      </c>
      <c r="B1794" s="13">
        <v>46244</v>
      </c>
      <c r="C1794" t="s">
        <v>6493</v>
      </c>
      <c r="D1794" t="s">
        <v>6512</v>
      </c>
    </row>
    <row r="1795" spans="1:4">
      <c r="A1795">
        <v>1819</v>
      </c>
      <c r="B1795" s="13">
        <v>46244</v>
      </c>
      <c r="C1795" t="s">
        <v>1802</v>
      </c>
      <c r="D1795" t="s">
        <v>6514</v>
      </c>
    </row>
    <row r="1796" spans="1:4">
      <c r="A1796">
        <v>1820</v>
      </c>
      <c r="B1796" s="13">
        <v>46244</v>
      </c>
      <c r="C1796" t="s">
        <v>3881</v>
      </c>
      <c r="D1796" t="s">
        <v>6515</v>
      </c>
    </row>
    <row r="1797" spans="1:4">
      <c r="A1797">
        <v>1821</v>
      </c>
      <c r="B1797" s="13">
        <v>46244</v>
      </c>
      <c r="C1797" t="s">
        <v>1154</v>
      </c>
      <c r="D1797" t="s">
        <v>6516</v>
      </c>
    </row>
    <row r="1798" spans="1:4">
      <c r="A1798">
        <v>1822</v>
      </c>
      <c r="B1798" s="13">
        <v>46245</v>
      </c>
      <c r="C1798" t="s">
        <v>1680</v>
      </c>
      <c r="D1798" t="s">
        <v>6518</v>
      </c>
    </row>
    <row r="1799" spans="1:4">
      <c r="A1799">
        <v>1823</v>
      </c>
      <c r="B1799" s="13">
        <v>46245</v>
      </c>
      <c r="C1799" t="s">
        <v>1680</v>
      </c>
      <c r="D1799" t="s">
        <v>6521</v>
      </c>
    </row>
    <row r="1800" spans="1:4">
      <c r="A1800">
        <v>1824</v>
      </c>
      <c r="B1800" s="13">
        <v>46245</v>
      </c>
      <c r="C1800" t="s">
        <v>1425</v>
      </c>
      <c r="D1800" t="s">
        <v>6524</v>
      </c>
    </row>
    <row r="1801" spans="1:4">
      <c r="A1801">
        <v>1825</v>
      </c>
      <c r="B1801" s="13">
        <v>46248</v>
      </c>
      <c r="C1801" t="s">
        <v>3880</v>
      </c>
      <c r="D1801" t="s">
        <v>6526</v>
      </c>
    </row>
    <row r="1802" spans="1:4">
      <c r="A1802">
        <v>1826</v>
      </c>
      <c r="B1802" s="13">
        <v>46248</v>
      </c>
      <c r="C1802" t="s">
        <v>1438</v>
      </c>
      <c r="D1802" t="s">
        <v>6527</v>
      </c>
    </row>
    <row r="1803" spans="1:4">
      <c r="A1803">
        <v>1827</v>
      </c>
      <c r="B1803" s="13">
        <v>46248</v>
      </c>
      <c r="C1803" t="s">
        <v>1569</v>
      </c>
      <c r="D1803" t="s">
        <v>6528</v>
      </c>
    </row>
    <row r="1804" spans="1:4">
      <c r="A1804">
        <v>1828</v>
      </c>
      <c r="B1804" s="13">
        <v>46248</v>
      </c>
      <c r="C1804" t="s">
        <v>1825</v>
      </c>
      <c r="D1804" t="s">
        <v>6529</v>
      </c>
    </row>
    <row r="1805" spans="1:4">
      <c r="A1805">
        <v>1829</v>
      </c>
      <c r="B1805" s="13">
        <v>46248</v>
      </c>
      <c r="C1805" t="s">
        <v>6167</v>
      </c>
      <c r="D1805" t="s">
        <v>6530</v>
      </c>
    </row>
    <row r="1806" spans="1:4">
      <c r="A1806">
        <v>1830</v>
      </c>
      <c r="B1806" s="13">
        <v>46247</v>
      </c>
      <c r="C1806" t="s">
        <v>1762</v>
      </c>
      <c r="D1806" t="s">
        <v>6531</v>
      </c>
    </row>
    <row r="1807" spans="1:4">
      <c r="A1807">
        <v>1831</v>
      </c>
      <c r="B1807" s="13">
        <v>46247</v>
      </c>
      <c r="C1807" t="s">
        <v>1512</v>
      </c>
      <c r="D1807" t="s">
        <v>6533</v>
      </c>
    </row>
    <row r="1808" spans="1:4">
      <c r="A1808">
        <v>1832</v>
      </c>
      <c r="B1808" s="13">
        <v>46247</v>
      </c>
      <c r="C1808" t="s">
        <v>2673</v>
      </c>
      <c r="D1808" t="s">
        <v>6534</v>
      </c>
    </row>
    <row r="1809" spans="1:4">
      <c r="A1809">
        <v>1833</v>
      </c>
      <c r="B1809" s="13">
        <v>46247</v>
      </c>
      <c r="C1809" t="s">
        <v>1548</v>
      </c>
      <c r="D1809" t="s">
        <v>6536</v>
      </c>
    </row>
    <row r="1810" spans="1:4">
      <c r="A1810">
        <v>1834</v>
      </c>
      <c r="B1810" s="13">
        <v>46248</v>
      </c>
      <c r="C1810" t="s">
        <v>1438</v>
      </c>
      <c r="D1810" t="s">
        <v>6537</v>
      </c>
    </row>
    <row r="1811" spans="1:4">
      <c r="A1811">
        <v>1835</v>
      </c>
      <c r="B1811" s="13">
        <v>46241</v>
      </c>
      <c r="C1811" t="s">
        <v>2093</v>
      </c>
      <c r="D1811" t="s">
        <v>6538</v>
      </c>
    </row>
    <row r="1812" spans="1:4">
      <c r="A1812">
        <v>1836</v>
      </c>
      <c r="B1812" s="13">
        <v>46245</v>
      </c>
      <c r="C1812" t="s">
        <v>1370</v>
      </c>
      <c r="D1812" t="s">
        <v>6539</v>
      </c>
    </row>
    <row r="1813" spans="1:4">
      <c r="A1813">
        <v>1837</v>
      </c>
      <c r="B1813" s="13">
        <v>46245</v>
      </c>
      <c r="C1813" t="s">
        <v>6540</v>
      </c>
      <c r="D1813" t="s">
        <v>6543</v>
      </c>
    </row>
    <row r="1814" spans="1:4">
      <c r="A1814">
        <v>1838</v>
      </c>
      <c r="B1814" s="13">
        <v>46245</v>
      </c>
      <c r="C1814" t="s">
        <v>2262</v>
      </c>
      <c r="D1814" t="s">
        <v>6554</v>
      </c>
    </row>
    <row r="1815" spans="1:4">
      <c r="A1815">
        <v>1839</v>
      </c>
      <c r="B1815" s="13">
        <v>46245</v>
      </c>
      <c r="C1815" t="s">
        <v>2493</v>
      </c>
      <c r="D1815" t="s">
        <v>6555</v>
      </c>
    </row>
    <row r="1816" spans="1:4">
      <c r="A1816">
        <v>1840</v>
      </c>
      <c r="B1816" s="13">
        <v>46245</v>
      </c>
      <c r="C1816" t="s">
        <v>981</v>
      </c>
      <c r="D1816" t="s">
        <v>6556</v>
      </c>
    </row>
    <row r="1817" spans="1:4">
      <c r="A1817">
        <v>1841</v>
      </c>
      <c r="B1817" s="13">
        <v>46245</v>
      </c>
      <c r="C1817" t="s">
        <v>1370</v>
      </c>
      <c r="D1817" t="s">
        <v>6559</v>
      </c>
    </row>
    <row r="1818" spans="1:4">
      <c r="A1818">
        <v>1842</v>
      </c>
      <c r="B1818" s="13">
        <v>46245</v>
      </c>
      <c r="C1818" t="s">
        <v>3880</v>
      </c>
      <c r="D1818" t="s">
        <v>6560</v>
      </c>
    </row>
    <row r="1819" spans="1:4">
      <c r="A1819">
        <v>1843</v>
      </c>
      <c r="B1819" s="13">
        <v>46245</v>
      </c>
      <c r="C1819" t="s">
        <v>1438</v>
      </c>
      <c r="D1819" t="s">
        <v>6561</v>
      </c>
    </row>
    <row r="1820" spans="1:4">
      <c r="A1820">
        <v>1844</v>
      </c>
      <c r="B1820" s="13">
        <v>46246</v>
      </c>
      <c r="C1820" t="s">
        <v>1569</v>
      </c>
      <c r="D1820" t="s">
        <v>6562</v>
      </c>
    </row>
    <row r="1821" spans="1:4">
      <c r="A1821">
        <v>1845</v>
      </c>
      <c r="B1821" s="13">
        <v>46246</v>
      </c>
      <c r="C1821" t="s">
        <v>1825</v>
      </c>
      <c r="D1821" t="s">
        <v>6563</v>
      </c>
    </row>
    <row r="1822" spans="1:4">
      <c r="A1822">
        <v>1846</v>
      </c>
      <c r="B1822" s="13">
        <v>46246</v>
      </c>
      <c r="C1822" t="s">
        <v>6167</v>
      </c>
      <c r="D1822" t="s">
        <v>6564</v>
      </c>
    </row>
    <row r="1823" spans="1:4">
      <c r="A1823">
        <v>1847</v>
      </c>
      <c r="B1823" s="13">
        <v>46247</v>
      </c>
      <c r="C1823" t="s">
        <v>1762</v>
      </c>
      <c r="D1823" t="s">
        <v>6565</v>
      </c>
    </row>
    <row r="1824" spans="1:4">
      <c r="A1824">
        <v>1848</v>
      </c>
      <c r="B1824" s="13">
        <v>46247</v>
      </c>
      <c r="C1824" t="s">
        <v>1512</v>
      </c>
      <c r="D1824" t="s">
        <v>6566</v>
      </c>
    </row>
    <row r="1825" spans="1:4">
      <c r="A1825">
        <v>1849</v>
      </c>
      <c r="B1825" s="13">
        <v>46247</v>
      </c>
      <c r="C1825" t="s">
        <v>2673</v>
      </c>
      <c r="D1825" t="s">
        <v>6567</v>
      </c>
    </row>
    <row r="1826" spans="1:4">
      <c r="A1826">
        <v>1850</v>
      </c>
      <c r="B1826" s="13">
        <v>46248</v>
      </c>
      <c r="C1826" t="s">
        <v>1849</v>
      </c>
      <c r="D1826" t="s">
        <v>6571</v>
      </c>
    </row>
    <row r="1827" spans="1:4">
      <c r="A1827">
        <v>1851</v>
      </c>
      <c r="B1827" s="13">
        <v>46248</v>
      </c>
      <c r="C1827" t="s">
        <v>2348</v>
      </c>
      <c r="D1827" t="s">
        <v>6573</v>
      </c>
    </row>
    <row r="1828" spans="1:4">
      <c r="A1828">
        <v>1852</v>
      </c>
      <c r="B1828" s="13">
        <v>46248</v>
      </c>
      <c r="C1828" t="s">
        <v>4537</v>
      </c>
      <c r="D1828" t="s">
        <v>6574</v>
      </c>
    </row>
    <row r="1829" spans="1:4">
      <c r="A1829">
        <v>1853</v>
      </c>
      <c r="B1829" s="13">
        <v>46248</v>
      </c>
      <c r="C1829" t="s">
        <v>1450</v>
      </c>
      <c r="D1829" t="s">
        <v>6575</v>
      </c>
    </row>
    <row r="1830" spans="1:4">
      <c r="A1830">
        <v>1854</v>
      </c>
      <c r="B1830" s="13">
        <v>46248</v>
      </c>
      <c r="C1830" t="s">
        <v>1465</v>
      </c>
      <c r="D1830" t="s">
        <v>6576</v>
      </c>
    </row>
    <row r="1831" spans="1:4">
      <c r="A1831">
        <v>1855</v>
      </c>
      <c r="B1831" s="13">
        <v>46248</v>
      </c>
      <c r="C1831" t="s">
        <v>1450</v>
      </c>
      <c r="D1831" t="s">
        <v>6577</v>
      </c>
    </row>
    <row r="1832" spans="1:4">
      <c r="A1832">
        <v>1856</v>
      </c>
      <c r="B1832" s="13">
        <v>46248</v>
      </c>
      <c r="C1832" t="s">
        <v>1551</v>
      </c>
      <c r="D1832" t="s">
        <v>6580</v>
      </c>
    </row>
    <row r="1833" spans="1:4">
      <c r="A1833">
        <v>1857</v>
      </c>
      <c r="B1833" s="13">
        <v>46248</v>
      </c>
      <c r="C1833" t="s">
        <v>1444</v>
      </c>
      <c r="D1833" t="s">
        <v>6581</v>
      </c>
    </row>
    <row r="1834" spans="1:4">
      <c r="A1834">
        <v>1858</v>
      </c>
      <c r="B1834" s="13">
        <v>46249</v>
      </c>
      <c r="C1834" t="s">
        <v>2203</v>
      </c>
      <c r="D1834" t="s">
        <v>6585</v>
      </c>
    </row>
    <row r="1835" spans="1:4">
      <c r="A1835">
        <v>1859</v>
      </c>
      <c r="B1835" s="13">
        <v>46249</v>
      </c>
      <c r="C1835" t="s">
        <v>3003</v>
      </c>
      <c r="D1835" t="s">
        <v>6586</v>
      </c>
    </row>
    <row r="1836" spans="1:4">
      <c r="A1836">
        <v>1860</v>
      </c>
      <c r="B1836" s="13">
        <v>46251</v>
      </c>
      <c r="C1836" t="s">
        <v>1010</v>
      </c>
      <c r="D1836" t="s">
        <v>6587</v>
      </c>
    </row>
    <row r="1837" spans="1:4">
      <c r="A1837">
        <v>1861</v>
      </c>
      <c r="B1837" s="13">
        <v>46251</v>
      </c>
      <c r="C1837" t="s">
        <v>1370</v>
      </c>
      <c r="D1837" t="s">
        <v>6591</v>
      </c>
    </row>
    <row r="1838" spans="1:4">
      <c r="A1838">
        <v>1862</v>
      </c>
      <c r="B1838" s="13">
        <v>46252</v>
      </c>
      <c r="C1838" t="s">
        <v>1849</v>
      </c>
      <c r="D1838" t="s">
        <v>6594</v>
      </c>
    </row>
    <row r="1839" spans="1:4">
      <c r="A1839">
        <v>1863</v>
      </c>
      <c r="B1839" s="13">
        <v>46252</v>
      </c>
      <c r="C1839" t="s">
        <v>1420</v>
      </c>
      <c r="D1839" t="s">
        <v>6595</v>
      </c>
    </row>
    <row r="1840" spans="1:4">
      <c r="A1840">
        <v>1864</v>
      </c>
      <c r="B1840" s="13">
        <v>46252</v>
      </c>
      <c r="C1840" t="s">
        <v>981</v>
      </c>
      <c r="D1840" t="s">
        <v>6596</v>
      </c>
    </row>
    <row r="1841" spans="1:4">
      <c r="A1841">
        <v>1865</v>
      </c>
      <c r="B1841" s="13">
        <v>46252</v>
      </c>
      <c r="C1841" t="s">
        <v>1444</v>
      </c>
      <c r="D1841" t="s">
        <v>6597</v>
      </c>
    </row>
    <row r="1842" spans="1:4">
      <c r="A1842">
        <v>1866</v>
      </c>
      <c r="B1842" s="13">
        <v>46252</v>
      </c>
      <c r="C1842" t="s">
        <v>1370</v>
      </c>
      <c r="D1842" t="s">
        <v>6598</v>
      </c>
    </row>
    <row r="1843" spans="1:4">
      <c r="A1843">
        <v>1867</v>
      </c>
      <c r="B1843" s="13">
        <v>46252</v>
      </c>
      <c r="C1843" t="s">
        <v>2863</v>
      </c>
      <c r="D1843" t="s">
        <v>6601</v>
      </c>
    </row>
    <row r="1844" spans="1:4">
      <c r="A1844">
        <v>1868</v>
      </c>
      <c r="B1844" s="13">
        <v>46252</v>
      </c>
      <c r="C1844" t="s">
        <v>1444</v>
      </c>
      <c r="D1844" t="s">
        <v>6602</v>
      </c>
    </row>
    <row r="1845" spans="1:4">
      <c r="A1845">
        <v>1869</v>
      </c>
      <c r="B1845" s="13">
        <v>46252</v>
      </c>
      <c r="C1845" t="s">
        <v>2844</v>
      </c>
      <c r="D1845" t="s">
        <v>6604</v>
      </c>
    </row>
    <row r="1846" spans="1:4">
      <c r="A1846">
        <v>1870</v>
      </c>
      <c r="B1846" s="13">
        <v>46251</v>
      </c>
      <c r="C1846" t="s">
        <v>1425</v>
      </c>
      <c r="D1846" t="s">
        <v>6608</v>
      </c>
    </row>
    <row r="1847" spans="1:4">
      <c r="A1847">
        <v>1871</v>
      </c>
      <c r="B1847" s="13">
        <v>46253</v>
      </c>
      <c r="C1847" t="s">
        <v>2493</v>
      </c>
      <c r="D1847" t="s">
        <v>6612</v>
      </c>
    </row>
    <row r="1848" spans="1:4">
      <c r="A1848">
        <v>1872</v>
      </c>
      <c r="B1848" s="13">
        <v>46252</v>
      </c>
      <c r="C1848" t="s">
        <v>1822</v>
      </c>
      <c r="D1848" t="s">
        <v>6617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10"/>
  <sheetViews>
    <sheetView zoomScaleNormal="100" workbookViewId="0">
      <pane xSplit="1" ySplit="1" topLeftCell="B5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58" customWidth="1"/>
    <col min="2" max="2" width="26.875" style="261" bestFit="1" customWidth="1"/>
    <col min="3" max="3" width="14.375" style="261" customWidth="1"/>
    <col min="4" max="4" width="15" style="261" customWidth="1"/>
    <col min="5" max="5" width="45.875" style="261" customWidth="1"/>
    <col min="6" max="6" width="12.75" style="261" customWidth="1"/>
    <col min="7" max="7" width="38.5" style="261" customWidth="1"/>
    <col min="8" max="8" width="28.75" style="257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>
      <c r="A1" s="330" t="s">
        <v>2</v>
      </c>
      <c r="B1" s="330" t="s">
        <v>3009</v>
      </c>
      <c r="C1" s="330" t="s">
        <v>2309</v>
      </c>
      <c r="D1" s="330" t="s">
        <v>29</v>
      </c>
      <c r="E1" s="330" t="s">
        <v>10</v>
      </c>
      <c r="F1" s="330" t="s">
        <v>30</v>
      </c>
      <c r="G1" s="330" t="s">
        <v>31</v>
      </c>
      <c r="H1" s="331" t="s">
        <v>77</v>
      </c>
      <c r="I1" s="225">
        <v>256</v>
      </c>
      <c r="J1" s="275"/>
      <c r="K1" s="274"/>
    </row>
    <row r="2" spans="1:11">
      <c r="A2" s="58">
        <v>1</v>
      </c>
      <c r="B2" s="261" t="s">
        <v>1245</v>
      </c>
      <c r="C2" s="261" t="s">
        <v>1597</v>
      </c>
      <c r="D2" s="332" t="s">
        <v>5164</v>
      </c>
      <c r="E2" s="261" t="s">
        <v>1598</v>
      </c>
      <c r="F2" s="261" t="s">
        <v>32</v>
      </c>
      <c r="G2" s="261" t="s">
        <v>1599</v>
      </c>
      <c r="H2" s="257">
        <f>SUMIF(주문_리스트!D:D,거래처!$B2,주문_리스트!M:M)+SUMIF(주문_리스트!D:D,거래처!B2,주문_리스트!N:N)-1543201</f>
        <v>1946999.6000000015</v>
      </c>
      <c r="I2" s="192"/>
    </row>
    <row r="3" spans="1:11">
      <c r="A3" s="58">
        <v>2</v>
      </c>
      <c r="B3" s="261" t="s">
        <v>2527</v>
      </c>
      <c r="C3" s="261" t="s">
        <v>2528</v>
      </c>
      <c r="D3" s="327" t="s">
        <v>5884</v>
      </c>
      <c r="E3" s="261" t="s">
        <v>2529</v>
      </c>
      <c r="H3" s="257">
        <f>SUMIF(주문_리스트!D:D,거래처!$B3,주문_리스트!M:M)+SUMIF(주문_리스트!D:D,거래처!B3,주문_리스트!N:N)</f>
        <v>0</v>
      </c>
    </row>
    <row r="4" spans="1:11">
      <c r="A4" s="58">
        <v>3</v>
      </c>
      <c r="B4" s="261" t="s">
        <v>1246</v>
      </c>
      <c r="C4" s="261" t="s">
        <v>3543</v>
      </c>
      <c r="D4" s="332" t="s">
        <v>5165</v>
      </c>
      <c r="E4" s="261" t="s">
        <v>3544</v>
      </c>
      <c r="F4" s="261" t="s">
        <v>960</v>
      </c>
      <c r="G4" s="261" t="s">
        <v>3545</v>
      </c>
      <c r="H4" s="257">
        <f>SUMIF(주문_리스트!D:D,거래처!$B4,주문_리스트!M:M)+SUMIF(주문_리스트!D:D,거래처!B4,주문_리스트!N:N)-2000000</f>
        <v>0</v>
      </c>
    </row>
    <row r="5" spans="1:11">
      <c r="A5" s="58">
        <v>4</v>
      </c>
      <c r="B5" s="261" t="s">
        <v>1141</v>
      </c>
      <c r="C5" s="261" t="s">
        <v>1142</v>
      </c>
      <c r="D5" s="261" t="s">
        <v>5166</v>
      </c>
      <c r="E5" s="261" t="s">
        <v>1143</v>
      </c>
      <c r="F5" s="261" t="s">
        <v>960</v>
      </c>
      <c r="G5" s="261" t="s">
        <v>5442</v>
      </c>
      <c r="H5" s="257">
        <f>SUMIF(주문_리스트!D:D,거래처!$B5,주문_리스트!M:M)+SUMIF(주문_리스트!D:D,거래처!B5,주문_리스트!N:N)</f>
        <v>1320000</v>
      </c>
      <c r="I5" s="52" t="s">
        <v>6462</v>
      </c>
    </row>
    <row r="6" spans="1:11">
      <c r="A6" s="58">
        <v>5</v>
      </c>
      <c r="B6" s="261" t="s">
        <v>1247</v>
      </c>
      <c r="C6" s="261" t="s">
        <v>2530</v>
      </c>
      <c r="D6" s="332" t="s">
        <v>5167</v>
      </c>
      <c r="E6" s="261" t="s">
        <v>2531</v>
      </c>
      <c r="F6" s="261" t="s">
        <v>1161</v>
      </c>
      <c r="H6" s="257">
        <f>SUMIF(주문_리스트!D:D,거래처!$B6,주문_리스트!M:M)+SUMIF(주문_리스트!D:D,거래처!B6,주문_리스트!N:N)</f>
        <v>0</v>
      </c>
    </row>
    <row r="7" spans="1:11">
      <c r="A7" s="58">
        <v>6</v>
      </c>
      <c r="B7" s="261" t="s">
        <v>1248</v>
      </c>
      <c r="C7" s="261" t="s">
        <v>1057</v>
      </c>
      <c r="D7" s="328" t="s">
        <v>5885</v>
      </c>
      <c r="E7" s="261" t="s">
        <v>1058</v>
      </c>
      <c r="F7" s="261" t="s">
        <v>969</v>
      </c>
      <c r="H7" s="257">
        <f>SUMIF(주문_리스트!D:D,거래처!$B7,주문_리스트!M:M)+SUMIF(주문_리스트!D:D,거래처!B7,주문_리스트!N:N)</f>
        <v>0</v>
      </c>
      <c r="I7" s="52" t="s">
        <v>6462</v>
      </c>
    </row>
    <row r="8" spans="1:11">
      <c r="A8" s="58">
        <v>7</v>
      </c>
      <c r="B8" s="261" t="s">
        <v>1262</v>
      </c>
      <c r="C8" s="261" t="s">
        <v>4327</v>
      </c>
      <c r="D8" s="261" t="s">
        <v>5168</v>
      </c>
      <c r="E8" s="261" t="s">
        <v>4374</v>
      </c>
      <c r="H8" s="257">
        <f>SUMIF(주문_리스트!D:D,거래처!$B8,주문_리스트!M:M)+SUMIF(주문_리스트!D:D,거래처!B8,주문_리스트!N:N)</f>
        <v>0</v>
      </c>
    </row>
    <row r="9" spans="1:11">
      <c r="A9" s="58">
        <v>8</v>
      </c>
      <c r="B9" s="261" t="s">
        <v>1249</v>
      </c>
      <c r="C9" s="261" t="s">
        <v>1093</v>
      </c>
      <c r="D9" s="332" t="s">
        <v>5169</v>
      </c>
      <c r="E9" s="261" t="s">
        <v>1094</v>
      </c>
      <c r="H9" s="257">
        <f>SUMIF(주문_리스트!D:D,거래처!$B9,주문_리스트!M:M)+SUMIF(주문_리스트!D:D,거래처!B9,주문_리스트!N:N)</f>
        <v>0</v>
      </c>
    </row>
    <row r="10" spans="1:11">
      <c r="A10" s="58">
        <v>9</v>
      </c>
      <c r="B10" s="261" t="s">
        <v>1250</v>
      </c>
      <c r="C10" s="261" t="s">
        <v>1748</v>
      </c>
      <c r="D10" s="327" t="s">
        <v>5881</v>
      </c>
      <c r="E10" s="261" t="s">
        <v>1251</v>
      </c>
      <c r="F10" s="261" t="s">
        <v>32</v>
      </c>
      <c r="G10" s="261" t="s">
        <v>1749</v>
      </c>
      <c r="H10" s="257">
        <f>SUMIF(주문_리스트!D:D,거래처!$B10,주문_리스트!M:M)+SUMIF(주문_리스트!D:D,거래처!B10,주문_리스트!N:N)</f>
        <v>1700000</v>
      </c>
      <c r="I10" s="52" t="s">
        <v>6462</v>
      </c>
    </row>
    <row r="11" spans="1:11">
      <c r="A11" s="58">
        <v>10</v>
      </c>
      <c r="B11" s="261" t="s">
        <v>1252</v>
      </c>
      <c r="C11" s="261" t="s">
        <v>4328</v>
      </c>
      <c r="D11" s="332" t="s">
        <v>5170</v>
      </c>
      <c r="E11" s="261" t="s">
        <v>4375</v>
      </c>
      <c r="F11" s="261" t="s">
        <v>34</v>
      </c>
      <c r="G11" s="261" t="s">
        <v>4376</v>
      </c>
      <c r="H11" s="257">
        <f>SUMIF(주문_리스트!D:D,거래처!$B11,주문_리스트!M:M)+SUMIF(주문_리스트!D:D,거래처!B11,주문_리스트!N:N)+60000</f>
        <v>0</v>
      </c>
      <c r="I11" s="52" t="s">
        <v>4699</v>
      </c>
    </row>
    <row r="12" spans="1:11">
      <c r="A12" s="58">
        <v>11</v>
      </c>
      <c r="B12" s="261" t="s">
        <v>1253</v>
      </c>
      <c r="C12" s="261" t="s">
        <v>2080</v>
      </c>
      <c r="D12" s="327" t="s">
        <v>5887</v>
      </c>
      <c r="E12" s="261" t="s">
        <v>2081</v>
      </c>
      <c r="H12" s="257">
        <f>SUMIF(주문_리스트!D:D,거래처!$B12,주문_리스트!M:M)+SUMIF(주문_리스트!D:D,거래처!B12,주문_리스트!N:N)</f>
        <v>0</v>
      </c>
    </row>
    <row r="13" spans="1:11">
      <c r="A13" s="58">
        <v>12</v>
      </c>
      <c r="B13" s="261" t="s">
        <v>1254</v>
      </c>
      <c r="C13" s="261" t="s">
        <v>1188</v>
      </c>
      <c r="D13" s="332" t="s">
        <v>5171</v>
      </c>
      <c r="E13" s="261" t="s">
        <v>3249</v>
      </c>
      <c r="F13" s="261" t="s">
        <v>32</v>
      </c>
      <c r="G13" s="261" t="s">
        <v>3239</v>
      </c>
      <c r="H13" s="257">
        <f>SUMIF(주문_리스트!D:D,거래처!$B13,주문_리스트!M:M)+SUMIF(주문_리스트!D:D,거래처!B13,주문_리스트!N:N)-1320000</f>
        <v>0</v>
      </c>
      <c r="I13" s="52" t="s">
        <v>5977</v>
      </c>
    </row>
    <row r="14" spans="1:11">
      <c r="A14" s="58">
        <v>13</v>
      </c>
      <c r="B14" s="261" t="s">
        <v>1255</v>
      </c>
      <c r="C14" s="261" t="s">
        <v>2438</v>
      </c>
      <c r="D14" s="329"/>
      <c r="E14" s="261" t="s">
        <v>3686</v>
      </c>
      <c r="F14" s="261" t="s">
        <v>32</v>
      </c>
      <c r="G14" s="261" t="s">
        <v>3687</v>
      </c>
      <c r="H14" s="257">
        <f>SUMIF(주문_리스트!D:D,거래처!$B14,주문_리스트!M:M)+SUMIF(주문_리스트!D:D,거래처!B14,주문_리스트!N:N)-1280000</f>
        <v>0</v>
      </c>
      <c r="I14" s="52" t="s">
        <v>6462</v>
      </c>
    </row>
    <row r="15" spans="1:11">
      <c r="A15" s="58">
        <v>14</v>
      </c>
      <c r="B15" s="261" t="s">
        <v>1256</v>
      </c>
      <c r="C15" s="261" t="s">
        <v>4329</v>
      </c>
      <c r="D15" s="327"/>
      <c r="E15" s="261" t="s">
        <v>4377</v>
      </c>
      <c r="F15" s="261" t="s">
        <v>969</v>
      </c>
      <c r="H15" s="257">
        <f>SUMIF(주문_리스트!D:D,거래처!$B15,주문_리스트!M:M)+SUMIF(주문_리스트!D:D,거래처!B15,주문_리스트!N:N)</f>
        <v>0</v>
      </c>
    </row>
    <row r="16" spans="1:11">
      <c r="A16" s="58">
        <v>15</v>
      </c>
      <c r="B16" s="261" t="s">
        <v>1257</v>
      </c>
      <c r="C16" s="261" t="s">
        <v>1067</v>
      </c>
      <c r="D16" s="327"/>
      <c r="E16" s="261" t="s">
        <v>1068</v>
      </c>
      <c r="F16" s="261" t="s">
        <v>969</v>
      </c>
      <c r="H16" s="257">
        <f>SUMIF(주문_리스트!D:D,거래처!$B16,주문_리스트!M:M)+SUMIF(주문_리스트!D:D,거래처!B16,주문_리스트!N:N)</f>
        <v>0</v>
      </c>
      <c r="I16" s="52" t="s">
        <v>3780</v>
      </c>
    </row>
    <row r="17" spans="1:13">
      <c r="A17" s="58">
        <v>16</v>
      </c>
      <c r="B17" s="261" t="s">
        <v>1258</v>
      </c>
      <c r="C17" s="261" t="s">
        <v>1013</v>
      </c>
      <c r="D17" s="332" t="s">
        <v>5172</v>
      </c>
      <c r="E17" s="261" t="s">
        <v>1014</v>
      </c>
      <c r="F17" s="261" t="s">
        <v>969</v>
      </c>
      <c r="H17" s="257">
        <f>SUMIF(주문_리스트!D:D,거래처!$B17,주문_리스트!M:M)+SUMIF(주문_리스트!D:D,거래처!B17,주문_리스트!N:N)+13873000</f>
        <v>17836500.200000003</v>
      </c>
      <c r="I17" s="52" t="s">
        <v>6462</v>
      </c>
    </row>
    <row r="18" spans="1:13">
      <c r="A18" s="58">
        <v>17</v>
      </c>
      <c r="B18" s="261" t="s">
        <v>1259</v>
      </c>
      <c r="C18" s="261" t="s">
        <v>1158</v>
      </c>
      <c r="D18" s="261" t="s">
        <v>5173</v>
      </c>
      <c r="E18" s="261" t="s">
        <v>1159</v>
      </c>
      <c r="F18" s="261" t="s">
        <v>35</v>
      </c>
      <c r="G18" s="261" t="s">
        <v>1160</v>
      </c>
      <c r="H18" s="257">
        <f>SUMIF(주문_리스트!D:D,거래처!$B18,주문_리스트!M:M)+SUMIF(주문_리스트!D:D,거래처!B18,주문_리스트!N:N)-2524500</f>
        <v>0</v>
      </c>
      <c r="I18" s="52" t="s">
        <v>6452</v>
      </c>
      <c r="M18" s="274"/>
    </row>
    <row r="19" spans="1:13">
      <c r="A19" s="58">
        <v>18</v>
      </c>
      <c r="B19" s="261" t="s">
        <v>1260</v>
      </c>
      <c r="C19" s="261" t="s">
        <v>993</v>
      </c>
      <c r="D19" s="327"/>
      <c r="E19" s="261" t="s">
        <v>994</v>
      </c>
      <c r="F19" s="261" t="s">
        <v>969</v>
      </c>
      <c r="H19" s="257">
        <f>SUMIF(주문_리스트!D:D,거래처!$B19,주문_리스트!M:M)+SUMIF(주문_리스트!D:D,거래처!B19,주문_리스트!N:N)+9970000</f>
        <v>350000</v>
      </c>
      <c r="I19" s="52" t="s">
        <v>6462</v>
      </c>
    </row>
    <row r="20" spans="1:13">
      <c r="A20" s="58">
        <v>19</v>
      </c>
      <c r="B20" s="261" t="s">
        <v>1261</v>
      </c>
      <c r="C20" s="261" t="s">
        <v>1205</v>
      </c>
      <c r="D20" s="261" t="s">
        <v>5174</v>
      </c>
      <c r="E20" s="261" t="s">
        <v>4378</v>
      </c>
      <c r="F20" s="261" t="s">
        <v>32</v>
      </c>
      <c r="G20" s="261" t="s">
        <v>4379</v>
      </c>
      <c r="H20" s="257">
        <f>SUMIF(주문_리스트!D:D,거래처!$B20,주문_리스트!M:M)+SUMIF(주문_리스트!D:D,거래처!B20,주문_리스트!N:N)-10000</f>
        <v>3024999.700000003</v>
      </c>
      <c r="I20" s="52" t="s">
        <v>6159</v>
      </c>
    </row>
    <row r="21" spans="1:13">
      <c r="A21" s="58">
        <v>20</v>
      </c>
      <c r="B21" s="261" t="s">
        <v>1206</v>
      </c>
      <c r="C21" s="261" t="s">
        <v>1207</v>
      </c>
      <c r="D21" s="327"/>
      <c r="E21" s="261" t="s">
        <v>1208</v>
      </c>
      <c r="F21" s="261" t="s">
        <v>25</v>
      </c>
      <c r="H21" s="257">
        <f>SUMIF(주문_리스트!D:D,거래처!$B21,주문_리스트!M:M)+SUMIF(주문_리스트!D:D,거래처!B21,주문_리스트!N:N)</f>
        <v>0</v>
      </c>
      <c r="I21" s="52" t="s">
        <v>6311</v>
      </c>
    </row>
    <row r="22" spans="1:13">
      <c r="A22" s="58">
        <v>21</v>
      </c>
      <c r="B22" s="261" t="s">
        <v>1263</v>
      </c>
      <c r="C22" s="261" t="s">
        <v>1055</v>
      </c>
      <c r="D22" s="261" t="s">
        <v>5175</v>
      </c>
      <c r="E22" s="261" t="s">
        <v>1056</v>
      </c>
      <c r="F22" s="261" t="s">
        <v>969</v>
      </c>
      <c r="H22" s="257">
        <f>SUMIF(주문_리스트!D:D,거래처!$B22,주문_리스트!M:M)+SUMIF(주문_리스트!D:D,거래처!B22,주문_리스트!N:N)</f>
        <v>0</v>
      </c>
      <c r="I22" s="52" t="s">
        <v>5609</v>
      </c>
    </row>
    <row r="23" spans="1:13">
      <c r="A23" s="58">
        <v>22</v>
      </c>
      <c r="B23" s="261" t="s">
        <v>1264</v>
      </c>
      <c r="C23" s="261" t="s">
        <v>984</v>
      </c>
      <c r="D23" s="261" t="s">
        <v>5176</v>
      </c>
      <c r="E23" s="261" t="s">
        <v>985</v>
      </c>
      <c r="H23" s="257">
        <f>SUMIF(주문_리스트!D:D,거래처!$B23,주문_리스트!M:M)+SUMIF(주문_리스트!D:D,거래처!B23,주문_리스트!N:N)</f>
        <v>0</v>
      </c>
      <c r="I23" s="52" t="s">
        <v>3432</v>
      </c>
    </row>
    <row r="24" spans="1:13">
      <c r="A24" s="58">
        <v>23</v>
      </c>
      <c r="B24" s="261" t="s">
        <v>1265</v>
      </c>
      <c r="C24" s="261" t="s">
        <v>3312</v>
      </c>
      <c r="D24" s="261" t="s">
        <v>5177</v>
      </c>
      <c r="E24" s="261" t="s">
        <v>3313</v>
      </c>
      <c r="F24" s="261" t="s">
        <v>1161</v>
      </c>
      <c r="H24" s="257">
        <f>SUMIF(주문_리스트!D:D,거래처!$B24,주문_리스트!M:M)+SUMIF(주문_리스트!D:D,거래처!B24,주문_리스트!N:N)</f>
        <v>0</v>
      </c>
    </row>
    <row r="25" spans="1:13">
      <c r="A25" s="58">
        <v>24</v>
      </c>
      <c r="B25" s="261" t="s">
        <v>1266</v>
      </c>
      <c r="C25" s="261" t="s">
        <v>1008</v>
      </c>
      <c r="D25" s="261" t="s">
        <v>5178</v>
      </c>
      <c r="E25" s="261" t="s">
        <v>1009</v>
      </c>
      <c r="F25" s="261" t="s">
        <v>969</v>
      </c>
      <c r="H25" s="257">
        <f>SUMIF(주문_리스트!D:D,거래처!$B25,주문_리스트!M:M)+SUMIF(주문_리스트!D:D,거래처!B25,주문_리스트!N:N)-210000</f>
        <v>0</v>
      </c>
      <c r="I25" s="52" t="s">
        <v>6402</v>
      </c>
    </row>
    <row r="26" spans="1:13">
      <c r="A26" s="58">
        <v>25</v>
      </c>
      <c r="B26" s="261" t="s">
        <v>1267</v>
      </c>
      <c r="C26" s="261" t="s">
        <v>1036</v>
      </c>
      <c r="D26" s="327"/>
      <c r="E26" s="261" t="s">
        <v>1037</v>
      </c>
      <c r="H26" s="257">
        <f>SUMIF(주문_리스트!D:D,거래처!$B26,주문_리스트!M:M)+SUMIF(주문_리스트!D:D,거래처!B26,주문_리스트!N:N)-1200000</f>
        <v>2750000</v>
      </c>
      <c r="I26" s="52" t="s">
        <v>6251</v>
      </c>
    </row>
    <row r="27" spans="1:13">
      <c r="A27" s="58">
        <v>26</v>
      </c>
      <c r="B27" s="261" t="s">
        <v>1268</v>
      </c>
      <c r="C27" s="261" t="s">
        <v>4330</v>
      </c>
      <c r="D27" s="329"/>
      <c r="E27" s="261" t="s">
        <v>4380</v>
      </c>
      <c r="F27" s="261" t="s">
        <v>960</v>
      </c>
      <c r="G27" s="261" t="s">
        <v>3375</v>
      </c>
      <c r="H27" s="257">
        <f>SUMIF(주문_리스트!D:D,거래처!$B27,주문_리스트!M:M)+SUMIF(주문_리스트!D:D,거래처!B27,주문_리스트!N:N)</f>
        <v>0</v>
      </c>
      <c r="I27" s="52" t="s">
        <v>5977</v>
      </c>
    </row>
    <row r="28" spans="1:13">
      <c r="A28" s="58">
        <v>27</v>
      </c>
      <c r="B28" s="261" t="s">
        <v>1580</v>
      </c>
      <c r="C28" s="261" t="s">
        <v>1581</v>
      </c>
      <c r="D28" s="261" t="s">
        <v>5179</v>
      </c>
      <c r="E28" s="261" t="s">
        <v>1582</v>
      </c>
      <c r="F28" s="261" t="s">
        <v>32</v>
      </c>
      <c r="G28" s="261" t="s">
        <v>225</v>
      </c>
      <c r="H28" s="257">
        <f>SUMIF(주문_리스트!D:D,거래처!$B28,주문_리스트!M:M)+SUMIF(주문_리스트!D:D,거래처!B28,주문_리스트!N:N)-1683000</f>
        <v>0</v>
      </c>
      <c r="I28" s="52" t="s">
        <v>6452</v>
      </c>
    </row>
    <row r="29" spans="1:13">
      <c r="A29" s="58">
        <v>28</v>
      </c>
      <c r="B29" s="261" t="s">
        <v>1858</v>
      </c>
      <c r="C29" s="261" t="s">
        <v>1859</v>
      </c>
      <c r="D29" s="261" t="s">
        <v>5180</v>
      </c>
      <c r="E29" s="261" t="s">
        <v>1860</v>
      </c>
      <c r="F29" s="261" t="s">
        <v>32</v>
      </c>
      <c r="G29" s="261" t="s">
        <v>1861</v>
      </c>
      <c r="H29" s="257">
        <f>SUMIF(주문_리스트!D:D,거래처!$B29,주문_리스트!M:M)+SUMIF(주문_리스트!D:D,거래처!B29,주문_리스트!N:N)-3710000</f>
        <v>0</v>
      </c>
    </row>
    <row r="30" spans="1:13">
      <c r="A30" s="58">
        <v>29</v>
      </c>
      <c r="B30" s="261" t="s">
        <v>1069</v>
      </c>
      <c r="C30" s="261" t="s">
        <v>1070</v>
      </c>
      <c r="D30" s="327"/>
      <c r="E30" s="261" t="s">
        <v>1071</v>
      </c>
      <c r="F30" s="261" t="s">
        <v>960</v>
      </c>
      <c r="H30" s="257">
        <f>SUMIF(주문_리스트!D:D,거래처!$B30,주문_리스트!M:M)+SUMIF(주문_리스트!D:D,거래처!B30,주문_리스트!N:N)</f>
        <v>0</v>
      </c>
      <c r="I30" s="52" t="s">
        <v>3780</v>
      </c>
    </row>
    <row r="31" spans="1:13">
      <c r="A31" s="58">
        <v>30</v>
      </c>
      <c r="B31" s="261" t="s">
        <v>1269</v>
      </c>
      <c r="C31" s="261" t="s">
        <v>1671</v>
      </c>
      <c r="D31" s="327"/>
      <c r="E31" s="261" t="s">
        <v>1672</v>
      </c>
      <c r="F31" s="261" t="s">
        <v>5634</v>
      </c>
      <c r="G31" s="261" t="s">
        <v>5635</v>
      </c>
      <c r="H31" s="257">
        <f>SUMIF(주문_리스트!D:D,거래처!$B31,주문_리스트!M:M)+SUMIF(주문_리스트!D:D,거래처!B31,주문_리스트!N:N)-1200000</f>
        <v>0</v>
      </c>
      <c r="I31" s="52" t="s">
        <v>6375</v>
      </c>
    </row>
    <row r="32" spans="1:13">
      <c r="A32" s="58">
        <v>31</v>
      </c>
      <c r="B32" s="261" t="s">
        <v>977</v>
      </c>
      <c r="C32" s="261" t="s">
        <v>978</v>
      </c>
      <c r="D32" s="261" t="s">
        <v>5181</v>
      </c>
      <c r="E32" s="261" t="s">
        <v>979</v>
      </c>
      <c r="F32" s="261" t="s">
        <v>32</v>
      </c>
      <c r="G32" s="261" t="s">
        <v>980</v>
      </c>
      <c r="H32" s="257">
        <f>SUMIF(주문_리스트!D:D,거래처!$B32,주문_리스트!M:M)+SUMIF(주문_리스트!D:D,거래처!B32,주문_리스트!N:N)</f>
        <v>0</v>
      </c>
      <c r="I32" s="52" t="s">
        <v>6251</v>
      </c>
    </row>
    <row r="33" spans="1:9">
      <c r="A33" s="58">
        <v>32</v>
      </c>
      <c r="B33" s="261" t="s">
        <v>1270</v>
      </c>
      <c r="C33" s="261" t="s">
        <v>3250</v>
      </c>
      <c r="D33" s="327"/>
      <c r="E33" s="261" t="s">
        <v>3251</v>
      </c>
      <c r="F33" s="261" t="s">
        <v>3252</v>
      </c>
      <c r="G33" s="261" t="s">
        <v>1049</v>
      </c>
      <c r="H33" s="257">
        <f>SUMIF(주문_리스트!D:D,거래처!$B33,주문_리스트!M:M)+SUMIF(주문_리스트!D:D,거래처!B33,주문_리스트!N:N)</f>
        <v>0</v>
      </c>
    </row>
    <row r="34" spans="1:9">
      <c r="A34" s="58">
        <v>33</v>
      </c>
      <c r="B34" s="261" t="s">
        <v>1271</v>
      </c>
      <c r="C34" s="261" t="s">
        <v>1091</v>
      </c>
      <c r="D34" s="327"/>
      <c r="E34" s="261" t="s">
        <v>1092</v>
      </c>
      <c r="F34" s="261" t="s">
        <v>969</v>
      </c>
      <c r="H34" s="257">
        <f>SUMIF(주문_리스트!D:D,거래처!$B34,주문_리스트!M:M)+SUMIF(주문_리스트!D:D,거래처!B34,주문_리스트!N:N)</f>
        <v>0</v>
      </c>
    </row>
    <row r="35" spans="1:9">
      <c r="A35" s="58">
        <v>34</v>
      </c>
      <c r="B35" s="261" t="s">
        <v>1272</v>
      </c>
      <c r="C35" s="261" t="s">
        <v>967</v>
      </c>
      <c r="D35" s="327"/>
      <c r="E35" s="261" t="s">
        <v>968</v>
      </c>
      <c r="F35" s="261" t="s">
        <v>969</v>
      </c>
      <c r="H35" s="257">
        <f>SUMIF(주문_리스트!D:D,거래처!$B35,주문_리스트!M:M)+SUMIF(주문_리스트!D:D,거래처!B35,주문_리스트!N:N)</f>
        <v>0</v>
      </c>
      <c r="I35" s="52" t="s">
        <v>5346</v>
      </c>
    </row>
    <row r="36" spans="1:9">
      <c r="A36" s="58">
        <v>35</v>
      </c>
      <c r="B36" s="261" t="s">
        <v>1542</v>
      </c>
      <c r="C36" s="261" t="s">
        <v>1523</v>
      </c>
      <c r="D36" s="327"/>
      <c r="E36" s="261" t="s">
        <v>1524</v>
      </c>
      <c r="F36" s="261" t="s">
        <v>32</v>
      </c>
      <c r="G36" s="261" t="s">
        <v>3016</v>
      </c>
      <c r="H36" s="257">
        <f>SUMIF(주문_리스트!D:D,거래처!$B36,주문_리스트!M:M)+SUMIF(주문_리스트!D:D,거래처!B36,주문_리스트!N:N)-2200000</f>
        <v>0</v>
      </c>
      <c r="I36" s="52" t="s">
        <v>3780</v>
      </c>
    </row>
    <row r="37" spans="1:9">
      <c r="A37" s="58">
        <v>36</v>
      </c>
      <c r="B37" s="261" t="s">
        <v>1273</v>
      </c>
      <c r="C37" s="261" t="s">
        <v>20</v>
      </c>
      <c r="D37" s="261" t="s">
        <v>5182</v>
      </c>
      <c r="E37" s="261" t="s">
        <v>21</v>
      </c>
      <c r="F37" s="261" t="s">
        <v>25</v>
      </c>
      <c r="G37" s="261" t="s">
        <v>21</v>
      </c>
      <c r="H37" s="257">
        <f>SUMIF(주문_리스트!D:D,거래처!$B37,주문_리스트!M:M)+SUMIF(주문_리스트!D:D,거래처!B37,주문_리스트!N:N)-6136000</f>
        <v>8040000</v>
      </c>
      <c r="I37" s="52" t="s">
        <v>6462</v>
      </c>
    </row>
    <row r="38" spans="1:9">
      <c r="A38" s="58">
        <v>37</v>
      </c>
      <c r="B38" s="261" t="s">
        <v>1027</v>
      </c>
      <c r="C38" s="261" t="s">
        <v>963</v>
      </c>
      <c r="D38" s="332" t="s">
        <v>5183</v>
      </c>
      <c r="E38" s="261" t="s">
        <v>3695</v>
      </c>
      <c r="F38" s="261" t="s">
        <v>32</v>
      </c>
      <c r="G38" s="261" t="s">
        <v>1535</v>
      </c>
      <c r="H38" s="257">
        <f>SUMIF(주문_리스트!D:D,거래처!$B38,주문_리스트!M:M)+SUMIF(주문_리스트!D:D,거래처!B38,주문_리스트!N:N)</f>
        <v>-0.10000000149011612</v>
      </c>
      <c r="I38" s="52" t="s">
        <v>6402</v>
      </c>
    </row>
    <row r="39" spans="1:9">
      <c r="A39" s="58">
        <v>38</v>
      </c>
      <c r="B39" s="261" t="s">
        <v>1274</v>
      </c>
      <c r="C39" s="261" t="s">
        <v>1363</v>
      </c>
      <c r="D39" s="261" t="s">
        <v>5184</v>
      </c>
      <c r="E39" s="261" t="s">
        <v>1364</v>
      </c>
      <c r="F39" s="261" t="s">
        <v>960</v>
      </c>
      <c r="G39" s="261" t="s">
        <v>1365</v>
      </c>
      <c r="H39" s="257">
        <f>SUMIF(주문_리스트!D:D,거래처!$B39,주문_리스트!M:M)+SUMIF(주문_리스트!D:D,거래처!B39,주문_리스트!N:N)-2200000</f>
        <v>0</v>
      </c>
    </row>
    <row r="40" spans="1:9">
      <c r="A40" s="58">
        <v>39</v>
      </c>
      <c r="B40" s="261" t="s">
        <v>1275</v>
      </c>
      <c r="C40" s="261" t="s">
        <v>987</v>
      </c>
      <c r="D40" s="261" t="s">
        <v>5185</v>
      </c>
      <c r="E40" s="261" t="s">
        <v>988</v>
      </c>
      <c r="H40" s="257">
        <f>SUMIF(주문_리스트!D:D,거래처!$B40,주문_리스트!M:M)+SUMIF(주문_리스트!D:D,거래처!B40,주문_리스트!N:N)</f>
        <v>0</v>
      </c>
    </row>
    <row r="41" spans="1:9">
      <c r="A41" s="58">
        <v>40</v>
      </c>
      <c r="B41" s="261" t="s">
        <v>1276</v>
      </c>
      <c r="C41" s="261" t="s">
        <v>1039</v>
      </c>
      <c r="D41" s="261" t="s">
        <v>5186</v>
      </c>
      <c r="E41" s="261" t="s">
        <v>1040</v>
      </c>
      <c r="F41" s="261" t="s">
        <v>969</v>
      </c>
      <c r="H41" s="257">
        <f>SUMIF(주문_리스트!D:D,거래처!$B41,주문_리스트!M:M)+SUMIF(주문_리스트!D:D,거래처!B41,주문_리스트!N:N)+1210000</f>
        <v>0</v>
      </c>
    </row>
    <row r="42" spans="1:9">
      <c r="A42" s="58">
        <v>41</v>
      </c>
      <c r="B42" s="261" t="s">
        <v>1004</v>
      </c>
      <c r="C42" s="261" t="s">
        <v>1005</v>
      </c>
      <c r="D42" s="261" t="s">
        <v>5187</v>
      </c>
      <c r="E42" s="261" t="s">
        <v>1006</v>
      </c>
      <c r="F42" s="261" t="s">
        <v>970</v>
      </c>
      <c r="H42" s="257">
        <f>SUMIF(주문_리스트!D:D,거래처!$B42,주문_리스트!M:M)+SUMIF(주문_리스트!D:D,거래처!B42,주문_리스트!N:N)</f>
        <v>0</v>
      </c>
      <c r="I42" s="52" t="s">
        <v>6038</v>
      </c>
    </row>
    <row r="43" spans="1:9">
      <c r="A43" s="58">
        <v>42</v>
      </c>
      <c r="B43" s="261" t="s">
        <v>1278</v>
      </c>
      <c r="C43" s="261" t="s">
        <v>1335</v>
      </c>
      <c r="D43" s="261" t="s">
        <v>5188</v>
      </c>
      <c r="E43" s="261" t="s">
        <v>1336</v>
      </c>
      <c r="F43" s="261" t="s">
        <v>34</v>
      </c>
      <c r="G43" s="261" t="s">
        <v>2291</v>
      </c>
      <c r="H43" s="257">
        <f>SUMIF(주문_리스트!D:D,거래처!$B43,주문_리스트!M:M)+SUMIF(주문_리스트!D:D,거래처!B43,주문_리스트!N:N)-1600000</f>
        <v>0</v>
      </c>
    </row>
    <row r="44" spans="1:9">
      <c r="A44" s="58">
        <v>43</v>
      </c>
      <c r="B44" s="261" t="s">
        <v>1279</v>
      </c>
      <c r="C44" s="261" t="s">
        <v>2578</v>
      </c>
      <c r="D44" s="261" t="s">
        <v>5189</v>
      </c>
      <c r="E44" s="261" t="s">
        <v>2579</v>
      </c>
      <c r="F44" s="261" t="s">
        <v>960</v>
      </c>
      <c r="G44" s="261" t="s">
        <v>2580</v>
      </c>
      <c r="H44" s="257">
        <f>SUMIF(주문_리스트!D:D,거래처!$B44,주문_리스트!M:M)+SUMIF(주문_리스트!D:D,거래처!B44,주문_리스트!N:N)</f>
        <v>0</v>
      </c>
    </row>
    <row r="45" spans="1:9">
      <c r="A45" s="58">
        <v>44</v>
      </c>
      <c r="B45" s="261" t="s">
        <v>1280</v>
      </c>
      <c r="C45" s="261" t="s">
        <v>1072</v>
      </c>
      <c r="D45" s="327"/>
      <c r="E45" s="261" t="s">
        <v>1073</v>
      </c>
      <c r="F45" s="261" t="s">
        <v>969</v>
      </c>
      <c r="H45" s="257">
        <f>SUMIF(주문_리스트!D:D,거래처!$B45,주문_리스트!M:M)+SUMIF(주문_리스트!D:D,거래처!B45,주문_리스트!N:N)</f>
        <v>0</v>
      </c>
    </row>
    <row r="46" spans="1:9">
      <c r="A46" s="58">
        <v>45</v>
      </c>
      <c r="B46" s="261" t="s">
        <v>1281</v>
      </c>
      <c r="C46" s="261" t="s">
        <v>2378</v>
      </c>
      <c r="D46" s="329"/>
      <c r="E46" s="261" t="s">
        <v>2380</v>
      </c>
      <c r="F46" s="261" t="s">
        <v>1161</v>
      </c>
      <c r="G46" s="261" t="s">
        <v>2379</v>
      </c>
      <c r="H46" s="257">
        <f>SUMIF(주문_리스트!D:D,거래처!$B46,주문_리스트!M:M)+SUMIF(주문_리스트!D:D,거래처!B46,주문_리스트!N:N)-200000</f>
        <v>0</v>
      </c>
      <c r="I46" s="52" t="s">
        <v>6180</v>
      </c>
    </row>
    <row r="47" spans="1:9">
      <c r="A47" s="58">
        <v>46</v>
      </c>
      <c r="B47" s="261" t="s">
        <v>1282</v>
      </c>
      <c r="C47" s="261" t="s">
        <v>1065</v>
      </c>
      <c r="D47" s="327"/>
      <c r="E47" s="261" t="s">
        <v>1066</v>
      </c>
      <c r="F47" s="261" t="s">
        <v>969</v>
      </c>
      <c r="H47" s="257">
        <f>SUMIF(주문_리스트!D:D,거래처!$B47,주문_리스트!M:M)+SUMIF(주문_리스트!D:D,거래처!B47,주문_리스트!N:N)</f>
        <v>0</v>
      </c>
    </row>
    <row r="48" spans="1:9">
      <c r="A48" s="58">
        <v>47</v>
      </c>
      <c r="B48" s="261" t="s">
        <v>1283</v>
      </c>
      <c r="C48" s="261" t="s">
        <v>964</v>
      </c>
      <c r="D48" s="261" t="s">
        <v>5190</v>
      </c>
      <c r="E48" s="261" t="s">
        <v>965</v>
      </c>
      <c r="F48" s="261" t="s">
        <v>32</v>
      </c>
      <c r="G48" s="261" t="s">
        <v>966</v>
      </c>
      <c r="H48" s="257">
        <f>SUMIF(주문_리스트!D:D,거래처!$B48,주문_리스트!M:M)+SUMIF(주문_리스트!D:D,거래처!B48,주문_리스트!N:N)</f>
        <v>0</v>
      </c>
    </row>
    <row r="49" spans="1:10">
      <c r="A49" s="58">
        <v>48</v>
      </c>
      <c r="B49" s="261" t="s">
        <v>1284</v>
      </c>
      <c r="C49" s="261" t="s">
        <v>1201</v>
      </c>
      <c r="D49" s="261" t="s">
        <v>5191</v>
      </c>
      <c r="E49" s="261" t="s">
        <v>1202</v>
      </c>
      <c r="F49" s="261" t="s">
        <v>32</v>
      </c>
      <c r="G49" s="261" t="s">
        <v>1203</v>
      </c>
      <c r="H49" s="257">
        <f>SUMIF(주문_리스트!D:D,거래처!$B49,주문_리스트!M:M)+SUMIF(주문_리스트!D:D,거래처!B49,주문_리스트!N:N)-5199000</f>
        <v>0.10000000149011612</v>
      </c>
    </row>
    <row r="50" spans="1:10">
      <c r="A50" s="58">
        <v>49</v>
      </c>
      <c r="B50" s="261" t="s">
        <v>1239</v>
      </c>
      <c r="C50" s="261" t="s">
        <v>1240</v>
      </c>
      <c r="D50" s="327"/>
      <c r="E50" s="261" t="s">
        <v>1241</v>
      </c>
      <c r="H50" s="257">
        <f>SUMIF(주문_리스트!D:D,거래처!$B50,주문_리스트!M:M)+SUMIF(주문_리스트!D:D,거래처!B50,주문_리스트!N:N)-2550000</f>
        <v>0</v>
      </c>
    </row>
    <row r="51" spans="1:10">
      <c r="A51" s="58">
        <v>50</v>
      </c>
      <c r="B51" s="261" t="s">
        <v>1242</v>
      </c>
      <c r="C51" s="261" t="s">
        <v>1243</v>
      </c>
      <c r="D51" s="327"/>
      <c r="E51" s="261" t="s">
        <v>1244</v>
      </c>
      <c r="F51" s="261" t="s">
        <v>960</v>
      </c>
      <c r="G51" s="261" t="s">
        <v>1819</v>
      </c>
      <c r="H51" s="257">
        <f>SUMIF(주문_리스트!D:D,거래처!$B51,주문_리스트!M:M)+SUMIF(주문_리스트!D:D,거래처!B51,주문_리스트!N:N)-3500000</f>
        <v>0</v>
      </c>
    </row>
    <row r="52" spans="1:10">
      <c r="A52" s="58">
        <v>51</v>
      </c>
      <c r="B52" s="261" t="s">
        <v>1285</v>
      </c>
      <c r="C52" s="261" t="s">
        <v>1367</v>
      </c>
      <c r="D52" s="327"/>
      <c r="E52" s="261" t="s">
        <v>1368</v>
      </c>
      <c r="F52" s="261" t="s">
        <v>960</v>
      </c>
      <c r="G52" s="261" t="s">
        <v>1369</v>
      </c>
      <c r="H52" s="257">
        <f>SUMIF(주문_리스트!D:D,거래처!$B52,주문_리스트!M:M)+SUMIF(주문_리스트!D:D,거래처!B52,주문_리스트!N:N)-650000</f>
        <v>0</v>
      </c>
    </row>
    <row r="53" spans="1:10">
      <c r="A53" s="58">
        <v>52</v>
      </c>
      <c r="B53" s="261" t="s">
        <v>1286</v>
      </c>
      <c r="C53" s="261" t="s">
        <v>1028</v>
      </c>
      <c r="D53" s="329"/>
      <c r="E53" s="261" t="s">
        <v>1029</v>
      </c>
      <c r="F53" s="261" t="s">
        <v>969</v>
      </c>
      <c r="H53" s="257">
        <f>SUMIF(주문_리스트!D:D,거래처!$B53,주문_리스트!M:M)+SUMIF(주문_리스트!D:D,거래처!B53,주문_리스트!N:N)</f>
        <v>1100000</v>
      </c>
      <c r="I53" s="52" t="s">
        <v>6300</v>
      </c>
    </row>
    <row r="54" spans="1:10">
      <c r="A54" s="58">
        <v>53</v>
      </c>
      <c r="B54" s="261" t="s">
        <v>1132</v>
      </c>
      <c r="C54" s="261" t="s">
        <v>1746</v>
      </c>
      <c r="D54" s="327"/>
      <c r="E54" s="261" t="s">
        <v>2560</v>
      </c>
      <c r="F54" s="261" t="s">
        <v>32</v>
      </c>
      <c r="G54" s="261" t="s">
        <v>2561</v>
      </c>
      <c r="H54" s="257">
        <f>SUMIF(주문_리스트!D:D,거래처!$B54,주문_리스트!M:M)+SUMIF(주문_리스트!D:D,거래처!B54,주문_리스트!N:N)-4015000</f>
        <v>1210000</v>
      </c>
    </row>
    <row r="55" spans="1:10">
      <c r="A55" s="58">
        <v>54</v>
      </c>
      <c r="B55" s="261" t="s">
        <v>1077</v>
      </c>
      <c r="C55" s="261" t="s">
        <v>1078</v>
      </c>
      <c r="D55" s="329"/>
      <c r="E55" s="261" t="s">
        <v>1079</v>
      </c>
      <c r="F55" s="261" t="s">
        <v>32</v>
      </c>
      <c r="H55" s="257">
        <f>SUMIF(주문_리스트!D:D,거래처!$B55,주문_리스트!M:M)+SUMIF(주문_리스트!D:D,거래처!B55,주문_리스트!N:N)</f>
        <v>0</v>
      </c>
    </row>
    <row r="56" spans="1:10">
      <c r="A56" s="58">
        <v>55</v>
      </c>
      <c r="B56" s="261" t="s">
        <v>1287</v>
      </c>
      <c r="C56" s="261" t="s">
        <v>1025</v>
      </c>
      <c r="D56" s="261" t="s">
        <v>5192</v>
      </c>
      <c r="E56" s="261" t="s">
        <v>1026</v>
      </c>
      <c r="F56" s="261" t="s">
        <v>969</v>
      </c>
      <c r="H56" s="257">
        <f>SUMIF(주문_리스트!D:D,거래처!$B56,주문_리스트!M:M)+SUMIF(주문_리스트!D:D,거래처!B56,주문_리스트!N:N)</f>
        <v>0</v>
      </c>
    </row>
    <row r="57" spans="1:10">
      <c r="A57" s="58">
        <v>56</v>
      </c>
      <c r="B57" s="261" t="s">
        <v>1288</v>
      </c>
      <c r="C57" s="261" t="s">
        <v>26</v>
      </c>
      <c r="D57" s="329"/>
      <c r="E57" s="261" t="s">
        <v>27</v>
      </c>
      <c r="H57" s="257">
        <f>SUMIF(주문_리스트!D:D,거래처!$B57,주문_리스트!M:M)+SUMIF(주문_리스트!D:D,거래처!B57,주문_리스트!N:N)+3478000</f>
        <v>0</v>
      </c>
      <c r="I57" s="52" t="s">
        <v>6375</v>
      </c>
    </row>
    <row r="58" spans="1:10">
      <c r="A58" s="58">
        <v>57</v>
      </c>
      <c r="B58" s="261" t="s">
        <v>1289</v>
      </c>
      <c r="C58" s="261" t="s">
        <v>1213</v>
      </c>
      <c r="D58" s="327"/>
      <c r="E58" s="261" t="s">
        <v>1214</v>
      </c>
      <c r="F58" s="261" t="s">
        <v>960</v>
      </c>
      <c r="G58" s="261" t="s">
        <v>1215</v>
      </c>
      <c r="H58" s="257">
        <f>SUMIF(주문_리스트!D:D,거래처!$B58,주문_리스트!M:M)+SUMIF(주문_리스트!D:D,거래처!B58,주문_리스트!N:N)-650000</f>
        <v>0</v>
      </c>
      <c r="I58" s="52" t="s">
        <v>3195</v>
      </c>
    </row>
    <row r="59" spans="1:10">
      <c r="A59" s="58">
        <v>58</v>
      </c>
      <c r="B59" s="261" t="s">
        <v>1290</v>
      </c>
      <c r="C59" s="261" t="s">
        <v>997</v>
      </c>
      <c r="D59" s="261" t="s">
        <v>5193</v>
      </c>
      <c r="E59" s="261" t="s">
        <v>998</v>
      </c>
      <c r="F59" s="261" t="s">
        <v>969</v>
      </c>
      <c r="H59" s="257">
        <f>SUMIF(주문_리스트!D:D,거래처!$B59,주문_리스트!M:M)+SUMIF(주문_리스트!D:D,거래처!B59,주문_리스트!N:N)</f>
        <v>0</v>
      </c>
      <c r="I59" s="52" t="s">
        <v>5315</v>
      </c>
    </row>
    <row r="60" spans="1:10">
      <c r="A60" s="58">
        <v>59</v>
      </c>
      <c r="B60" s="261" t="s">
        <v>989</v>
      </c>
      <c r="C60" s="261" t="s">
        <v>990</v>
      </c>
      <c r="D60" s="261" t="s">
        <v>5194</v>
      </c>
      <c r="E60" s="261" t="s">
        <v>991</v>
      </c>
      <c r="F60" s="261" t="s">
        <v>970</v>
      </c>
      <c r="H60" s="257">
        <f>SUMIF(주문_리스트!D:D,거래처!$B60,주문_리스트!M:M)+SUMIF(주문_리스트!D:D,거래처!B60,주문_리스트!N:N)</f>
        <v>0</v>
      </c>
    </row>
    <row r="61" spans="1:10">
      <c r="A61" s="58">
        <v>60</v>
      </c>
      <c r="B61" s="261" t="s">
        <v>1291</v>
      </c>
      <c r="C61" s="261" t="s">
        <v>1035</v>
      </c>
      <c r="D61" s="329"/>
      <c r="E61" s="261" t="s">
        <v>1588</v>
      </c>
      <c r="F61" s="261" t="s">
        <v>969</v>
      </c>
      <c r="H61" s="257">
        <f>SUMIF(주문_리스트!D:D,거래처!$B61,주문_리스트!M:M)+SUMIF(주문_리스트!D:D,거래처!B61,주문_리스트!N:N)</f>
        <v>0</v>
      </c>
    </row>
    <row r="62" spans="1:10">
      <c r="A62" s="58">
        <v>61</v>
      </c>
      <c r="B62" s="261" t="s">
        <v>1292</v>
      </c>
      <c r="C62" s="261" t="s">
        <v>2540</v>
      </c>
      <c r="D62" s="329"/>
      <c r="E62" s="261" t="s">
        <v>2541</v>
      </c>
      <c r="F62" s="261" t="s">
        <v>34</v>
      </c>
      <c r="G62" s="261" t="s">
        <v>2542</v>
      </c>
      <c r="H62" s="257">
        <f>SUMIF(주문_리스트!D:D,거래처!$B62,주문_리스트!M:M)+SUMIF(주문_리스트!D:D,거래처!B62,주문_리스트!N:N)</f>
        <v>0</v>
      </c>
    </row>
    <row r="63" spans="1:10">
      <c r="A63" s="58">
        <v>62</v>
      </c>
      <c r="B63" s="261" t="s">
        <v>1293</v>
      </c>
      <c r="C63" s="261" t="s">
        <v>1033</v>
      </c>
      <c r="D63" s="327"/>
      <c r="E63" s="261" t="s">
        <v>1034</v>
      </c>
      <c r="F63" s="261" t="s">
        <v>969</v>
      </c>
      <c r="H63" s="257">
        <f>SUMIF(주문_리스트!D:D,거래처!$B63,주문_리스트!M:M)+SUMIF(주문_리스트!D:D,거래처!B63,주문_리스트!N:N)</f>
        <v>0</v>
      </c>
      <c r="J63" t="s">
        <v>6096</v>
      </c>
    </row>
    <row r="64" spans="1:10">
      <c r="A64" s="58">
        <v>63</v>
      </c>
      <c r="B64" s="261" t="s">
        <v>1294</v>
      </c>
      <c r="C64" s="261" t="s">
        <v>1053</v>
      </c>
      <c r="D64" s="261" t="s">
        <v>5195</v>
      </c>
      <c r="E64" s="261" t="s">
        <v>1054</v>
      </c>
      <c r="F64" s="261" t="s">
        <v>969</v>
      </c>
      <c r="H64" s="257">
        <f>SUMIF(주문_리스트!D:D,거래처!$B64,주문_리스트!M:M)+SUMIF(주문_리스트!D:D,거래처!B64,주문_리스트!N:N)</f>
        <v>0</v>
      </c>
      <c r="J64" t="s">
        <v>3782</v>
      </c>
    </row>
    <row r="65" spans="1:9">
      <c r="A65" s="58">
        <v>64</v>
      </c>
      <c r="B65" s="261" t="s">
        <v>1295</v>
      </c>
      <c r="C65" s="261" t="s">
        <v>2554</v>
      </c>
      <c r="D65" s="327"/>
      <c r="E65" s="261" t="s">
        <v>2555</v>
      </c>
      <c r="F65" s="261" t="s">
        <v>33</v>
      </c>
      <c r="G65" s="261" t="s">
        <v>2555</v>
      </c>
      <c r="H65" s="257">
        <f>SUMIF(주문_리스트!D:D,거래처!$B65,주문_리스트!M:M)+SUMIF(주문_리스트!D:D,거래처!B65,주문_리스트!N:N)</f>
        <v>0</v>
      </c>
    </row>
    <row r="66" spans="1:9">
      <c r="A66" s="58">
        <v>65</v>
      </c>
      <c r="B66" s="261" t="s">
        <v>1168</v>
      </c>
      <c r="C66" s="261" t="s">
        <v>1169</v>
      </c>
      <c r="D66" s="261" t="s">
        <v>5196</v>
      </c>
      <c r="E66" s="261" t="s">
        <v>1170</v>
      </c>
      <c r="F66" s="261" t="s">
        <v>32</v>
      </c>
      <c r="G66" s="261" t="s">
        <v>1998</v>
      </c>
      <c r="H66" s="257">
        <f>SUMIF(주문_리스트!D:D,거래처!$B66,주문_리스트!M:M)+SUMIF(주문_리스트!D:D,거래처!B66,주문_리스트!N:N)</f>
        <v>0</v>
      </c>
    </row>
    <row r="67" spans="1:9">
      <c r="A67" s="58">
        <v>66</v>
      </c>
      <c r="B67" s="261" t="s">
        <v>1296</v>
      </c>
      <c r="C67" s="261" t="s">
        <v>1059</v>
      </c>
      <c r="D67" s="327"/>
      <c r="E67" s="261" t="s">
        <v>1060</v>
      </c>
      <c r="F67" s="261" t="s">
        <v>969</v>
      </c>
      <c r="H67" s="257">
        <f>SUMIF(주문_리스트!D:D,거래처!$B67,주문_리스트!M:M)+SUMIF(주문_리스트!D:D,거래처!B67,주문_리스트!N:N)</f>
        <v>0</v>
      </c>
      <c r="I67" s="52" t="s">
        <v>3478</v>
      </c>
    </row>
    <row r="68" spans="1:9">
      <c r="A68" s="58">
        <v>67</v>
      </c>
      <c r="B68" s="261" t="s">
        <v>1297</v>
      </c>
      <c r="C68" s="261" t="s">
        <v>1019</v>
      </c>
      <c r="D68" s="327"/>
      <c r="E68" s="261" t="s">
        <v>1020</v>
      </c>
      <c r="F68" s="261" t="s">
        <v>969</v>
      </c>
      <c r="H68" s="257">
        <f>SUMIF(주문_리스트!D:D,거래처!$B68,주문_리스트!M:M)+SUMIF(주문_리스트!D:D,거래처!B68,주문_리스트!N:N)-1000000</f>
        <v>0</v>
      </c>
      <c r="I68" s="52" t="s">
        <v>6300</v>
      </c>
    </row>
    <row r="69" spans="1:9">
      <c r="A69" s="58">
        <v>68</v>
      </c>
      <c r="B69" s="261" t="s">
        <v>1298</v>
      </c>
      <c r="C69" s="261" t="s">
        <v>1063</v>
      </c>
      <c r="D69" s="327"/>
      <c r="E69" s="261" t="s">
        <v>1064</v>
      </c>
      <c r="F69" s="261" t="s">
        <v>1161</v>
      </c>
      <c r="G69" s="261" t="s">
        <v>5293</v>
      </c>
      <c r="H69" s="257">
        <f>SUMIF(주문_리스트!D:D,거래처!$B69,주문_리스트!M:M)+SUMIF(주문_리스트!D:D,거래처!B69,주문_리스트!N:N)</f>
        <v>0</v>
      </c>
    </row>
    <row r="70" spans="1:9">
      <c r="A70" s="58">
        <v>69</v>
      </c>
      <c r="B70" s="261" t="s">
        <v>1299</v>
      </c>
      <c r="C70" s="261" t="s">
        <v>2051</v>
      </c>
      <c r="D70" s="261" t="s">
        <v>5197</v>
      </c>
      <c r="E70" s="261" t="s">
        <v>2052</v>
      </c>
      <c r="F70" s="261" t="s">
        <v>32</v>
      </c>
      <c r="G70" s="261" t="s">
        <v>2381</v>
      </c>
      <c r="H70" s="257">
        <f>SUMIF(주문_리스트!D:D,거래처!$B70,주문_리스트!M:M)+SUMIF(주문_리스트!D:D,거래처!B70,주문_리스트!N:N)</f>
        <v>0</v>
      </c>
      <c r="I70" s="52" t="s">
        <v>6038</v>
      </c>
    </row>
    <row r="71" spans="1:9">
      <c r="A71" s="58">
        <v>70</v>
      </c>
      <c r="B71" s="261" t="s">
        <v>1300</v>
      </c>
      <c r="C71" s="261" t="s">
        <v>2439</v>
      </c>
      <c r="D71" s="261" t="s">
        <v>5198</v>
      </c>
      <c r="E71" s="261" t="s">
        <v>2440</v>
      </c>
      <c r="F71" s="261" t="s">
        <v>1161</v>
      </c>
      <c r="G71" s="261" t="s">
        <v>616</v>
      </c>
      <c r="H71" s="257">
        <f>SUMIF(주문_리스트!D:D,거래처!$B71,주문_리스트!M:M)+SUMIF(주문_리스트!D:D,거래처!B71,주문_리스트!N:N)</f>
        <v>0</v>
      </c>
      <c r="I71" s="52" t="s">
        <v>4760</v>
      </c>
    </row>
    <row r="72" spans="1:9">
      <c r="A72" s="58">
        <v>71</v>
      </c>
      <c r="B72" s="261" t="s">
        <v>1301</v>
      </c>
      <c r="C72" s="261" t="s">
        <v>1031</v>
      </c>
      <c r="D72" s="327"/>
      <c r="E72" s="261" t="s">
        <v>1032</v>
      </c>
      <c r="F72" s="261" t="s">
        <v>969</v>
      </c>
      <c r="H72" s="257">
        <f>SUMIF(주문_리스트!D:D,거래처!$B72,주문_리스트!M:M)+SUMIF(주문_리스트!D:D,거래처!B72,주문_리스트!N:N)-1890000</f>
        <v>0</v>
      </c>
      <c r="I72" s="52" t="s">
        <v>5907</v>
      </c>
    </row>
    <row r="73" spans="1:9">
      <c r="A73" s="58">
        <v>72</v>
      </c>
      <c r="B73" s="261" t="s">
        <v>1459</v>
      </c>
      <c r="C73" s="261" t="s">
        <v>1460</v>
      </c>
      <c r="D73" s="327"/>
      <c r="E73" s="261" t="s">
        <v>3682</v>
      </c>
      <c r="F73" s="261" t="s">
        <v>32</v>
      </c>
      <c r="G73" s="261" t="s">
        <v>3683</v>
      </c>
      <c r="H73" s="257">
        <f>SUMIF(주문_리스트!D:D,거래처!$B73,주문_리스트!M:M)+SUMIF(주문_리스트!D:D,거래처!B73,주문_리스트!N:N)-3100000+1500000</f>
        <v>0</v>
      </c>
      <c r="I73" s="52" t="s">
        <v>5977</v>
      </c>
    </row>
    <row r="74" spans="1:9">
      <c r="A74" s="58">
        <v>73</v>
      </c>
      <c r="B74" s="261" t="s">
        <v>1345</v>
      </c>
      <c r="C74" s="261" t="s">
        <v>1346</v>
      </c>
      <c r="D74" s="329"/>
      <c r="E74" s="261" t="s">
        <v>1347</v>
      </c>
      <c r="F74" s="261" t="s">
        <v>32</v>
      </c>
      <c r="G74" s="261" t="s">
        <v>3740</v>
      </c>
      <c r="H74" s="257">
        <f>SUMIF(주문_리스트!D:D,거래처!$B74,주문_리스트!M:M)+SUMIF(주문_리스트!D:D,거래처!B74,주문_리스트!N:N)-1500000</f>
        <v>1200000</v>
      </c>
      <c r="I74" s="52" t="s">
        <v>6462</v>
      </c>
    </row>
    <row r="75" spans="1:9">
      <c r="A75" s="58">
        <v>74</v>
      </c>
      <c r="B75" s="261" t="s">
        <v>1302</v>
      </c>
      <c r="C75" s="261" t="s">
        <v>986</v>
      </c>
      <c r="D75" s="261" t="s">
        <v>5199</v>
      </c>
      <c r="E75" s="261" t="s">
        <v>1303</v>
      </c>
      <c r="H75" s="257">
        <f>SUMIF(주문_리스트!D:D,거래처!$B75,주문_리스트!M:M)+SUMIF(주문_리스트!D:D,거래처!B75,주문_리스트!N:N)</f>
        <v>0</v>
      </c>
    </row>
    <row r="76" spans="1:9">
      <c r="A76" s="58">
        <v>75</v>
      </c>
      <c r="B76" s="261" t="s">
        <v>1304</v>
      </c>
      <c r="C76" s="261" t="s">
        <v>1080</v>
      </c>
      <c r="D76" s="327"/>
      <c r="E76" s="261" t="s">
        <v>1081</v>
      </c>
      <c r="F76" s="261" t="s">
        <v>969</v>
      </c>
      <c r="H76" s="257">
        <f>SUMIF(주문_리스트!D:D,거래처!$B76,주문_리스트!M:M)+SUMIF(주문_리스트!D:D,거래처!B76,주문_리스트!N:N)-8677000</f>
        <v>1320000</v>
      </c>
    </row>
    <row r="77" spans="1:9">
      <c r="A77" s="58">
        <v>76</v>
      </c>
      <c r="B77" s="261" t="s">
        <v>1305</v>
      </c>
      <c r="C77" s="261" t="s">
        <v>1002</v>
      </c>
      <c r="D77" s="327"/>
      <c r="E77" s="261" t="s">
        <v>1003</v>
      </c>
      <c r="F77" s="261" t="s">
        <v>969</v>
      </c>
      <c r="H77" s="257">
        <f>SUMIF(주문_리스트!D:D,거래처!$B77,주문_리스트!M:M)+SUMIF(주문_리스트!D:D,거래처!B77,주문_리스트!N:N)-5800000</f>
        <v>825000</v>
      </c>
      <c r="I77" s="52" t="s">
        <v>6251</v>
      </c>
    </row>
    <row r="78" spans="1:9">
      <c r="A78" s="58">
        <v>77</v>
      </c>
      <c r="B78" s="261" t="s">
        <v>1306</v>
      </c>
      <c r="C78" s="261" t="s">
        <v>3328</v>
      </c>
      <c r="D78" s="327"/>
      <c r="E78" s="261" t="s">
        <v>3329</v>
      </c>
      <c r="F78" s="261" t="s">
        <v>960</v>
      </c>
      <c r="G78" s="261" t="s">
        <v>3330</v>
      </c>
      <c r="H78" s="257">
        <f>SUMIF(주문_리스트!D:D,거래처!$B78,주문_리스트!M:M)+SUMIF(주문_리스트!D:D,거래처!B78,주문_리스트!N:N)</f>
        <v>0</v>
      </c>
      <c r="I78" s="52" t="s">
        <v>5430</v>
      </c>
    </row>
    <row r="79" spans="1:9">
      <c r="A79" s="58">
        <v>78</v>
      </c>
      <c r="B79" s="261" t="s">
        <v>1307</v>
      </c>
      <c r="C79" s="261" t="s">
        <v>55</v>
      </c>
      <c r="D79" s="327"/>
      <c r="E79" s="261" t="s">
        <v>56</v>
      </c>
      <c r="F79" s="261" t="s">
        <v>969</v>
      </c>
      <c r="H79" s="257">
        <f>SUMIF(주문_리스트!D:D,거래처!$B79,주문_리스트!M:M)+SUMIF(주문_리스트!D:D,거래처!B79,주문_리스트!N:N)+84700</f>
        <v>5800000</v>
      </c>
      <c r="I79" s="52" t="s">
        <v>6462</v>
      </c>
    </row>
    <row r="80" spans="1:9">
      <c r="A80" s="58">
        <v>79</v>
      </c>
      <c r="B80" s="261" t="s">
        <v>1308</v>
      </c>
      <c r="C80" s="261" t="s">
        <v>1085</v>
      </c>
      <c r="D80" s="261" t="s">
        <v>5200</v>
      </c>
      <c r="E80" s="261" t="s">
        <v>1086</v>
      </c>
      <c r="H80" s="257">
        <f>SUMIF(주문_리스트!D:D,거래처!$B80,주문_리스트!M:M)+SUMIF(주문_리스트!D:D,거래처!B80,주문_리스트!N:N)</f>
        <v>0</v>
      </c>
    </row>
    <row r="81" spans="1:11">
      <c r="A81" s="58">
        <v>80</v>
      </c>
      <c r="B81" s="261" t="s">
        <v>1309</v>
      </c>
      <c r="C81" s="261" t="s">
        <v>1061</v>
      </c>
      <c r="D81" s="327"/>
      <c r="E81" s="261" t="s">
        <v>1062</v>
      </c>
      <c r="H81" s="257">
        <f>SUMIF(주문_리스트!D:D,거래처!$B81,주문_리스트!M:M)+SUMIF(주문_리스트!D:D,거래처!B81,주문_리스트!N:N)</f>
        <v>0</v>
      </c>
      <c r="I81" s="52" t="s">
        <v>3015</v>
      </c>
      <c r="K81" t="s">
        <v>3323</v>
      </c>
    </row>
    <row r="82" spans="1:11">
      <c r="A82" s="58">
        <v>81</v>
      </c>
      <c r="B82" s="261" t="s">
        <v>1310</v>
      </c>
      <c r="C82" s="261" t="s">
        <v>3302</v>
      </c>
      <c r="D82" s="329"/>
      <c r="E82" s="261" t="s">
        <v>3303</v>
      </c>
      <c r="F82" s="261" t="s">
        <v>1161</v>
      </c>
      <c r="H82" s="257">
        <f>SUMIF(주문_리스트!D:D,거래처!$B82,주문_리스트!M:M)+SUMIF(주문_리스트!D:D,거래처!B82,주문_리스트!N:N)-1200000</f>
        <v>0</v>
      </c>
    </row>
    <row r="83" spans="1:11">
      <c r="A83" s="58">
        <v>82</v>
      </c>
      <c r="B83" s="261" t="s">
        <v>1311</v>
      </c>
      <c r="C83" s="261" t="s">
        <v>1023</v>
      </c>
      <c r="D83" s="327"/>
      <c r="E83" s="261" t="s">
        <v>1024</v>
      </c>
      <c r="F83" s="261" t="s">
        <v>960</v>
      </c>
      <c r="H83" s="257">
        <f>SUMIF(주문_리스트!D:D,거래처!$B83,주문_리스트!M:M)+SUMIF(주문_리스트!D:D,거래처!B83,주문_리스트!N:N)</f>
        <v>0</v>
      </c>
    </row>
    <row r="84" spans="1:11">
      <c r="A84" s="58">
        <v>83</v>
      </c>
      <c r="B84" s="261" t="s">
        <v>1312</v>
      </c>
      <c r="C84" s="261" t="s">
        <v>1153</v>
      </c>
      <c r="D84" s="261" t="s">
        <v>5201</v>
      </c>
      <c r="E84" s="261" t="s">
        <v>3693</v>
      </c>
      <c r="F84" s="261" t="s">
        <v>32</v>
      </c>
      <c r="G84" s="261" t="s">
        <v>3694</v>
      </c>
      <c r="H84" s="257">
        <f>SUMIF(주문_리스트!D:D,거래처!$B84,주문_리스트!M:M)+SUMIF(주문_리스트!D:D,거래처!B84,주문_리스트!N:N)-1100000</f>
        <v>8772000</v>
      </c>
      <c r="I84" s="52" t="s">
        <v>6462</v>
      </c>
    </row>
    <row r="85" spans="1:11">
      <c r="A85" s="58">
        <v>84</v>
      </c>
      <c r="B85" s="261" t="s">
        <v>1313</v>
      </c>
      <c r="C85" s="261" t="s">
        <v>1021</v>
      </c>
      <c r="D85" s="329"/>
      <c r="E85" s="261" t="s">
        <v>1022</v>
      </c>
      <c r="F85" s="261" t="s">
        <v>969</v>
      </c>
      <c r="H85" s="257">
        <f>SUMIF(주문_리스트!D:D,거래처!$B85,주문_리스트!M:M)+SUMIF(주문_리스트!D:D,거래처!B85,주문_리스트!N:N)</f>
        <v>2400000</v>
      </c>
      <c r="I85" s="52" t="s">
        <v>5958</v>
      </c>
    </row>
    <row r="86" spans="1:11">
      <c r="A86" s="58">
        <v>85</v>
      </c>
      <c r="B86" s="261" t="s">
        <v>1314</v>
      </c>
      <c r="C86" s="261" t="s">
        <v>982</v>
      </c>
      <c r="D86" s="261" t="s">
        <v>5202</v>
      </c>
      <c r="E86" s="261" t="s">
        <v>983</v>
      </c>
      <c r="H86" s="257">
        <f>SUMIF(주문_리스트!D:D,거래처!$B86,주문_리스트!M:M)+SUMIF(주문_리스트!D:D,거래처!B86,주문_리스트!N:N)</f>
        <v>0</v>
      </c>
    </row>
    <row r="87" spans="1:11">
      <c r="A87" s="58">
        <v>86</v>
      </c>
      <c r="B87" s="261" t="s">
        <v>1315</v>
      </c>
      <c r="C87" s="261" t="s">
        <v>1041</v>
      </c>
      <c r="D87" s="261" t="s">
        <v>5203</v>
      </c>
      <c r="E87" s="261" t="s">
        <v>1042</v>
      </c>
      <c r="F87" s="261" t="s">
        <v>970</v>
      </c>
      <c r="H87" s="257">
        <f>SUMIF(주문_리스트!D:D,거래처!$B87,주문_리스트!M:M)+SUMIF(주문_리스트!D:D,거래처!B87,주문_리스트!N:N)-650000</f>
        <v>1815000</v>
      </c>
      <c r="I87" s="52" t="s">
        <v>3655</v>
      </c>
    </row>
    <row r="88" spans="1:11">
      <c r="A88" s="58">
        <v>87</v>
      </c>
      <c r="B88" s="261" t="s">
        <v>1316</v>
      </c>
      <c r="C88" s="261" t="s">
        <v>1914</v>
      </c>
      <c r="D88" s="327"/>
      <c r="E88" s="261" t="s">
        <v>1913</v>
      </c>
      <c r="F88" s="261" t="s">
        <v>960</v>
      </c>
      <c r="G88" s="261" t="s">
        <v>1919</v>
      </c>
      <c r="H88" s="257">
        <f>SUMIF(주문_리스트!D:D,거래처!$B88,주문_리스트!M:M)+SUMIF(주문_리스트!D:D,거래처!B88,주문_리스트!N:N)-3130000</f>
        <v>0</v>
      </c>
    </row>
    <row r="89" spans="1:11">
      <c r="A89" s="58">
        <v>88</v>
      </c>
      <c r="B89" s="261" t="s">
        <v>1317</v>
      </c>
      <c r="C89" s="261" t="s">
        <v>5541</v>
      </c>
      <c r="D89" s="327"/>
      <c r="E89" s="261" t="s">
        <v>1862</v>
      </c>
      <c r="F89" s="261" t="s">
        <v>5631</v>
      </c>
      <c r="G89" s="261" t="s">
        <v>5633</v>
      </c>
      <c r="H89" s="257">
        <f>SUMIF(주문_리스트!D:D,거래처!$B89,주문_리스트!M:M)+SUMIF(주문_리스트!D:D,거래처!B89,주문_리스트!N:N)</f>
        <v>0</v>
      </c>
      <c r="I89" s="52" t="s">
        <v>5782</v>
      </c>
    </row>
    <row r="90" spans="1:11">
      <c r="A90" s="58">
        <v>89</v>
      </c>
      <c r="B90" s="261" t="s">
        <v>1318</v>
      </c>
      <c r="C90" s="261" t="s">
        <v>1087</v>
      </c>
      <c r="D90" s="261" t="s">
        <v>5204</v>
      </c>
      <c r="E90" s="261" t="s">
        <v>1088</v>
      </c>
      <c r="H90" s="257">
        <f>SUMIF(주문_리스트!D:D,거래처!$B90,주문_리스트!M:M)+SUMIF(주문_리스트!D:D,거래처!B90,주문_리스트!N:N)</f>
        <v>0</v>
      </c>
      <c r="I90" s="52" t="s">
        <v>2875</v>
      </c>
    </row>
    <row r="91" spans="1:11">
      <c r="A91" s="58">
        <v>90</v>
      </c>
      <c r="B91" s="261" t="s">
        <v>1319</v>
      </c>
      <c r="C91" s="261" t="s">
        <v>2329</v>
      </c>
      <c r="D91" s="329"/>
      <c r="E91" s="261" t="s">
        <v>2330</v>
      </c>
      <c r="F91" s="261" t="s">
        <v>25</v>
      </c>
      <c r="H91" s="257">
        <f>SUMIF(주문_리스트!D:D,거래처!$B91,주문_리스트!M:M)+SUMIF(주문_리스트!D:D,거래처!B91,주문_리스트!N:N)-700000</f>
        <v>0</v>
      </c>
    </row>
    <row r="92" spans="1:11">
      <c r="A92" s="58">
        <v>91</v>
      </c>
      <c r="B92" s="261" t="s">
        <v>1320</v>
      </c>
      <c r="C92" s="261" t="s">
        <v>1790</v>
      </c>
      <c r="D92" s="261" t="s">
        <v>5205</v>
      </c>
      <c r="E92" s="261" t="s">
        <v>1791</v>
      </c>
      <c r="F92" s="261" t="s">
        <v>32</v>
      </c>
      <c r="G92" s="261" t="s">
        <v>1792</v>
      </c>
      <c r="H92" s="257">
        <f>SUMIF(주문_리스트!D:D,거래처!$B92,주문_리스트!M:M)+SUMIF(주문_리스트!D:D,거래처!B92,주문_리스트!N:N)-2089000</f>
        <v>1210000.1000000015</v>
      </c>
      <c r="J92" s="335"/>
    </row>
    <row r="93" spans="1:11">
      <c r="A93" s="58">
        <v>92</v>
      </c>
      <c r="B93" s="261" t="s">
        <v>1321</v>
      </c>
      <c r="C93" s="261" t="s">
        <v>1043</v>
      </c>
      <c r="D93" s="329"/>
      <c r="E93" s="261" t="s">
        <v>1044</v>
      </c>
      <c r="H93" s="257">
        <f>SUMIF(주문_리스트!D:D,거래처!$B93,주문_리스트!M:M)+SUMIF(주문_리스트!D:D,거래처!B93,주문_리스트!N:N)</f>
        <v>0</v>
      </c>
      <c r="I93" s="52" t="s">
        <v>3780</v>
      </c>
    </row>
    <row r="94" spans="1:11">
      <c r="A94" s="58">
        <v>93</v>
      </c>
      <c r="B94" s="261" t="s">
        <v>2163</v>
      </c>
      <c r="C94" s="261" t="s">
        <v>2167</v>
      </c>
      <c r="D94" s="261" t="s">
        <v>6403</v>
      </c>
      <c r="E94" s="261" t="s">
        <v>2168</v>
      </c>
      <c r="F94" s="261" t="s">
        <v>34</v>
      </c>
      <c r="G94" s="261" t="s">
        <v>6404</v>
      </c>
      <c r="H94" s="257">
        <f>SUMIF(주문_리스트!D:D,거래처!$B94,주문_리스트!M:M)+SUMIF(주문_리스트!D:D,거래처!B94,주문_리스트!N:N)-1320000</f>
        <v>5387000</v>
      </c>
      <c r="I94" s="52" t="s">
        <v>6462</v>
      </c>
    </row>
    <row r="95" spans="1:11">
      <c r="A95" s="58">
        <v>94</v>
      </c>
      <c r="B95" s="261" t="s">
        <v>1322</v>
      </c>
      <c r="C95" s="261" t="s">
        <v>1770</v>
      </c>
      <c r="D95" s="332" t="s">
        <v>5206</v>
      </c>
      <c r="E95" s="261" t="s">
        <v>3688</v>
      </c>
      <c r="F95" s="261" t="s">
        <v>32</v>
      </c>
      <c r="G95" s="261" t="s">
        <v>3689</v>
      </c>
      <c r="H95" s="257">
        <f>SUMIF(주문_리스트!D:D,거래처!$B95,주문_리스트!M:M)+SUMIF(주문_리스트!D:D,거래처!B95,주문_리스트!N:N)-715000</f>
        <v>0</v>
      </c>
      <c r="I95" s="52" t="s">
        <v>6038</v>
      </c>
    </row>
    <row r="96" spans="1:11">
      <c r="A96" s="58">
        <v>95</v>
      </c>
      <c r="B96" s="261" t="s">
        <v>1323</v>
      </c>
      <c r="C96" s="261" t="s">
        <v>3502</v>
      </c>
      <c r="D96" s="261" t="s">
        <v>5207</v>
      </c>
      <c r="E96" s="261" t="s">
        <v>3503</v>
      </c>
      <c r="F96" s="261" t="s">
        <v>960</v>
      </c>
      <c r="G96" s="261" t="s">
        <v>3504</v>
      </c>
      <c r="H96" s="257">
        <f>SUMIF(주문_리스트!D:D,거래처!$B96,주문_리스트!M:M)+SUMIF(주문_리스트!D:D,거래처!B96,주문_리스트!N:N)</f>
        <v>2860000</v>
      </c>
      <c r="I96" s="52" t="s">
        <v>6330</v>
      </c>
    </row>
    <row r="97" spans="1:10">
      <c r="A97" s="58">
        <v>96</v>
      </c>
      <c r="B97" s="261" t="s">
        <v>1324</v>
      </c>
      <c r="C97" s="261" t="s">
        <v>23</v>
      </c>
      <c r="D97" s="261" t="s">
        <v>5208</v>
      </c>
      <c r="E97" s="261" t="s">
        <v>24</v>
      </c>
      <c r="F97" s="261" t="s">
        <v>32</v>
      </c>
      <c r="G97" s="261" t="s">
        <v>6412</v>
      </c>
      <c r="H97" s="257">
        <f>SUMIF(주문_리스트!D:D,거래처!$B97,주문_리스트!M:M)+SUMIF(주문_리스트!D:D,거래처!B97,주문_리스트!N:N)-650000</f>
        <v>2431000</v>
      </c>
      <c r="I97" s="52" t="s">
        <v>6462</v>
      </c>
    </row>
    <row r="98" spans="1:10">
      <c r="A98" s="58">
        <v>97</v>
      </c>
      <c r="B98" s="261" t="s">
        <v>1325</v>
      </c>
      <c r="C98" s="261" t="s">
        <v>1838</v>
      </c>
      <c r="D98" s="261" t="s">
        <v>5209</v>
      </c>
      <c r="E98" s="261" t="s">
        <v>1839</v>
      </c>
      <c r="F98" s="261" t="s">
        <v>960</v>
      </c>
      <c r="G98" s="261" t="s">
        <v>1840</v>
      </c>
      <c r="H98" s="257">
        <f>SUMIF(주문_리스트!D:D,거래처!$B98,주문_리스트!M:M)+SUMIF(주문_리스트!D:D,거래처!B98,주문_리스트!N:N)-650000</f>
        <v>0</v>
      </c>
      <c r="I98" s="52" t="s">
        <v>3546</v>
      </c>
    </row>
    <row r="99" spans="1:10">
      <c r="A99" s="58">
        <v>98</v>
      </c>
      <c r="B99" s="261" t="s">
        <v>1050</v>
      </c>
      <c r="C99" s="261" t="s">
        <v>1051</v>
      </c>
      <c r="D99" s="261" t="s">
        <v>5210</v>
      </c>
      <c r="E99" s="261" t="s">
        <v>1052</v>
      </c>
      <c r="F99" s="261" t="s">
        <v>32</v>
      </c>
      <c r="G99" s="261" t="s">
        <v>3408</v>
      </c>
      <c r="H99" s="257">
        <f>SUMIF(주문_리스트!D:D,거래처!$B99,주문_리스트!M:M)+SUMIF(주문_리스트!D:D,거래처!B99,주문_리스트!N:N)</f>
        <v>1650000</v>
      </c>
      <c r="I99" s="52" t="s">
        <v>6462</v>
      </c>
    </row>
    <row r="100" spans="1:10">
      <c r="A100" s="58">
        <v>99</v>
      </c>
      <c r="B100" s="261" t="s">
        <v>2300</v>
      </c>
      <c r="C100" s="261" t="s">
        <v>2376</v>
      </c>
      <c r="D100" s="261" t="s">
        <v>5211</v>
      </c>
      <c r="E100" s="261" t="s">
        <v>2377</v>
      </c>
      <c r="F100" s="261" t="s">
        <v>32</v>
      </c>
      <c r="G100" s="261" t="s">
        <v>213</v>
      </c>
      <c r="H100" s="257">
        <f>SUMIF(주문_리스트!D:D,거래처!$B100,주문_리스트!M:M)+SUMIF(주문_리스트!D:D,거래처!B100,주문_리스트!N:N)-2286900</f>
        <v>0</v>
      </c>
    </row>
    <row r="101" spans="1:10">
      <c r="A101" s="58">
        <v>100</v>
      </c>
      <c r="B101" s="261" t="s">
        <v>974</v>
      </c>
      <c r="C101" s="261" t="s">
        <v>975</v>
      </c>
      <c r="D101" s="261" t="s">
        <v>5212</v>
      </c>
      <c r="E101" s="261" t="s">
        <v>976</v>
      </c>
      <c r="F101" s="261" t="s">
        <v>32</v>
      </c>
      <c r="G101" s="261" t="s">
        <v>131</v>
      </c>
      <c r="H101" s="257">
        <f>SUMIF(주문_리스트!D:D,거래처!$B101,주문_리스트!M:M)+SUMIF(주문_리스트!D:D,거래처!B101,주문_리스트!N:N)-2824500</f>
        <v>-1760000.299999997</v>
      </c>
      <c r="I101" s="52" t="s">
        <v>6375</v>
      </c>
    </row>
    <row r="102" spans="1:10">
      <c r="A102" s="58">
        <v>101</v>
      </c>
      <c r="B102" s="261" t="s">
        <v>1326</v>
      </c>
      <c r="C102" s="261" t="s">
        <v>4331</v>
      </c>
      <c r="D102" s="261" t="s">
        <v>5213</v>
      </c>
      <c r="E102" s="261" t="s">
        <v>4381</v>
      </c>
      <c r="F102" s="261" t="s">
        <v>32</v>
      </c>
      <c r="G102" s="261" t="s">
        <v>5879</v>
      </c>
      <c r="H102" s="257">
        <f>SUMIF(주문_리스트!D:D,거래처!$B102,주문_리스트!M:M)+SUMIF(주문_리스트!D:D,거래처!B102,주문_리스트!N:N)</f>
        <v>0</v>
      </c>
      <c r="I102" s="52" t="s">
        <v>4760</v>
      </c>
    </row>
    <row r="103" spans="1:10">
      <c r="A103" s="58">
        <v>102</v>
      </c>
      <c r="B103" s="261" t="s">
        <v>1046</v>
      </c>
      <c r="C103" s="261" t="s">
        <v>1047</v>
      </c>
      <c r="D103" s="261" t="s">
        <v>5214</v>
      </c>
      <c r="E103" s="261" t="s">
        <v>1048</v>
      </c>
      <c r="F103" s="261" t="s">
        <v>969</v>
      </c>
      <c r="H103" s="257">
        <f>SUMIF(주문_리스트!D:D,거래처!$B103,주문_리스트!M:M)+SUMIF(주문_리스트!D:D,거래처!B103,주문_리스트!N:N)</f>
        <v>0</v>
      </c>
    </row>
    <row r="104" spans="1:10">
      <c r="A104" s="58">
        <v>103</v>
      </c>
      <c r="B104" s="261" t="s">
        <v>1327</v>
      </c>
      <c r="C104" s="261" t="s">
        <v>995</v>
      </c>
      <c r="D104" s="261" t="s">
        <v>5215</v>
      </c>
      <c r="E104" s="261" t="s">
        <v>996</v>
      </c>
      <c r="F104" s="261" t="s">
        <v>969</v>
      </c>
      <c r="H104" s="257">
        <f>SUMIF(주문_리스트!D:D,거래처!$B104,주문_리스트!M:M)+SUMIF(주문_리스트!D:D,거래처!B104,주문_리스트!N:N)-3050000</f>
        <v>0</v>
      </c>
      <c r="I104" s="52" t="s">
        <v>6402</v>
      </c>
    </row>
    <row r="105" spans="1:10">
      <c r="A105" s="58">
        <v>104</v>
      </c>
      <c r="B105" s="261" t="s">
        <v>1328</v>
      </c>
      <c r="C105" s="261" t="s">
        <v>2237</v>
      </c>
      <c r="D105" s="261" t="s">
        <v>5216</v>
      </c>
      <c r="E105" s="261" t="s">
        <v>2238</v>
      </c>
      <c r="F105" s="261" t="s">
        <v>33</v>
      </c>
      <c r="H105" s="257">
        <f>SUMIF(주문_리스트!D:D,거래처!$B105,주문_리스트!M:M)+SUMIF(주문_리스트!D:D,거래처!B105,주문_리스트!N:N)</f>
        <v>0</v>
      </c>
      <c r="J105" t="s">
        <v>2793</v>
      </c>
    </row>
    <row r="106" spans="1:10">
      <c r="A106" s="58">
        <v>105</v>
      </c>
      <c r="B106" s="261" t="s">
        <v>1082</v>
      </c>
      <c r="C106" s="261" t="s">
        <v>1083</v>
      </c>
      <c r="D106" s="261" t="s">
        <v>5217</v>
      </c>
      <c r="E106" s="261" t="s">
        <v>1084</v>
      </c>
      <c r="F106" s="261" t="s">
        <v>960</v>
      </c>
      <c r="G106" s="261" t="s">
        <v>3736</v>
      </c>
      <c r="H106" s="257">
        <f>SUMIF(주문_리스트!D:D,거래처!$B106,주문_리스트!M:M)+SUMIF(주문_리스트!D:D,거래처!B106,주문_리스트!N:N)</f>
        <v>0</v>
      </c>
    </row>
    <row r="107" spans="1:10">
      <c r="A107" s="58">
        <v>106</v>
      </c>
      <c r="B107" s="261" t="s">
        <v>2795</v>
      </c>
      <c r="C107" s="261" t="s">
        <v>3052</v>
      </c>
      <c r="D107" s="329"/>
      <c r="E107" s="261" t="s">
        <v>3053</v>
      </c>
      <c r="F107" s="261" t="s">
        <v>960</v>
      </c>
      <c r="G107" s="261" t="s">
        <v>3054</v>
      </c>
      <c r="H107" s="257">
        <f>SUMIF(주문_리스트!D:D,거래처!$B107,주문_리스트!M:M)+SUMIF(주문_리스트!D:D,거래처!B107,주문_리스트!N:N)-450000</f>
        <v>0</v>
      </c>
      <c r="I107" s="52" t="s">
        <v>6375</v>
      </c>
    </row>
    <row r="108" spans="1:10">
      <c r="A108" s="58">
        <v>107</v>
      </c>
      <c r="B108" s="261" t="s">
        <v>1015</v>
      </c>
      <c r="C108" s="261" t="s">
        <v>1016</v>
      </c>
      <c r="D108" s="327"/>
      <c r="E108" s="261" t="s">
        <v>1017</v>
      </c>
      <c r="F108" s="261" t="s">
        <v>960</v>
      </c>
      <c r="G108" s="261" t="s">
        <v>5366</v>
      </c>
      <c r="H108" s="257">
        <f>SUMIF(주문_리스트!D:D,거래처!$B108,주문_리스트!M:M)+SUMIF(주문_리스트!D:D,거래처!B108,주문_리스트!N:N)</f>
        <v>0</v>
      </c>
      <c r="I108" s="52" t="s">
        <v>6462</v>
      </c>
    </row>
    <row r="109" spans="1:10">
      <c r="A109" s="58">
        <v>108</v>
      </c>
      <c r="B109" s="261" t="s">
        <v>1010</v>
      </c>
      <c r="C109" s="261" t="s">
        <v>1011</v>
      </c>
      <c r="D109" s="329"/>
      <c r="E109" s="261" t="s">
        <v>1012</v>
      </c>
      <c r="F109" s="261" t="s">
        <v>969</v>
      </c>
      <c r="H109" s="257">
        <f>SUMIF(주문_리스트!D:D,거래처!$B109,주문_리스트!M:M)+SUMIF(주문_리스트!D:D,거래처!B109,주문_리스트!N:N)-3550000</f>
        <v>9615000</v>
      </c>
      <c r="I109" s="52" t="s">
        <v>6462</v>
      </c>
    </row>
    <row r="110" spans="1:10">
      <c r="A110" s="58">
        <v>109</v>
      </c>
      <c r="B110" s="261" t="s">
        <v>999</v>
      </c>
      <c r="C110" s="261" t="s">
        <v>1000</v>
      </c>
      <c r="D110" s="329"/>
      <c r="E110" s="261" t="s">
        <v>1001</v>
      </c>
      <c r="F110" s="261" t="s">
        <v>969</v>
      </c>
      <c r="H110" s="257">
        <f>SUMIF(주문_리스트!D:D,거래처!$B110,주문_리스트!M:M)+SUMIF(주문_리스트!D:D,거래처!B110,주문_리스트!N:N)-1200000</f>
        <v>0</v>
      </c>
      <c r="I110" s="52" t="s">
        <v>6452</v>
      </c>
    </row>
    <row r="111" spans="1:10">
      <c r="A111" s="58">
        <v>110</v>
      </c>
      <c r="B111" s="261" t="s">
        <v>1329</v>
      </c>
      <c r="C111" s="261" t="s">
        <v>1075</v>
      </c>
      <c r="D111" s="327"/>
      <c r="E111" s="261" t="s">
        <v>1076</v>
      </c>
      <c r="F111" s="261" t="s">
        <v>969</v>
      </c>
      <c r="H111" s="257">
        <f>SUMIF(주문_리스트!D:D,거래처!$B111,주문_리스트!M:M)+SUMIF(주문_리스트!D:D,거래처!B111,주문_리스트!N:N)</f>
        <v>0</v>
      </c>
    </row>
    <row r="112" spans="1:10">
      <c r="A112" s="58">
        <v>111</v>
      </c>
      <c r="B112" s="261" t="s">
        <v>1583</v>
      </c>
      <c r="C112" s="261" t="s">
        <v>1584</v>
      </c>
      <c r="D112" s="327"/>
      <c r="E112" s="261" t="s">
        <v>1585</v>
      </c>
      <c r="F112" s="261" t="s">
        <v>32</v>
      </c>
      <c r="G112" s="261" t="s">
        <v>1586</v>
      </c>
      <c r="H112" s="257">
        <f>SUMIF(주문_리스트!D:D,거래처!$B112,주문_리스트!M:M)+SUMIF(주문_리스트!D:D,거래처!B112,주문_리스트!N:N)+1500000</f>
        <v>0</v>
      </c>
      <c r="I112" s="52" t="s">
        <v>6402</v>
      </c>
    </row>
    <row r="113" spans="1:10">
      <c r="A113" s="58">
        <v>112</v>
      </c>
      <c r="B113" s="261" t="s">
        <v>1742</v>
      </c>
      <c r="C113" s="261" t="s">
        <v>1743</v>
      </c>
      <c r="D113" s="329" t="s">
        <v>5888</v>
      </c>
      <c r="E113" s="261" t="s">
        <v>1744</v>
      </c>
      <c r="F113" s="261" t="s">
        <v>32</v>
      </c>
      <c r="G113" s="261" t="s">
        <v>1745</v>
      </c>
      <c r="H113" s="257">
        <f>SUMIF(주문_리스트!D:D,거래처!$B113,주문_리스트!M:M)+SUMIF(주문_리스트!D:D,거래처!B113,주문_리스트!N:N)-5100000</f>
        <v>0</v>
      </c>
      <c r="I113" s="52" t="s">
        <v>6180</v>
      </c>
    </row>
    <row r="114" spans="1:10">
      <c r="A114" s="58">
        <v>113</v>
      </c>
      <c r="B114" s="261" t="s">
        <v>1330</v>
      </c>
      <c r="C114" s="261" t="s">
        <v>1135</v>
      </c>
      <c r="D114" s="327"/>
      <c r="E114" s="261" t="s">
        <v>1136</v>
      </c>
      <c r="H114" s="257">
        <f>SUMIF(주문_리스트!D:D,거래처!$B114,주문_리스트!M:M)+SUMIF(주문_리스트!D:D,거래처!B114,주문_리스트!N:N)-650000</f>
        <v>0</v>
      </c>
      <c r="I114" s="52" t="s">
        <v>6280</v>
      </c>
    </row>
    <row r="115" spans="1:10">
      <c r="A115" s="58">
        <v>114</v>
      </c>
      <c r="B115" s="261" t="s">
        <v>3860</v>
      </c>
      <c r="C115" s="261" t="s">
        <v>4332</v>
      </c>
      <c r="D115" s="327"/>
      <c r="E115" s="261" t="s">
        <v>4382</v>
      </c>
      <c r="F115" s="261" t="s">
        <v>33</v>
      </c>
      <c r="G115" s="261" t="s">
        <v>1140</v>
      </c>
      <c r="H115" s="257">
        <f>SUMIF(주문_리스트!D:D,거래처!$B115,주문_리스트!M:M)+SUMIF(주문_리스트!D:D,거래처!B115,주문_리스트!N:N)</f>
        <v>0</v>
      </c>
      <c r="I115" s="52" t="s">
        <v>6462</v>
      </c>
    </row>
    <row r="116" spans="1:10">
      <c r="A116" s="58">
        <v>115</v>
      </c>
      <c r="B116" s="261" t="s">
        <v>1154</v>
      </c>
      <c r="C116" s="261" t="s">
        <v>1155</v>
      </c>
      <c r="D116" s="261" t="s">
        <v>5218</v>
      </c>
      <c r="E116" s="261" t="s">
        <v>1156</v>
      </c>
      <c r="F116" s="261" t="s">
        <v>960</v>
      </c>
      <c r="G116" s="261" t="s">
        <v>1157</v>
      </c>
      <c r="H116" s="257">
        <f>SUMIF(주문_리스트!D:D,거래처!$B116,주문_리스트!M:M)+SUMIF(주문_리스트!D:D,거래처!B116,주문_리스트!N:N)-2300000</f>
        <v>0</v>
      </c>
      <c r="I116" s="52" t="s">
        <v>6030</v>
      </c>
    </row>
    <row r="117" spans="1:10">
      <c r="A117" s="58">
        <v>116</v>
      </c>
      <c r="B117" s="261" t="s">
        <v>1331</v>
      </c>
      <c r="C117" s="261" t="s">
        <v>1089</v>
      </c>
      <c r="D117" s="327"/>
      <c r="E117" s="261" t="s">
        <v>1090</v>
      </c>
      <c r="F117" s="261" t="s">
        <v>1161</v>
      </c>
      <c r="G117" s="261" t="s">
        <v>1090</v>
      </c>
      <c r="H117" s="257">
        <f>SUMIF(주문_리스트!D:D,거래처!$B117,주문_리스트!M:M)+SUMIF(주문_리스트!D:D,거래처!B117,주문_리스트!N:N)</f>
        <v>0</v>
      </c>
      <c r="I117" s="52" t="s">
        <v>5315</v>
      </c>
    </row>
    <row r="118" spans="1:10">
      <c r="A118" s="58">
        <v>117</v>
      </c>
      <c r="B118" s="261" t="s">
        <v>1171</v>
      </c>
      <c r="C118" s="261" t="s">
        <v>1172</v>
      </c>
      <c r="D118" s="329"/>
      <c r="E118" s="261" t="s">
        <v>1173</v>
      </c>
      <c r="F118" s="261" t="s">
        <v>32</v>
      </c>
      <c r="G118" s="261" t="s">
        <v>1174</v>
      </c>
      <c r="H118" s="257">
        <f>SUMIF(주문_리스트!D:D,거래처!$B118,주문_리스트!M:M)+SUMIF(주문_리스트!D:D,거래처!B118,주문_리스트!N:N)-1600000</f>
        <v>0</v>
      </c>
      <c r="I118" s="52" t="s">
        <v>5866</v>
      </c>
    </row>
    <row r="119" spans="1:10">
      <c r="A119" s="58">
        <v>118</v>
      </c>
      <c r="B119" s="261" t="s">
        <v>4333</v>
      </c>
      <c r="C119" s="261" t="s">
        <v>4334</v>
      </c>
      <c r="D119" s="261" t="s">
        <v>5219</v>
      </c>
      <c r="E119" s="261" t="s">
        <v>4383</v>
      </c>
      <c r="F119" s="261" t="s">
        <v>33</v>
      </c>
      <c r="G119" s="261" t="s">
        <v>4384</v>
      </c>
      <c r="H119" s="257">
        <f>SUMIF(주문_리스트!D:D,거래처!$B119,주문_리스트!M:M)+SUMIF(주문_리스트!D:D,거래처!B119,주문_리스트!N:N)-1600000</f>
        <v>0</v>
      </c>
    </row>
    <row r="120" spans="1:10">
      <c r="A120" s="58">
        <v>119</v>
      </c>
      <c r="B120" s="261" t="s">
        <v>1209</v>
      </c>
      <c r="C120" s="261" t="s">
        <v>1210</v>
      </c>
      <c r="D120" s="261" t="s">
        <v>5220</v>
      </c>
      <c r="E120" s="261" t="s">
        <v>1211</v>
      </c>
      <c r="F120" s="261" t="s">
        <v>969</v>
      </c>
      <c r="H120" s="257">
        <f>SUMIF(주문_리스트!D:D,거래처!$B120,주문_리스트!M:M)+SUMIF(주문_리스트!D:D,거래처!B120,주문_리스트!N:N)-1600000</f>
        <v>0</v>
      </c>
      <c r="I120" s="52" t="s">
        <v>6462</v>
      </c>
    </row>
    <row r="121" spans="1:10">
      <c r="A121" s="58">
        <v>120</v>
      </c>
      <c r="B121" s="261" t="s">
        <v>2426</v>
      </c>
      <c r="C121" s="261" t="s">
        <v>1493</v>
      </c>
      <c r="D121" s="327"/>
      <c r="E121" s="261" t="s">
        <v>1494</v>
      </c>
      <c r="H121" s="257">
        <f>SUMIF(주문_리스트!D:D,거래처!$B121,주문_리스트!M:M)+SUMIF(주문_리스트!D:D,거래처!B121,주문_리스트!N:N)-250000</f>
        <v>0</v>
      </c>
    </row>
    <row r="122" spans="1:10">
      <c r="A122" s="58">
        <v>121</v>
      </c>
      <c r="B122" s="261" t="s">
        <v>2228</v>
      </c>
      <c r="C122" s="261" t="s">
        <v>2229</v>
      </c>
      <c r="D122" s="327"/>
      <c r="E122" s="261" t="s">
        <v>2230</v>
      </c>
      <c r="F122" s="261" t="s">
        <v>32</v>
      </c>
      <c r="G122" s="261" t="s">
        <v>2231</v>
      </c>
      <c r="H122" s="257">
        <f>SUMIF(주문_리스트!D:D,거래처!$B122,주문_리스트!M:M)+SUMIF(주문_리스트!D:D,거래처!B122,주문_리스트!N:N)-1500000</f>
        <v>0</v>
      </c>
      <c r="J122" s="335" t="s">
        <v>6096</v>
      </c>
    </row>
    <row r="123" spans="1:10">
      <c r="A123" s="58">
        <v>122</v>
      </c>
      <c r="B123" s="261" t="s">
        <v>1536</v>
      </c>
      <c r="C123" s="261" t="s">
        <v>1537</v>
      </c>
      <c r="D123" s="327"/>
      <c r="E123" s="261" t="s">
        <v>1538</v>
      </c>
      <c r="F123" s="261" t="s">
        <v>960</v>
      </c>
      <c r="G123" s="261" t="s">
        <v>1203</v>
      </c>
      <c r="H123" s="257">
        <f>SUMIF(주문_리스트!D:D,거래처!$B123,주문_리스트!M:M)+SUMIF(주문_리스트!D:D,거래처!B123,주문_리스트!N:N)</f>
        <v>0</v>
      </c>
    </row>
    <row r="124" spans="1:10">
      <c r="A124" s="58">
        <v>123</v>
      </c>
      <c r="B124" s="261" t="s">
        <v>1620</v>
      </c>
      <c r="C124" s="261" t="s">
        <v>1621</v>
      </c>
      <c r="D124" s="329"/>
      <c r="E124" s="261" t="s">
        <v>1622</v>
      </c>
      <c r="F124" s="261" t="s">
        <v>1161</v>
      </c>
      <c r="G124" s="261" t="s">
        <v>1622</v>
      </c>
      <c r="H124" s="257">
        <f>SUMIF(주문_리스트!D:D,거래처!$B124,주문_리스트!M:M)+SUMIF(주문_리스트!D:D,거래처!B124,주문_리스트!N:N)-250000</f>
        <v>0</v>
      </c>
      <c r="I124" s="52" t="s">
        <v>4959</v>
      </c>
    </row>
    <row r="125" spans="1:10">
      <c r="A125" s="58">
        <v>124</v>
      </c>
      <c r="B125" s="261" t="s">
        <v>4811</v>
      </c>
      <c r="C125" s="261" t="s">
        <v>4812</v>
      </c>
      <c r="D125" s="332" t="s">
        <v>5221</v>
      </c>
      <c r="E125" s="261" t="s">
        <v>4813</v>
      </c>
      <c r="F125" s="261" t="s">
        <v>960</v>
      </c>
      <c r="G125" s="261" t="s">
        <v>4814</v>
      </c>
      <c r="H125" s="257">
        <f>SUMIF(주문_리스트!D:D,거래처!$B125,주문_리스트!M:M)+SUMIF(주문_리스트!D:D,거래처!B125,주문_리스트!N:N)-4755000</f>
        <v>0</v>
      </c>
      <c r="I125" s="52" t="s">
        <v>6452</v>
      </c>
    </row>
    <row r="126" spans="1:10">
      <c r="A126" s="58">
        <v>125</v>
      </c>
      <c r="B126" s="261" t="s">
        <v>1793</v>
      </c>
      <c r="C126" s="261" t="s">
        <v>3022</v>
      </c>
      <c r="D126" s="327"/>
      <c r="E126" s="261" t="s">
        <v>3023</v>
      </c>
      <c r="F126" s="261" t="s">
        <v>960</v>
      </c>
      <c r="G126" s="261" t="s">
        <v>3024</v>
      </c>
      <c r="H126" s="257">
        <f>SUMIF(주문_리스트!D:D,거래처!$B126,주문_리스트!M:M)+SUMIF(주문_리스트!D:D,거래처!B126,주문_리스트!N:N)-150000</f>
        <v>0</v>
      </c>
    </row>
    <row r="127" spans="1:10">
      <c r="A127" s="58">
        <v>126</v>
      </c>
      <c r="B127" s="261" t="s">
        <v>1845</v>
      </c>
      <c r="C127" s="261" t="s">
        <v>1846</v>
      </c>
      <c r="D127" s="327"/>
      <c r="E127" s="261" t="s">
        <v>1847</v>
      </c>
      <c r="F127" s="261" t="s">
        <v>969</v>
      </c>
      <c r="H127" s="257">
        <f>SUMIF(주문_리스트!D:D,거래처!$B127,주문_리스트!M:M)+SUMIF(주문_리스트!D:D,거래처!B127,주문_리스트!N:N)-250000</f>
        <v>0</v>
      </c>
    </row>
    <row r="128" spans="1:10">
      <c r="A128" s="58">
        <v>127</v>
      </c>
      <c r="B128" s="261" t="s">
        <v>1968</v>
      </c>
      <c r="C128" s="261" t="s">
        <v>1969</v>
      </c>
      <c r="D128" s="329"/>
      <c r="E128" s="261" t="s">
        <v>1970</v>
      </c>
      <c r="F128" s="261" t="s">
        <v>960</v>
      </c>
      <c r="G128" s="261" t="s">
        <v>1971</v>
      </c>
      <c r="H128" s="257">
        <f>SUMIF(주문_리스트!D:D,거래처!$B128,주문_리스트!M:M)+SUMIF(주문_리스트!D:D,거래처!B128,주문_리스트!N:N)</f>
        <v>0</v>
      </c>
      <c r="I128" s="52" t="s">
        <v>5135</v>
      </c>
    </row>
    <row r="129" spans="1:10">
      <c r="A129" s="58">
        <v>128</v>
      </c>
      <c r="B129" s="261" t="s">
        <v>2003</v>
      </c>
      <c r="C129" s="261" t="s">
        <v>2018</v>
      </c>
      <c r="D129" s="327"/>
      <c r="E129" s="261" t="s">
        <v>2019</v>
      </c>
      <c r="F129" s="261" t="s">
        <v>32</v>
      </c>
      <c r="G129" s="261" t="s">
        <v>4385</v>
      </c>
      <c r="H129" s="257">
        <f>SUMIF(주문_리스트!D:D,거래처!$B129,주문_리스트!M:M)+SUMIF(주문_리스트!D:D,거래처!B129,주문_리스트!N:N)</f>
        <v>0</v>
      </c>
    </row>
    <row r="130" spans="1:10">
      <c r="A130" s="58">
        <v>129</v>
      </c>
      <c r="B130" s="261" t="s">
        <v>1985</v>
      </c>
      <c r="C130" s="261" t="s">
        <v>1986</v>
      </c>
      <c r="D130" s="329"/>
      <c r="E130" s="261" t="s">
        <v>1987</v>
      </c>
      <c r="H130" s="257">
        <f>SUMIF(주문_리스트!D:D,거래처!$B130,주문_리스트!M:M)+SUMIF(주문_리스트!D:D,거래처!B130,주문_리스트!N:N)</f>
        <v>0</v>
      </c>
    </row>
    <row r="131" spans="1:10">
      <c r="A131" s="58">
        <v>130</v>
      </c>
      <c r="B131" s="261" t="s">
        <v>1990</v>
      </c>
      <c r="C131" s="261" t="s">
        <v>1991</v>
      </c>
      <c r="D131" s="327"/>
      <c r="E131" s="261" t="s">
        <v>1992</v>
      </c>
      <c r="H131" s="257">
        <f>SUMIF(주문_리스트!D:D,거래처!$B131,주문_리스트!M:M)+SUMIF(주문_리스트!D:D,거래처!B131,주문_리스트!N:N)</f>
        <v>0</v>
      </c>
      <c r="I131" s="52" t="s">
        <v>3432</v>
      </c>
    </row>
    <row r="132" spans="1:10">
      <c r="A132" s="58">
        <v>131</v>
      </c>
      <c r="B132" s="261" t="s">
        <v>2715</v>
      </c>
      <c r="C132" s="261" t="s">
        <v>2716</v>
      </c>
      <c r="D132" s="261" t="s">
        <v>5222</v>
      </c>
      <c r="E132" s="261" t="s">
        <v>2717</v>
      </c>
      <c r="F132" s="261" t="s">
        <v>33</v>
      </c>
      <c r="G132" s="261" t="s">
        <v>2718</v>
      </c>
      <c r="H132" s="257">
        <f>SUMIF(주문_리스트!D:D,거래처!$B132,주문_리스트!M:M)+SUMIF(주문_리스트!D:D,거래처!B132,주문_리스트!N:N)</f>
        <v>0</v>
      </c>
      <c r="I132" s="52" t="s">
        <v>6280</v>
      </c>
    </row>
    <row r="133" spans="1:10">
      <c r="A133" s="58">
        <v>132</v>
      </c>
      <c r="B133" s="261" t="s">
        <v>2044</v>
      </c>
      <c r="C133" s="261" t="s">
        <v>2045</v>
      </c>
      <c r="D133" s="327"/>
      <c r="E133" s="261" t="s">
        <v>2046</v>
      </c>
      <c r="F133" s="261" t="s">
        <v>970</v>
      </c>
      <c r="G133" s="261" t="s">
        <v>2047</v>
      </c>
      <c r="H133" s="257">
        <f>SUMIF(주문_리스트!D:D,거래처!$B133,주문_리스트!M:M)+SUMIF(주문_리스트!D:D,거래처!B133,주문_리스트!N:N)</f>
        <v>0</v>
      </c>
      <c r="I133" s="52" t="s">
        <v>3228</v>
      </c>
    </row>
    <row r="134" spans="1:10">
      <c r="A134" s="58">
        <v>133</v>
      </c>
      <c r="B134" s="261" t="s">
        <v>2250</v>
      </c>
      <c r="C134" s="261" t="s">
        <v>2069</v>
      </c>
      <c r="D134" s="261" t="s">
        <v>5223</v>
      </c>
      <c r="E134" s="261" t="s">
        <v>2070</v>
      </c>
      <c r="F134" s="261" t="s">
        <v>969</v>
      </c>
      <c r="H134" s="257">
        <f>SUMIF(주문_리스트!D:D,거래처!$B134,주문_리스트!M:M)+SUMIF(주문_리스트!D:D,거래처!B134,주문_리스트!N:N)</f>
        <v>0</v>
      </c>
      <c r="I134" s="52" t="s">
        <v>6251</v>
      </c>
    </row>
    <row r="135" spans="1:10">
      <c r="A135" s="58">
        <v>134</v>
      </c>
      <c r="B135" s="261" t="s">
        <v>2082</v>
      </c>
      <c r="C135" s="261" t="s">
        <v>2083</v>
      </c>
      <c r="D135" s="327"/>
      <c r="E135" s="261" t="s">
        <v>2084</v>
      </c>
      <c r="H135" s="257">
        <f>SUMIF(주문_리스트!D:D,거래처!$B135,주문_리스트!M:M)+SUMIF(주문_리스트!D:D,거래처!B135,주문_리스트!N:N)</f>
        <v>0</v>
      </c>
      <c r="I135" s="52" t="s">
        <v>3521</v>
      </c>
      <c r="J135">
        <v>45</v>
      </c>
    </row>
    <row r="136" spans="1:10">
      <c r="A136" s="58">
        <v>135</v>
      </c>
      <c r="B136" s="261" t="s">
        <v>2096</v>
      </c>
      <c r="C136" s="261" t="s">
        <v>2098</v>
      </c>
      <c r="D136" s="327"/>
      <c r="E136" s="261" t="s">
        <v>2099</v>
      </c>
      <c r="H136" s="257">
        <f>SUMIF(주문_리스트!D:D,거래처!$B136,주문_리스트!M:M)+SUMIF(주문_리스트!D:D,거래처!B136,주문_리스트!N:N)</f>
        <v>0</v>
      </c>
    </row>
    <row r="137" spans="1:10">
      <c r="A137" s="58">
        <v>136</v>
      </c>
      <c r="B137" s="261" t="s">
        <v>3885</v>
      </c>
      <c r="C137" s="261" t="s">
        <v>2223</v>
      </c>
      <c r="D137" s="327"/>
      <c r="E137" s="261" t="s">
        <v>2224</v>
      </c>
      <c r="F137" s="261" t="s">
        <v>25</v>
      </c>
      <c r="H137" s="257">
        <f>SUMIF(주문_리스트!D:D,거래처!$B137,주문_리스트!M:M)+SUMIF(주문_리스트!D:D,거래처!B137,주문_리스트!N:N)</f>
        <v>0</v>
      </c>
    </row>
    <row r="138" spans="1:10">
      <c r="A138" s="58">
        <v>137</v>
      </c>
      <c r="B138" s="261" t="s">
        <v>2689</v>
      </c>
      <c r="C138" s="261" t="s">
        <v>2690</v>
      </c>
      <c r="D138" s="329"/>
      <c r="E138" s="261" t="s">
        <v>2691</v>
      </c>
      <c r="F138" s="261" t="s">
        <v>33</v>
      </c>
      <c r="G138" s="261" t="s">
        <v>2692</v>
      </c>
      <c r="H138" s="257">
        <f>SUMIF(주문_리스트!D:D,거래처!$B138,주문_리스트!M:M)+SUMIF(주문_리스트!D:D,거래처!B138,주문_리스트!N:N)</f>
        <v>0</v>
      </c>
    </row>
    <row r="139" spans="1:10">
      <c r="A139" s="58">
        <v>138</v>
      </c>
      <c r="B139" s="261" t="s">
        <v>2314</v>
      </c>
      <c r="C139" s="261" t="s">
        <v>2315</v>
      </c>
      <c r="D139" s="327"/>
      <c r="E139" s="261" t="s">
        <v>2316</v>
      </c>
      <c r="H139" s="257">
        <f>SUMIF(주문_리스트!D:D,거래처!$B139,주문_리스트!M:M)+SUMIF(주문_리스트!D:D,거래처!B139,주문_리스트!N:N)</f>
        <v>0</v>
      </c>
    </row>
    <row r="140" spans="1:10">
      <c r="A140" s="58">
        <v>139</v>
      </c>
      <c r="B140" s="261" t="s">
        <v>4335</v>
      </c>
      <c r="C140" s="261" t="s">
        <v>4336</v>
      </c>
      <c r="D140" s="327"/>
      <c r="E140" s="261" t="s">
        <v>4386</v>
      </c>
      <c r="F140" s="261" t="s">
        <v>32</v>
      </c>
      <c r="G140" s="261" t="s">
        <v>4387</v>
      </c>
      <c r="H140" s="257">
        <f>SUMIF(주문_리스트!D:D,거래처!$B140,주문_리스트!M:M)+SUMIF(주문_리스트!D:D,거래처!B140,주문_리스트!N:N)</f>
        <v>0</v>
      </c>
    </row>
    <row r="141" spans="1:10">
      <c r="A141" s="58">
        <v>140</v>
      </c>
      <c r="B141" s="261" t="s">
        <v>2304</v>
      </c>
      <c r="C141" s="261" t="s">
        <v>2305</v>
      </c>
      <c r="D141" s="329"/>
      <c r="E141" s="261" t="s">
        <v>2306</v>
      </c>
      <c r="H141" s="257">
        <f>SUMIF(주문_리스트!D:D,거래처!$B141,주문_리스트!M:M)+SUMIF(주문_리스트!D:D,거래처!B141,주문_리스트!N:N)</f>
        <v>0</v>
      </c>
    </row>
    <row r="142" spans="1:10">
      <c r="A142" s="58">
        <v>141</v>
      </c>
      <c r="B142" s="261" t="s">
        <v>2310</v>
      </c>
      <c r="C142" s="261" t="s">
        <v>2311</v>
      </c>
      <c r="D142" s="327"/>
      <c r="E142" s="261" t="s">
        <v>2312</v>
      </c>
      <c r="H142" s="257">
        <f>SUMIF(주문_리스트!D:D,거래처!$B142,주문_리스트!M:M)+SUMIF(주문_리스트!D:D,거래처!B142,주문_리스트!N:N)</f>
        <v>0</v>
      </c>
    </row>
    <row r="143" spans="1:10">
      <c r="A143" s="58">
        <v>142</v>
      </c>
      <c r="B143" s="261" t="s">
        <v>2320</v>
      </c>
      <c r="C143" s="261" t="s">
        <v>2321</v>
      </c>
      <c r="D143" s="327"/>
      <c r="E143" s="261" t="s">
        <v>2322</v>
      </c>
      <c r="H143" s="257">
        <f>SUMIF(주문_리스트!D:D,거래처!$B143,주문_리스트!M:M)+SUMIF(주문_리스트!D:D,거래처!B143,주문_리스트!N:N)</f>
        <v>0</v>
      </c>
    </row>
    <row r="144" spans="1:10">
      <c r="A144" s="58">
        <v>143</v>
      </c>
      <c r="B144" s="261" t="s">
        <v>2404</v>
      </c>
      <c r="C144" s="261" t="s">
        <v>2405</v>
      </c>
      <c r="D144" s="261" t="s">
        <v>5224</v>
      </c>
      <c r="E144" s="261" t="s">
        <v>2406</v>
      </c>
      <c r="F144" s="261" t="s">
        <v>25</v>
      </c>
      <c r="H144" s="257">
        <f>SUMIF(주문_리스트!D:D,거래처!$B144,주문_리스트!M:M)+SUMIF(주문_리스트!D:D,거래처!B144,주문_리스트!N:N)</f>
        <v>0</v>
      </c>
    </row>
    <row r="145" spans="1:10">
      <c r="A145" s="58">
        <v>144</v>
      </c>
      <c r="B145" s="261" t="s">
        <v>2407</v>
      </c>
      <c r="C145" s="261" t="s">
        <v>2876</v>
      </c>
      <c r="D145" s="261" t="s">
        <v>5630</v>
      </c>
      <c r="E145" s="261" t="s">
        <v>2877</v>
      </c>
      <c r="F145" s="261" t="s">
        <v>5631</v>
      </c>
      <c r="G145" s="261" t="s">
        <v>5632</v>
      </c>
      <c r="H145" s="257">
        <f>SUMIF(주문_리스트!D:D,거래처!$B145,주문_리스트!M:M)+SUMIF(주문_리스트!D:D,거래처!B145,주문_리스트!N:N)</f>
        <v>0</v>
      </c>
      <c r="I145" s="52" t="s">
        <v>6452</v>
      </c>
    </row>
    <row r="146" spans="1:10">
      <c r="A146" s="58">
        <v>145</v>
      </c>
      <c r="B146" s="261" t="s">
        <v>2422</v>
      </c>
      <c r="C146" s="261" t="s">
        <v>2423</v>
      </c>
      <c r="D146" s="327"/>
      <c r="E146" s="261" t="s">
        <v>2424</v>
      </c>
      <c r="F146" s="261" t="s">
        <v>960</v>
      </c>
      <c r="G146" s="261" t="s">
        <v>2425</v>
      </c>
      <c r="H146" s="257">
        <f>SUMIF(주문_리스트!D:D,거래처!$B146,주문_리스트!M:M)+SUMIF(주문_리스트!D:D,거래처!B146,주문_리스트!N:N)</f>
        <v>0</v>
      </c>
    </row>
    <row r="147" spans="1:10">
      <c r="A147" s="58">
        <v>146</v>
      </c>
      <c r="B147" s="261" t="s">
        <v>2611</v>
      </c>
      <c r="C147" s="261" t="s">
        <v>2609</v>
      </c>
      <c r="D147" s="261" t="s">
        <v>5225</v>
      </c>
      <c r="E147" s="261" t="s">
        <v>2610</v>
      </c>
      <c r="H147" s="257">
        <f>SUMIF(주문_리스트!D:D,거래처!$B147,주문_리스트!M:M)+SUMIF(주문_리스트!D:D,거래처!B147,주문_리스트!N:N)</f>
        <v>0</v>
      </c>
    </row>
    <row r="148" spans="1:10">
      <c r="A148" s="58">
        <v>147</v>
      </c>
      <c r="B148" s="261" t="s">
        <v>2496</v>
      </c>
      <c r="C148" s="261" t="s">
        <v>2497</v>
      </c>
      <c r="D148" s="327"/>
      <c r="E148" s="261" t="s">
        <v>3684</v>
      </c>
      <c r="F148" s="261" t="s">
        <v>32</v>
      </c>
      <c r="G148" s="261" t="s">
        <v>3685</v>
      </c>
      <c r="H148" s="257">
        <f>SUMIF(주문_리스트!D:D,거래처!$B148,주문_리스트!M:M)+SUMIF(주문_리스트!D:D,거래처!B148,주문_리스트!N:N)</f>
        <v>4300000</v>
      </c>
      <c r="I148" s="52" t="s">
        <v>6462</v>
      </c>
    </row>
    <row r="149" spans="1:10">
      <c r="A149" s="58">
        <v>148</v>
      </c>
      <c r="B149" s="261" t="s">
        <v>2567</v>
      </c>
      <c r="C149" s="261" t="s">
        <v>2568</v>
      </c>
      <c r="D149" s="261" t="s">
        <v>2569</v>
      </c>
      <c r="E149" s="261" t="s">
        <v>2570</v>
      </c>
      <c r="F149" s="261" t="s">
        <v>32</v>
      </c>
      <c r="G149" s="261" t="s">
        <v>2571</v>
      </c>
      <c r="H149" s="257">
        <f>SUMIF(주문_리스트!D:D,거래처!$B149,주문_리스트!M:M)+SUMIF(주문_리스트!D:D,거래처!B149,주문_리스트!N:N)</f>
        <v>0</v>
      </c>
    </row>
    <row r="150" spans="1:10">
      <c r="A150" s="58">
        <v>149</v>
      </c>
      <c r="B150" s="261" t="s">
        <v>2637</v>
      </c>
      <c r="C150" s="261" t="s">
        <v>2638</v>
      </c>
      <c r="D150" s="329"/>
      <c r="E150" s="261" t="s">
        <v>2639</v>
      </c>
      <c r="F150" s="261" t="s">
        <v>960</v>
      </c>
      <c r="G150" s="261" t="s">
        <v>2640</v>
      </c>
      <c r="H150" s="257">
        <f>SUMIF(주문_리스트!D:D,거래처!$B150,주문_리스트!M:M)+SUMIF(주문_리스트!D:D,거래처!B150,주문_리스트!N:N)</f>
        <v>0</v>
      </c>
      <c r="I150" s="52" t="s">
        <v>5825</v>
      </c>
    </row>
    <row r="151" spans="1:10">
      <c r="A151" s="58">
        <v>150</v>
      </c>
      <c r="B151" s="261" t="s">
        <v>2665</v>
      </c>
      <c r="C151" s="261" t="s">
        <v>2666</v>
      </c>
      <c r="D151" s="329"/>
      <c r="E151" s="261" t="s">
        <v>2667</v>
      </c>
      <c r="F151" s="261" t="s">
        <v>1161</v>
      </c>
      <c r="H151" s="257">
        <f>SUMIF(주문_리스트!D:D,거래처!$B151,주문_리스트!M:M)+SUMIF(주문_리스트!D:D,거래처!B151,주문_리스트!N:N)</f>
        <v>0</v>
      </c>
    </row>
    <row r="152" spans="1:10">
      <c r="A152" s="58">
        <v>151</v>
      </c>
      <c r="B152" s="261" t="s">
        <v>2675</v>
      </c>
      <c r="C152" s="261" t="s">
        <v>2676</v>
      </c>
      <c r="D152" s="327"/>
      <c r="E152" s="261" t="s">
        <v>2677</v>
      </c>
      <c r="F152" s="261" t="s">
        <v>960</v>
      </c>
      <c r="G152" s="261" t="s">
        <v>2678</v>
      </c>
      <c r="H152" s="257">
        <f>SUMIF(주문_리스트!D:D,거래처!$B152,주문_리스트!M:M)+SUMIF(주문_리스트!D:D,거래처!B152,주문_리스트!N:N)</f>
        <v>1210000</v>
      </c>
      <c r="I152" s="52" t="s">
        <v>6375</v>
      </c>
      <c r="J152" s="335"/>
    </row>
    <row r="153" spans="1:10">
      <c r="A153" s="58">
        <v>152</v>
      </c>
      <c r="B153" s="261" t="s">
        <v>2693</v>
      </c>
      <c r="C153" s="261" t="s">
        <v>2694</v>
      </c>
      <c r="D153" s="332" t="s">
        <v>5226</v>
      </c>
      <c r="E153" s="261" t="s">
        <v>2695</v>
      </c>
      <c r="F153" s="261" t="s">
        <v>1161</v>
      </c>
      <c r="H153" s="257">
        <f>SUMIF(주문_리스트!D:D,거래처!$B153,주문_리스트!M:M)+SUMIF(주문_리스트!D:D,거래처!B153,주문_리스트!N:N)</f>
        <v>0</v>
      </c>
      <c r="J153">
        <v>-250000</v>
      </c>
    </row>
    <row r="154" spans="1:10">
      <c r="A154" s="58">
        <v>153</v>
      </c>
      <c r="B154" s="261" t="s">
        <v>2700</v>
      </c>
      <c r="C154" s="261" t="s">
        <v>2701</v>
      </c>
      <c r="D154" s="261" t="s">
        <v>5227</v>
      </c>
      <c r="E154" s="261" t="s">
        <v>2702</v>
      </c>
      <c r="F154" s="261" t="s">
        <v>1161</v>
      </c>
      <c r="H154" s="257">
        <f>SUMIF(주문_리스트!D:D,거래처!$B154,주문_리스트!M:M)+SUMIF(주문_리스트!D:D,거래처!B154,주문_리스트!N:N)</f>
        <v>0</v>
      </c>
      <c r="I154" s="52" t="s">
        <v>3009</v>
      </c>
    </row>
    <row r="155" spans="1:10">
      <c r="A155" s="58">
        <v>154</v>
      </c>
      <c r="B155" s="261" t="s">
        <v>2719</v>
      </c>
      <c r="C155" s="261" t="s">
        <v>2720</v>
      </c>
      <c r="D155" s="327"/>
      <c r="E155" s="261" t="s">
        <v>2721</v>
      </c>
      <c r="F155" s="261" t="s">
        <v>1161</v>
      </c>
      <c r="G155" s="261" t="s">
        <v>2722</v>
      </c>
      <c r="H155" s="257">
        <f>SUMIF(주문_리스트!D:D,거래처!$B155,주문_리스트!M:M)+SUMIF(주문_리스트!D:D,거래처!B155,주문_리스트!N:N)</f>
        <v>0</v>
      </c>
      <c r="I155" s="52" t="s">
        <v>6375</v>
      </c>
    </row>
    <row r="156" spans="1:10">
      <c r="A156" s="58">
        <v>155</v>
      </c>
      <c r="B156" s="261" t="s">
        <v>2739</v>
      </c>
      <c r="C156" s="261" t="s">
        <v>2740</v>
      </c>
      <c r="D156" s="261" t="s">
        <v>5228</v>
      </c>
      <c r="E156" s="261" t="s">
        <v>2741</v>
      </c>
      <c r="F156" s="261" t="s">
        <v>970</v>
      </c>
      <c r="G156" s="261" t="s">
        <v>2742</v>
      </c>
      <c r="H156" s="257">
        <f>SUMIF(주문_리스트!D:D,거래처!$B156,주문_리스트!M:M)+SUMIF(주문_리스트!D:D,거래처!B156,주문_리스트!N:N)</f>
        <v>0</v>
      </c>
      <c r="I156" s="52" t="s">
        <v>3655</v>
      </c>
    </row>
    <row r="157" spans="1:10">
      <c r="A157" s="58">
        <v>156</v>
      </c>
      <c r="B157" s="261" t="s">
        <v>2790</v>
      </c>
      <c r="C157" s="261" t="s">
        <v>2796</v>
      </c>
      <c r="D157" s="327"/>
      <c r="E157" s="261" t="s">
        <v>2797</v>
      </c>
      <c r="F157" s="261" t="s">
        <v>970</v>
      </c>
      <c r="G157" s="261" t="s">
        <v>3181</v>
      </c>
      <c r="H157" s="257">
        <f>SUMIF(주문_리스트!D:D,거래처!$B157,주문_리스트!M:M)+SUMIF(주문_리스트!D:D,거래처!B157,주문_리스트!N:N)</f>
        <v>0</v>
      </c>
    </row>
    <row r="158" spans="1:10">
      <c r="A158" s="58">
        <v>157</v>
      </c>
      <c r="B158" s="261" t="s">
        <v>2799</v>
      </c>
      <c r="C158" s="261" t="s">
        <v>2800</v>
      </c>
      <c r="D158" s="261" t="s">
        <v>5229</v>
      </c>
      <c r="E158" s="261" t="s">
        <v>2801</v>
      </c>
      <c r="F158" s="261" t="s">
        <v>1161</v>
      </c>
      <c r="H158" s="257">
        <f>SUMIF(주문_리스트!D:D,거래처!$B158,주문_리스트!M:M)+SUMIF(주문_리스트!D:D,거래처!B158,주문_리스트!N:N)</f>
        <v>0</v>
      </c>
    </row>
    <row r="159" spans="1:10">
      <c r="A159" s="58">
        <v>158</v>
      </c>
      <c r="B159" s="261" t="s">
        <v>2803</v>
      </c>
      <c r="C159" s="261" t="s">
        <v>2804</v>
      </c>
      <c r="D159" s="327"/>
      <c r="E159" s="261" t="s">
        <v>2805</v>
      </c>
      <c r="F159" s="261" t="s">
        <v>969</v>
      </c>
      <c r="H159" s="257">
        <f>SUMIF(주문_리스트!D:D,거래처!$B159,주문_리스트!M:M)+SUMIF(주문_리스트!D:D,거래처!B159,주문_리스트!N:N)</f>
        <v>0</v>
      </c>
    </row>
    <row r="160" spans="1:10">
      <c r="A160" s="58">
        <v>159</v>
      </c>
      <c r="B160" s="261" t="s">
        <v>2818</v>
      </c>
      <c r="C160" s="261" t="s">
        <v>2819</v>
      </c>
      <c r="D160" s="327"/>
      <c r="E160" s="261" t="s">
        <v>2820</v>
      </c>
      <c r="F160" s="261" t="s">
        <v>960</v>
      </c>
      <c r="G160" s="261" t="s">
        <v>2821</v>
      </c>
      <c r="H160" s="257">
        <f>SUMIF(주문_리스트!D:D,거래처!$B160,주문_리스트!M:M)+SUMIF(주문_리스트!D:D,거래처!B160,주문_리스트!N:N)</f>
        <v>0</v>
      </c>
      <c r="I160" s="52" t="s">
        <v>4959</v>
      </c>
    </row>
    <row r="161" spans="1:9">
      <c r="A161" s="58">
        <v>160</v>
      </c>
      <c r="B161" s="261" t="s">
        <v>2824</v>
      </c>
      <c r="C161" s="261" t="s">
        <v>2825</v>
      </c>
      <c r="D161" s="261" t="s">
        <v>5230</v>
      </c>
      <c r="E161" s="261" t="s">
        <v>2826</v>
      </c>
      <c r="F161" s="261" t="s">
        <v>1161</v>
      </c>
      <c r="H161" s="257">
        <f>SUMIF(주문_리스트!D:D,거래처!$B161,주문_리스트!M:M)+SUMIF(주문_리스트!D:D,거래처!B161,주문_리스트!N:N)</f>
        <v>0</v>
      </c>
    </row>
    <row r="162" spans="1:9">
      <c r="A162" s="58">
        <v>161</v>
      </c>
      <c r="B162" s="261" t="s">
        <v>2844</v>
      </c>
      <c r="C162" s="261" t="s">
        <v>2845</v>
      </c>
      <c r="D162" s="327"/>
      <c r="E162" s="261" t="s">
        <v>653</v>
      </c>
      <c r="F162" s="261" t="s">
        <v>1161</v>
      </c>
      <c r="H162" s="257">
        <f>SUMIF(주문_리스트!D:D,거래처!$B162,주문_리스트!M:M)+SUMIF(주문_리스트!D:D,거래처!B162,주문_리스트!N:N)-500000</f>
        <v>0</v>
      </c>
    </row>
    <row r="163" spans="1:9">
      <c r="A163" s="58">
        <v>162</v>
      </c>
      <c r="B163" s="261" t="s">
        <v>2858</v>
      </c>
      <c r="C163" s="261" t="s">
        <v>2859</v>
      </c>
      <c r="D163" s="327"/>
      <c r="E163" s="261" t="s">
        <v>2860</v>
      </c>
      <c r="F163" s="261" t="s">
        <v>970</v>
      </c>
      <c r="G163" s="261" t="s">
        <v>2861</v>
      </c>
      <c r="H163" s="257">
        <f>SUMIF(주문_리스트!D:D,거래처!$B163,주문_리스트!M:M)+SUMIF(주문_리스트!D:D,거래처!B163,주문_리스트!N:N)</f>
        <v>0</v>
      </c>
      <c r="I163" s="52" t="s">
        <v>2875</v>
      </c>
    </row>
    <row r="164" spans="1:9">
      <c r="A164" s="58">
        <v>163</v>
      </c>
      <c r="B164" s="261" t="s">
        <v>2863</v>
      </c>
      <c r="C164" s="261" t="s">
        <v>2864</v>
      </c>
      <c r="D164" s="327"/>
      <c r="E164" s="261" t="s">
        <v>2865</v>
      </c>
      <c r="F164" s="261" t="s">
        <v>969</v>
      </c>
      <c r="H164" s="257">
        <f>SUMIF(주문_리스트!D:D,거래처!$B164,주문_리스트!M:M)+SUMIF(주문_리스트!D:D,거래처!B164,주문_리스트!N:N)</f>
        <v>300000</v>
      </c>
    </row>
    <row r="165" spans="1:9">
      <c r="A165" s="58">
        <v>164</v>
      </c>
      <c r="B165" s="261" t="s">
        <v>2870</v>
      </c>
      <c r="C165" s="261" t="s">
        <v>2859</v>
      </c>
      <c r="D165" s="327"/>
      <c r="E165" s="261" t="s">
        <v>2860</v>
      </c>
      <c r="F165" s="261" t="s">
        <v>970</v>
      </c>
      <c r="G165" s="261" t="s">
        <v>2861</v>
      </c>
      <c r="H165" s="257">
        <f>SUMIF(주문_리스트!D:D,거래처!$B165,주문_리스트!M:M)+SUMIF(주문_리스트!D:D,거래처!B165,주문_리스트!N:N)</f>
        <v>0</v>
      </c>
    </row>
    <row r="166" spans="1:9">
      <c r="A166" s="58">
        <v>165</v>
      </c>
      <c r="B166" s="261" t="s">
        <v>2891</v>
      </c>
      <c r="C166" s="261" t="s">
        <v>2892</v>
      </c>
      <c r="D166" s="329"/>
      <c r="E166" s="261" t="s">
        <v>2893</v>
      </c>
      <c r="F166" s="261" t="s">
        <v>960</v>
      </c>
      <c r="G166" s="261" t="s">
        <v>2894</v>
      </c>
      <c r="H166" s="257">
        <f>SUMIF(주문_리스트!D:D,거래처!$B166,주문_리스트!M:M)+SUMIF(주문_리스트!D:D,거래처!B166,주문_리스트!N:N)</f>
        <v>0</v>
      </c>
    </row>
    <row r="167" spans="1:9">
      <c r="A167" s="58">
        <v>166</v>
      </c>
      <c r="B167" s="261" t="s">
        <v>2948</v>
      </c>
      <c r="C167" s="261" t="s">
        <v>2949</v>
      </c>
      <c r="D167" s="327"/>
      <c r="E167" s="261" t="s">
        <v>2950</v>
      </c>
      <c r="F167" s="261" t="s">
        <v>969</v>
      </c>
      <c r="H167" s="257">
        <f>SUMIF(주문_리스트!D:D,거래처!$B167,주문_리스트!M:M)+SUMIF(주문_리스트!D:D,거래처!B167,주문_리스트!N:N)</f>
        <v>0</v>
      </c>
    </row>
    <row r="168" spans="1:9">
      <c r="A168" s="58">
        <v>167</v>
      </c>
      <c r="B168" s="261" t="s">
        <v>2956</v>
      </c>
      <c r="C168" s="261" t="s">
        <v>2957</v>
      </c>
      <c r="D168" s="327"/>
      <c r="E168" s="261" t="s">
        <v>2958</v>
      </c>
      <c r="F168" s="261" t="s">
        <v>970</v>
      </c>
      <c r="G168" s="261" t="s">
        <v>2959</v>
      </c>
      <c r="H168" s="257">
        <f>SUMIF(주문_리스트!D:D,거래처!$B168,주문_리스트!M:M)+SUMIF(주문_리스트!D:D,거래처!B168,주문_리스트!N:N)</f>
        <v>0</v>
      </c>
      <c r="I168" s="52" t="s">
        <v>3009</v>
      </c>
    </row>
    <row r="169" spans="1:9">
      <c r="A169" s="58">
        <v>168</v>
      </c>
      <c r="B169" s="261" t="s">
        <v>3003</v>
      </c>
      <c r="C169" s="261" t="s">
        <v>3004</v>
      </c>
      <c r="D169" s="327"/>
      <c r="E169" s="261" t="s">
        <v>3005</v>
      </c>
      <c r="F169" s="261" t="s">
        <v>970</v>
      </c>
      <c r="G169" s="261" t="s">
        <v>3006</v>
      </c>
      <c r="H169" s="257">
        <f>SUMIF(주문_리스트!D:D,거래처!$B169,주문_리스트!M:M)+SUMIF(주문_리스트!D:D,거래처!B169,주문_리스트!N:N)</f>
        <v>0</v>
      </c>
    </row>
    <row r="170" spans="1:9">
      <c r="A170" s="58">
        <v>169</v>
      </c>
      <c r="B170" s="261" t="s">
        <v>3045</v>
      </c>
      <c r="C170" s="261" t="s">
        <v>3046</v>
      </c>
      <c r="D170" s="329"/>
      <c r="E170" s="261" t="s">
        <v>3047</v>
      </c>
      <c r="F170" s="261" t="s">
        <v>960</v>
      </c>
      <c r="G170" s="261" t="s">
        <v>3048</v>
      </c>
      <c r="H170" s="257">
        <f>SUMIF(주문_리스트!D:D,거래처!$B170,주문_리스트!M:M)+SUMIF(주문_리스트!D:D,거래처!B170,주문_리스트!N:N)</f>
        <v>0</v>
      </c>
    </row>
    <row r="171" spans="1:9">
      <c r="A171" s="58">
        <v>170</v>
      </c>
      <c r="B171" s="261" t="s">
        <v>3074</v>
      </c>
      <c r="C171" s="261" t="s">
        <v>3075</v>
      </c>
      <c r="D171" s="329"/>
      <c r="E171" s="261" t="s">
        <v>3076</v>
      </c>
      <c r="F171" s="261" t="s">
        <v>970</v>
      </c>
      <c r="G171" s="261" t="s">
        <v>3077</v>
      </c>
      <c r="H171" s="257">
        <f>SUMIF(주문_리스트!D:D,거래처!$B171,주문_리스트!M:M)+SUMIF(주문_리스트!D:D,거래처!B171,주문_리스트!N:N)</f>
        <v>0</v>
      </c>
    </row>
    <row r="172" spans="1:9">
      <c r="A172" s="58">
        <v>171</v>
      </c>
      <c r="B172" s="261" t="s">
        <v>3106</v>
      </c>
      <c r="C172" s="261" t="s">
        <v>3107</v>
      </c>
      <c r="D172" s="329"/>
      <c r="E172" s="261" t="s">
        <v>3108</v>
      </c>
      <c r="F172" s="261" t="s">
        <v>960</v>
      </c>
      <c r="H172" s="257">
        <f>SUMIF(주문_리스트!D:D,거래처!$B172,주문_리스트!M:M)+SUMIF(주문_리스트!D:D,거래처!B172,주문_리스트!N:N)</f>
        <v>0</v>
      </c>
    </row>
    <row r="173" spans="1:9">
      <c r="A173" s="58">
        <v>172</v>
      </c>
      <c r="B173" s="261" t="s">
        <v>3110</v>
      </c>
      <c r="C173" s="261" t="s">
        <v>3111</v>
      </c>
      <c r="D173" s="327"/>
      <c r="E173" s="261" t="s">
        <v>3112</v>
      </c>
      <c r="F173" s="261" t="s">
        <v>32</v>
      </c>
      <c r="G173" s="261" t="s">
        <v>3117</v>
      </c>
      <c r="H173" s="257">
        <f>SUMIF(주문_리스트!D:D,거래처!$B173,주문_리스트!M:M)+SUMIF(주문_리스트!D:D,거래처!B173,주문_리스트!N:N)</f>
        <v>0</v>
      </c>
      <c r="I173" s="52" t="s">
        <v>6402</v>
      </c>
    </row>
    <row r="174" spans="1:9">
      <c r="A174" s="58">
        <v>173</v>
      </c>
      <c r="B174" s="261" t="s">
        <v>3132</v>
      </c>
      <c r="C174" s="261" t="s">
        <v>3133</v>
      </c>
      <c r="D174" s="261" t="s">
        <v>5231</v>
      </c>
      <c r="E174" s="261" t="s">
        <v>3134</v>
      </c>
      <c r="F174" s="261" t="s">
        <v>960</v>
      </c>
      <c r="G174" s="261" t="s">
        <v>128</v>
      </c>
      <c r="H174" s="257">
        <f>SUMIF(주문_리스트!D:D,거래처!$B174,주문_리스트!M:M)+SUMIF(주문_리스트!D:D,거래처!B174,주문_리스트!N:N)</f>
        <v>0</v>
      </c>
    </row>
    <row r="175" spans="1:9">
      <c r="A175" s="58">
        <v>174</v>
      </c>
      <c r="B175" s="261" t="s">
        <v>3185</v>
      </c>
      <c r="C175" s="261" t="s">
        <v>3186</v>
      </c>
      <c r="D175" s="327"/>
      <c r="E175" s="261" t="s">
        <v>3187</v>
      </c>
      <c r="F175" s="261" t="s">
        <v>1161</v>
      </c>
      <c r="G175" s="261" t="s">
        <v>2722</v>
      </c>
      <c r="H175" s="257">
        <f>SUMIF(주문_리스트!D:D,거래처!$B175,주문_리스트!M:M)+SUMIF(주문_리스트!D:D,거래처!B175,주문_리스트!N:N)</f>
        <v>0</v>
      </c>
    </row>
    <row r="176" spans="1:9">
      <c r="A176" s="58">
        <v>175</v>
      </c>
      <c r="B176" s="261" t="s">
        <v>3633</v>
      </c>
      <c r="C176" s="261" t="s">
        <v>3634</v>
      </c>
      <c r="D176" s="327"/>
      <c r="E176" s="261" t="s">
        <v>3635</v>
      </c>
      <c r="F176" s="261" t="s">
        <v>33</v>
      </c>
      <c r="G176" s="261" t="s">
        <v>3635</v>
      </c>
      <c r="H176" s="257">
        <f>SUMIF(주문_리스트!D:D,거래처!$B176,주문_리스트!M:M)+SUMIF(주문_리스트!D:D,거래처!B176,주문_리스트!N:N)</f>
        <v>0</v>
      </c>
      <c r="I176" s="52" t="s">
        <v>5825</v>
      </c>
    </row>
    <row r="177" spans="1:9">
      <c r="A177" s="58">
        <v>176</v>
      </c>
      <c r="B177" s="261" t="s">
        <v>3213</v>
      </c>
      <c r="C177" s="261" t="s">
        <v>3214</v>
      </c>
      <c r="D177" s="332" t="s">
        <v>5232</v>
      </c>
      <c r="E177" s="261" t="s">
        <v>3215</v>
      </c>
      <c r="F177" s="261" t="s">
        <v>970</v>
      </c>
      <c r="G177" s="261" t="s">
        <v>3216</v>
      </c>
      <c r="H177" s="257">
        <f>SUMIF(주문_리스트!D:D,거래처!$B177,주문_리스트!M:M)+SUMIF(주문_리스트!D:D,거래처!B177,주문_리스트!N:N)</f>
        <v>0</v>
      </c>
    </row>
    <row r="178" spans="1:9">
      <c r="A178" s="58">
        <v>177</v>
      </c>
      <c r="B178" s="261" t="s">
        <v>3272</v>
      </c>
      <c r="C178" s="261" t="s">
        <v>3273</v>
      </c>
      <c r="D178" s="327"/>
      <c r="E178" s="261" t="s">
        <v>3274</v>
      </c>
      <c r="F178" s="261" t="s">
        <v>32</v>
      </c>
      <c r="G178" s="261" t="s">
        <v>3275</v>
      </c>
      <c r="H178" s="257">
        <f>SUMIF(주문_리스트!D:D,거래처!$B178,주문_리스트!M:M)+SUMIF(주문_리스트!D:D,거래처!B178,주문_리스트!N:N)</f>
        <v>0</v>
      </c>
    </row>
    <row r="179" spans="1:9">
      <c r="A179" s="58">
        <v>178</v>
      </c>
      <c r="B179" s="261" t="s">
        <v>3324</v>
      </c>
      <c r="C179" s="261" t="s">
        <v>3325</v>
      </c>
      <c r="D179" s="327"/>
      <c r="E179" s="261" t="s">
        <v>3326</v>
      </c>
      <c r="F179" s="261" t="s">
        <v>960</v>
      </c>
      <c r="G179" s="261" t="s">
        <v>179</v>
      </c>
      <c r="H179" s="257">
        <f>SUMIF(주문_리스트!D:D,거래처!$B179,주문_리스트!M:M)+SUMIF(주문_리스트!D:D,거래처!B179,주문_리스트!N:N)</f>
        <v>0</v>
      </c>
    </row>
    <row r="180" spans="1:9">
      <c r="A180" s="58">
        <v>179</v>
      </c>
      <c r="B180" s="261" t="s">
        <v>3371</v>
      </c>
      <c r="C180" s="261" t="s">
        <v>3372</v>
      </c>
      <c r="D180" s="329"/>
      <c r="E180" s="261" t="s">
        <v>3373</v>
      </c>
      <c r="F180" s="261" t="s">
        <v>32</v>
      </c>
      <c r="G180" s="261" t="s">
        <v>3374</v>
      </c>
      <c r="H180" s="257">
        <f>SUMIF(주문_리스트!D:D,거래처!$B180,주문_리스트!M:M)+SUMIF(주문_리스트!D:D,거래처!B180,주문_리스트!N:N)</f>
        <v>0</v>
      </c>
    </row>
    <row r="181" spans="1:9">
      <c r="A181" s="58">
        <v>180</v>
      </c>
      <c r="B181" s="261" t="s">
        <v>3377</v>
      </c>
      <c r="C181" s="261" t="s">
        <v>3378</v>
      </c>
      <c r="D181" s="327"/>
      <c r="E181" s="261" t="s">
        <v>3379</v>
      </c>
      <c r="F181" s="261" t="s">
        <v>969</v>
      </c>
      <c r="H181" s="257">
        <f>SUMIF(주문_리스트!D:D,거래처!$B181,주문_리스트!M:M)+SUMIF(주문_리스트!D:D,거래처!B181,주문_리스트!N:N)</f>
        <v>0</v>
      </c>
      <c r="I181" s="52" t="s">
        <v>4959</v>
      </c>
    </row>
    <row r="182" spans="1:9">
      <c r="A182" s="58">
        <v>181</v>
      </c>
      <c r="B182" s="261" t="s">
        <v>3381</v>
      </c>
      <c r="C182" s="261" t="s">
        <v>3382</v>
      </c>
      <c r="D182" s="329"/>
      <c r="E182" s="261" t="s">
        <v>3383</v>
      </c>
      <c r="F182" s="261" t="s">
        <v>1161</v>
      </c>
      <c r="G182" s="261" t="s">
        <v>2722</v>
      </c>
      <c r="H182" s="257">
        <f>SUMIF(주문_리스트!D:D,거래처!$B182,주문_리스트!M:M)+SUMIF(주문_리스트!D:D,거래처!B182,주문_리스트!N:N)</f>
        <v>0</v>
      </c>
    </row>
    <row r="183" spans="1:9">
      <c r="A183" s="58">
        <v>182</v>
      </c>
      <c r="B183" s="261" t="s">
        <v>3657</v>
      </c>
      <c r="C183" s="261" t="s">
        <v>3658</v>
      </c>
      <c r="D183" s="261" t="s">
        <v>5233</v>
      </c>
      <c r="E183" s="261" t="s">
        <v>3659</v>
      </c>
      <c r="F183" s="261" t="s">
        <v>32</v>
      </c>
      <c r="G183" s="261" t="s">
        <v>3660</v>
      </c>
      <c r="H183" s="257">
        <f>SUMIF(주문_리스트!D:D,거래처!$B183,주문_리스트!M:M)+SUMIF(주문_리스트!D:D,거래처!B183,주문_리스트!N:N)</f>
        <v>0</v>
      </c>
      <c r="I183" s="52" t="s">
        <v>6402</v>
      </c>
    </row>
    <row r="184" spans="1:9">
      <c r="A184" s="58">
        <v>183</v>
      </c>
      <c r="B184" s="261" t="s">
        <v>3417</v>
      </c>
      <c r="C184" s="261" t="s">
        <v>3418</v>
      </c>
      <c r="D184" s="327"/>
      <c r="E184" s="261" t="s">
        <v>3420</v>
      </c>
      <c r="F184" s="261" t="s">
        <v>969</v>
      </c>
      <c r="H184" s="257">
        <f>SUMIF(주문_리스트!D:D,거래처!$B184,주문_리스트!M:M)+SUMIF(주문_리스트!D:D,거래처!B184,주문_리스트!N:N)</f>
        <v>0</v>
      </c>
    </row>
    <row r="185" spans="1:9">
      <c r="A185" s="58">
        <v>184</v>
      </c>
      <c r="B185" s="261" t="s">
        <v>3481</v>
      </c>
      <c r="C185" s="261" t="s">
        <v>3482</v>
      </c>
      <c r="D185" s="327"/>
      <c r="E185" s="261" t="s">
        <v>3483</v>
      </c>
      <c r="F185" s="261" t="s">
        <v>960</v>
      </c>
      <c r="G185" s="261" t="s">
        <v>3484</v>
      </c>
      <c r="H185" s="257">
        <f>SUMIF(주문_리스트!D:D,거래처!$B185,주문_리스트!M:M)+SUMIF(주문_리스트!D:D,거래처!B185,주문_리스트!N:N)</f>
        <v>0</v>
      </c>
    </row>
    <row r="186" spans="1:9">
      <c r="A186" s="58">
        <v>185</v>
      </c>
      <c r="B186" s="261" t="s">
        <v>3533</v>
      </c>
      <c r="C186" s="261" t="s">
        <v>3534</v>
      </c>
      <c r="D186" s="261" t="s">
        <v>5234</v>
      </c>
      <c r="E186" s="261" t="s">
        <v>3535</v>
      </c>
      <c r="F186" s="261" t="s">
        <v>1161</v>
      </c>
      <c r="G186" s="261" t="s">
        <v>3532</v>
      </c>
      <c r="H186" s="257">
        <f>SUMIF(주문_리스트!D:D,거래처!$B186,주문_리스트!M:M)+SUMIF(주문_리스트!D:D,거래처!B186,주문_리스트!N:N)-2100000</f>
        <v>0</v>
      </c>
      <c r="I186" s="52" t="s">
        <v>5730</v>
      </c>
    </row>
    <row r="187" spans="1:9">
      <c r="A187" s="58">
        <v>186</v>
      </c>
      <c r="B187" s="261" t="s">
        <v>3620</v>
      </c>
      <c r="C187" s="261" t="s">
        <v>3621</v>
      </c>
      <c r="D187" s="327"/>
      <c r="E187" s="261" t="s">
        <v>3622</v>
      </c>
      <c r="F187" s="261" t="s">
        <v>1161</v>
      </c>
      <c r="G187" s="261" t="s">
        <v>3623</v>
      </c>
      <c r="H187" s="257">
        <f>SUMIF(주문_리스트!D:D,거래처!$B187,주문_리스트!M:M)+SUMIF(주문_리스트!D:D,거래처!B187,주문_리스트!N:N)</f>
        <v>0</v>
      </c>
    </row>
    <row r="188" spans="1:9">
      <c r="A188" s="58">
        <v>187</v>
      </c>
      <c r="B188" s="261" t="s">
        <v>3708</v>
      </c>
      <c r="C188" s="261" t="s">
        <v>3709</v>
      </c>
      <c r="D188" s="261" t="s">
        <v>5235</v>
      </c>
      <c r="E188" s="261" t="s">
        <v>3710</v>
      </c>
      <c r="F188" s="261" t="s">
        <v>1161</v>
      </c>
      <c r="G188" s="261" t="s">
        <v>3710</v>
      </c>
      <c r="H188" s="257">
        <f>SUMIF(주문_리스트!D:D,거래처!$B188,주문_리스트!M:M)+SUMIF(주문_리스트!D:D,거래처!B188,주문_리스트!N:N)</f>
        <v>0</v>
      </c>
    </row>
    <row r="189" spans="1:9">
      <c r="A189" s="58">
        <v>188</v>
      </c>
      <c r="B189" s="261" t="s">
        <v>3771</v>
      </c>
      <c r="C189" s="261" t="s">
        <v>3772</v>
      </c>
      <c r="D189" s="327"/>
      <c r="E189" s="261" t="s">
        <v>3773</v>
      </c>
      <c r="F189" s="261" t="s">
        <v>969</v>
      </c>
      <c r="H189" s="257">
        <f>SUMIF(주문_리스트!D:D,거래처!$B189,주문_리스트!M:M)+SUMIF(주문_리스트!D:D,거래처!B189,주문_리스트!N:N)</f>
        <v>0</v>
      </c>
    </row>
    <row r="190" spans="1:9">
      <c r="A190" s="58">
        <v>189</v>
      </c>
      <c r="B190" s="261" t="s">
        <v>3853</v>
      </c>
      <c r="C190" s="261" t="s">
        <v>4337</v>
      </c>
      <c r="D190" s="327"/>
      <c r="E190" s="261" t="s">
        <v>4388</v>
      </c>
      <c r="H190" s="257">
        <f>SUMIF(주문_리스트!D:D,거래처!$B190,주문_리스트!M:M)+SUMIF(주문_리스트!D:D,거래처!B190,주문_리스트!N:N)</f>
        <v>0</v>
      </c>
      <c r="I190" s="52" t="s">
        <v>6280</v>
      </c>
    </row>
    <row r="191" spans="1:9">
      <c r="A191" s="58">
        <v>190</v>
      </c>
      <c r="B191" s="261" t="s">
        <v>3854</v>
      </c>
      <c r="C191" s="261" t="s">
        <v>4338</v>
      </c>
      <c r="D191" s="329"/>
      <c r="E191" s="261" t="s">
        <v>4389</v>
      </c>
      <c r="F191" s="261" t="s">
        <v>970</v>
      </c>
      <c r="G191" s="261" t="s">
        <v>4390</v>
      </c>
      <c r="H191" s="257">
        <f>SUMIF(주문_리스트!D:D,거래처!$B191,주문_리스트!M:M)+SUMIF(주문_리스트!D:D,거래처!B191,주문_리스트!N:N)</f>
        <v>0</v>
      </c>
      <c r="I191" s="52" t="s">
        <v>4959</v>
      </c>
    </row>
    <row r="192" spans="1:9">
      <c r="A192" s="58">
        <v>191</v>
      </c>
      <c r="B192" s="261" t="s">
        <v>3855</v>
      </c>
      <c r="C192" s="261" t="s">
        <v>4339</v>
      </c>
      <c r="D192" s="327"/>
      <c r="E192" s="261" t="s">
        <v>4391</v>
      </c>
      <c r="F192" s="261" t="s">
        <v>960</v>
      </c>
      <c r="G192" s="261" t="s">
        <v>4392</v>
      </c>
      <c r="H192" s="257">
        <f>SUMIF(주문_리스트!D:D,거래처!$B192,주문_리스트!M:M)+SUMIF(주문_리스트!D:D,거래처!B192,주문_리스트!N:N)</f>
        <v>0</v>
      </c>
      <c r="I192" s="52" t="s">
        <v>6375</v>
      </c>
    </row>
    <row r="193" spans="1:9">
      <c r="A193" s="58">
        <v>192</v>
      </c>
      <c r="B193" s="261" t="s">
        <v>3856</v>
      </c>
      <c r="C193" s="261" t="s">
        <v>4340</v>
      </c>
      <c r="D193" s="327"/>
      <c r="E193" s="261" t="s">
        <v>4393</v>
      </c>
      <c r="F193" s="261" t="s">
        <v>969</v>
      </c>
      <c r="H193" s="257">
        <f>SUMIF(주문_리스트!D:D,거래처!$B193,주문_리스트!M:M)+SUMIF(주문_리스트!D:D,거래처!B193,주문_리스트!N:N)</f>
        <v>0</v>
      </c>
      <c r="I193" s="52" t="s">
        <v>6004</v>
      </c>
    </row>
    <row r="194" spans="1:9">
      <c r="A194" s="58">
        <v>193</v>
      </c>
      <c r="B194" s="261" t="s">
        <v>4341</v>
      </c>
      <c r="C194" s="261" t="s">
        <v>4342</v>
      </c>
      <c r="D194" s="327"/>
      <c r="E194" s="261" t="s">
        <v>4394</v>
      </c>
      <c r="F194" s="261" t="s">
        <v>34</v>
      </c>
      <c r="G194" s="261" t="s">
        <v>4395</v>
      </c>
      <c r="H194" s="257">
        <f>SUMIF(주문_리스트!D:D,거래처!$B194,주문_리스트!M:M)+SUMIF(주문_리스트!D:D,거래처!B194,주문_리스트!N:N)</f>
        <v>0</v>
      </c>
    </row>
    <row r="195" spans="1:9">
      <c r="A195" s="58">
        <v>195</v>
      </c>
      <c r="B195" s="261" t="s">
        <v>3862</v>
      </c>
      <c r="C195" s="261" t="s">
        <v>4343</v>
      </c>
      <c r="D195" s="261" t="s">
        <v>5236</v>
      </c>
      <c r="E195" s="261" t="s">
        <v>4396</v>
      </c>
      <c r="F195" s="261" t="s">
        <v>960</v>
      </c>
      <c r="G195" s="261" t="s">
        <v>4397</v>
      </c>
      <c r="H195" s="257">
        <f>SUMIF(주문_리스트!D:D,거래처!$B195,주문_리스트!M:M)+SUMIF(주문_리스트!D:D,거래처!B195,주문_리스트!N:N)</f>
        <v>0</v>
      </c>
    </row>
    <row r="196" spans="1:9">
      <c r="A196" s="58">
        <v>196</v>
      </c>
      <c r="B196" s="261" t="s">
        <v>3861</v>
      </c>
      <c r="C196" s="261" t="s">
        <v>4344</v>
      </c>
      <c r="D196" s="327"/>
      <c r="E196" s="261" t="s">
        <v>4398</v>
      </c>
      <c r="F196" s="261" t="s">
        <v>1161</v>
      </c>
      <c r="G196" s="261" t="s">
        <v>4399</v>
      </c>
      <c r="H196" s="257">
        <f>SUMIF(주문_리스트!D:D,거래처!$B196,주문_리스트!M:M)+SUMIF(주문_리스트!D:D,거래처!B196,주문_리스트!N:N)</f>
        <v>0</v>
      </c>
    </row>
    <row r="197" spans="1:9">
      <c r="A197" s="58">
        <v>197</v>
      </c>
      <c r="B197" s="261" t="s">
        <v>3863</v>
      </c>
      <c r="C197" s="261" t="s">
        <v>4345</v>
      </c>
      <c r="D197" s="327"/>
      <c r="E197" s="261" t="s">
        <v>4400</v>
      </c>
      <c r="F197" s="261" t="s">
        <v>960</v>
      </c>
      <c r="G197" s="261" t="s">
        <v>4401</v>
      </c>
      <c r="H197" s="257">
        <f>SUMIF(주문_리스트!D:D,거래처!$B197,주문_리스트!M:M)+SUMIF(주문_리스트!D:D,거래처!B197,주문_리스트!N:N)</f>
        <v>0</v>
      </c>
    </row>
    <row r="198" spans="1:9">
      <c r="A198" s="58">
        <v>198</v>
      </c>
      <c r="B198" s="261" t="s">
        <v>3864</v>
      </c>
      <c r="C198" s="261" t="s">
        <v>4346</v>
      </c>
      <c r="D198" s="327"/>
      <c r="E198" s="261" t="s">
        <v>4402</v>
      </c>
      <c r="F198" s="261" t="s">
        <v>1161</v>
      </c>
      <c r="H198" s="257">
        <f>SUMIF(주문_리스트!D:D,거래처!$B198,주문_리스트!M:M)+SUMIF(주문_리스트!D:D,거래처!B198,주문_리스트!N:N)</f>
        <v>0</v>
      </c>
    </row>
    <row r="199" spans="1:9">
      <c r="A199" s="58">
        <v>199</v>
      </c>
      <c r="B199" s="261" t="s">
        <v>3866</v>
      </c>
      <c r="C199" s="261" t="s">
        <v>4347</v>
      </c>
      <c r="D199" s="327"/>
      <c r="E199" s="261" t="s">
        <v>4403</v>
      </c>
      <c r="F199" s="261" t="s">
        <v>969</v>
      </c>
      <c r="H199" s="257">
        <f>SUMIF(주문_리스트!D:D,거래처!$B199,주문_리스트!M:M)+SUMIF(주문_리스트!D:D,거래처!B199,주문_리스트!N:N)</f>
        <v>0</v>
      </c>
    </row>
    <row r="200" spans="1:9">
      <c r="A200" s="58">
        <v>200</v>
      </c>
      <c r="B200" s="261" t="s">
        <v>3870</v>
      </c>
      <c r="C200" s="261" t="s">
        <v>4348</v>
      </c>
      <c r="D200" s="261" t="s">
        <v>5237</v>
      </c>
      <c r="E200" s="261" t="s">
        <v>4404</v>
      </c>
      <c r="F200" s="261" t="s">
        <v>960</v>
      </c>
      <c r="G200" s="261" t="s">
        <v>4405</v>
      </c>
      <c r="H200" s="257">
        <f>SUMIF(주문_리스트!D:D,거래처!$B200,주문_리스트!M:M)+SUMIF(주문_리스트!D:D,거래처!B200,주문_리스트!N:N)</f>
        <v>0</v>
      </c>
      <c r="I200" s="52" t="s">
        <v>6038</v>
      </c>
    </row>
    <row r="201" spans="1:9">
      <c r="A201" s="58">
        <v>201</v>
      </c>
      <c r="B201" s="261" t="s">
        <v>3873</v>
      </c>
      <c r="C201" s="261" t="s">
        <v>4349</v>
      </c>
      <c r="D201" s="261" t="s">
        <v>5238</v>
      </c>
      <c r="E201" s="261" t="s">
        <v>4406</v>
      </c>
      <c r="F201" s="261" t="s">
        <v>969</v>
      </c>
      <c r="H201" s="257">
        <f>SUMIF(주문_리스트!D:D,거래처!$B201,주문_리스트!M:M)+SUMIF(주문_리스트!D:D,거래처!B201,주문_리스트!N:N)</f>
        <v>0</v>
      </c>
      <c r="I201" s="52" t="s">
        <v>4959</v>
      </c>
    </row>
    <row r="202" spans="1:9">
      <c r="A202" s="58">
        <v>202</v>
      </c>
      <c r="B202" s="261" t="s">
        <v>4350</v>
      </c>
      <c r="C202" s="261" t="s">
        <v>4351</v>
      </c>
      <c r="D202" s="261" t="s">
        <v>5239</v>
      </c>
      <c r="E202" s="261" t="s">
        <v>4407</v>
      </c>
      <c r="F202" s="261" t="s">
        <v>4675</v>
      </c>
      <c r="G202" s="261" t="s">
        <v>4674</v>
      </c>
      <c r="H202" s="257">
        <f>SUMIF(주문_리스트!D:D,거래처!$B202,주문_리스트!M:M)+SUMIF(주문_리스트!D:D,거래처!B202,주문_리스트!N:N)</f>
        <v>0</v>
      </c>
    </row>
    <row r="203" spans="1:9">
      <c r="A203" s="58">
        <v>203</v>
      </c>
      <c r="B203" s="261" t="s">
        <v>3881</v>
      </c>
      <c r="C203" s="261" t="s">
        <v>4352</v>
      </c>
      <c r="D203" s="329"/>
      <c r="E203" s="261" t="s">
        <v>4408</v>
      </c>
      <c r="F203" s="261" t="s">
        <v>960</v>
      </c>
      <c r="G203" s="261" t="s">
        <v>4409</v>
      </c>
      <c r="H203" s="257">
        <f>SUMIF(주문_리스트!D:D,거래처!$B203,주문_리스트!M:M)+SUMIF(주문_리스트!D:D,거래처!B203,주문_리스트!N:N)</f>
        <v>770000</v>
      </c>
      <c r="I203" s="52" t="s">
        <v>6452</v>
      </c>
    </row>
    <row r="204" spans="1:9">
      <c r="A204" s="58">
        <v>204</v>
      </c>
      <c r="B204" s="261" t="s">
        <v>3454</v>
      </c>
      <c r="C204" s="261" t="s">
        <v>4353</v>
      </c>
      <c r="D204" s="327"/>
      <c r="E204" s="261" t="s">
        <v>4410</v>
      </c>
      <c r="F204" s="261" t="s">
        <v>960</v>
      </c>
      <c r="G204" s="261" t="s">
        <v>4411</v>
      </c>
      <c r="H204" s="257">
        <f>SUMIF(주문_리스트!D:D,거래처!$B204,주문_리스트!M:M)+SUMIF(주문_리스트!D:D,거래처!B204,주문_리스트!N:N)</f>
        <v>0</v>
      </c>
    </row>
    <row r="205" spans="1:9">
      <c r="A205" s="58">
        <v>205</v>
      </c>
      <c r="B205" s="261" t="s">
        <v>3874</v>
      </c>
      <c r="C205" s="261" t="s">
        <v>5138</v>
      </c>
      <c r="D205" s="329"/>
      <c r="E205" s="261" t="s">
        <v>4412</v>
      </c>
      <c r="F205" s="261" t="s">
        <v>969</v>
      </c>
      <c r="H205" s="257">
        <f>SUMIF(주문_리스트!D:D,거래처!$B205,주문_리스트!M:M)+SUMIF(주문_리스트!D:D,거래처!B205,주문_리스트!N:N)</f>
        <v>0</v>
      </c>
      <c r="I205" s="52" t="s">
        <v>5977</v>
      </c>
    </row>
    <row r="206" spans="1:9">
      <c r="A206" s="58">
        <v>206</v>
      </c>
      <c r="B206" s="261" t="s">
        <v>4354</v>
      </c>
      <c r="C206" s="261" t="s">
        <v>4355</v>
      </c>
      <c r="D206" s="327"/>
      <c r="E206" s="261" t="s">
        <v>4413</v>
      </c>
      <c r="F206" s="261" t="s">
        <v>1161</v>
      </c>
      <c r="H206" s="257">
        <f>SUMIF(주문_리스트!D:D,거래처!$B206,주문_리스트!M:M)+SUMIF(주문_리스트!D:D,거래처!B206,주문_리스트!N:N)</f>
        <v>0</v>
      </c>
    </row>
    <row r="207" spans="1:9">
      <c r="A207" s="58">
        <v>207</v>
      </c>
      <c r="B207" s="261" t="s">
        <v>3875</v>
      </c>
      <c r="C207" s="261" t="s">
        <v>4356</v>
      </c>
      <c r="D207" s="327"/>
      <c r="E207" s="261" t="s">
        <v>4414</v>
      </c>
      <c r="F207" s="261" t="s">
        <v>960</v>
      </c>
      <c r="H207" s="257">
        <f>SUMIF(주문_리스트!D:D,거래처!$B207,주문_리스트!M:M)+SUMIF(주문_리스트!D:D,거래처!B207,주문_리스트!N:N)</f>
        <v>0</v>
      </c>
    </row>
    <row r="208" spans="1:9">
      <c r="A208" s="58">
        <v>208</v>
      </c>
      <c r="B208" s="261" t="s">
        <v>4357</v>
      </c>
      <c r="C208" s="261" t="s">
        <v>4358</v>
      </c>
      <c r="D208" s="329"/>
      <c r="E208" s="261" t="s">
        <v>4415</v>
      </c>
      <c r="F208" s="261" t="s">
        <v>32</v>
      </c>
      <c r="H208" s="257">
        <f>SUMIF(주문_리스트!D:D,거래처!$B208,주문_리스트!M:M)+SUMIF(주문_리스트!D:D,거래처!B208,주문_리스트!N:N)</f>
        <v>0</v>
      </c>
    </row>
    <row r="209" spans="1:9">
      <c r="A209" s="58">
        <v>209</v>
      </c>
      <c r="B209" s="261" t="s">
        <v>3877</v>
      </c>
      <c r="C209" s="261" t="s">
        <v>4359</v>
      </c>
      <c r="D209" s="329"/>
      <c r="E209" s="261" t="s">
        <v>4416</v>
      </c>
      <c r="F209" s="261" t="s">
        <v>960</v>
      </c>
      <c r="G209" s="261" t="s">
        <v>4417</v>
      </c>
      <c r="H209" s="257">
        <f>SUMIF(주문_리스트!D:D,거래처!$B209,주문_리스트!M:M)+SUMIF(주문_리스트!D:D,거래처!B209,주문_리스트!N:N)</f>
        <v>0</v>
      </c>
    </row>
    <row r="210" spans="1:9">
      <c r="A210" s="58">
        <v>210</v>
      </c>
      <c r="B210" s="261" t="s">
        <v>3878</v>
      </c>
      <c r="C210" s="261" t="s">
        <v>4360</v>
      </c>
      <c r="D210" s="327"/>
      <c r="E210" s="261" t="s">
        <v>4418</v>
      </c>
      <c r="F210" s="261" t="s">
        <v>969</v>
      </c>
      <c r="H210" s="257">
        <f>SUMIF(주문_리스트!D:D,거래처!$B210,주문_리스트!M:M)+SUMIF(주문_리스트!D:D,거래처!B210,주문_리스트!N:N)</f>
        <v>0</v>
      </c>
    </row>
    <row r="211" spans="1:9">
      <c r="A211" s="58">
        <v>211</v>
      </c>
      <c r="B211" s="261" t="s">
        <v>3879</v>
      </c>
      <c r="C211" s="261" t="s">
        <v>4361</v>
      </c>
      <c r="D211" s="327"/>
      <c r="E211" s="261" t="s">
        <v>4419</v>
      </c>
      <c r="H211" s="257">
        <f>SUMIF(주문_리스트!D:D,거래처!$B211,주문_리스트!M:M)+SUMIF(주문_리스트!D:D,거래처!B211,주문_리스트!N:N)</f>
        <v>0</v>
      </c>
    </row>
    <row r="212" spans="1:9">
      <c r="A212" s="58">
        <v>212</v>
      </c>
      <c r="B212" s="261" t="s">
        <v>3880</v>
      </c>
      <c r="C212" s="261" t="s">
        <v>4362</v>
      </c>
      <c r="D212" s="261" t="s">
        <v>5240</v>
      </c>
      <c r="E212" s="261" t="s">
        <v>4420</v>
      </c>
      <c r="F212" s="261" t="s">
        <v>1161</v>
      </c>
      <c r="H212" s="257">
        <f>SUMIF(주문_리스트!D:D,거래처!$B212,주문_리스트!M:M)+SUMIF(주문_리스트!D:D,거래처!B212,주문_리스트!N:N)</f>
        <v>1350000</v>
      </c>
      <c r="I212" s="52" t="s">
        <v>6280</v>
      </c>
    </row>
    <row r="213" spans="1:9">
      <c r="A213" s="58">
        <v>213</v>
      </c>
      <c r="B213" s="261" t="s">
        <v>5886</v>
      </c>
      <c r="C213" s="261" t="s">
        <v>4363</v>
      </c>
      <c r="D213" s="329" t="s">
        <v>5887</v>
      </c>
      <c r="E213" s="261" t="s">
        <v>4421</v>
      </c>
      <c r="F213" s="261" t="s">
        <v>1161</v>
      </c>
      <c r="G213" s="261" t="s">
        <v>2722</v>
      </c>
      <c r="H213" s="257">
        <f>SUMIF(주문_리스트!D:D,거래처!$B213,주문_리스트!M:M)+SUMIF(주문_리스트!D:D,거래처!B213,주문_리스트!N:N)</f>
        <v>0</v>
      </c>
    </row>
    <row r="214" spans="1:9">
      <c r="A214" s="58">
        <v>214</v>
      </c>
      <c r="B214" s="261" t="s">
        <v>3883</v>
      </c>
      <c r="C214" s="261" t="s">
        <v>4364</v>
      </c>
      <c r="D214" s="329"/>
      <c r="E214" s="261" t="s">
        <v>4422</v>
      </c>
      <c r="F214" s="261" t="s">
        <v>1161</v>
      </c>
      <c r="G214" s="261" t="s">
        <v>2722</v>
      </c>
      <c r="H214" s="257">
        <f>SUMIF(주문_리스트!D:D,거래처!$B214,주문_리스트!M:M)+SUMIF(주문_리스트!D:D,거래처!B214,주문_리스트!N:N)</f>
        <v>0</v>
      </c>
    </row>
    <row r="215" spans="1:9">
      <c r="A215" s="58">
        <v>215</v>
      </c>
      <c r="B215" s="261" t="s">
        <v>4365</v>
      </c>
      <c r="C215" s="261" t="s">
        <v>4366</v>
      </c>
      <c r="D215" s="329"/>
      <c r="E215" s="261" t="s">
        <v>4423</v>
      </c>
      <c r="F215" s="261" t="s">
        <v>25</v>
      </c>
      <c r="H215" s="257">
        <f>SUMIF(주문_리스트!D:D,거래처!$B215,주문_리스트!M:M)+SUMIF(주문_리스트!D:D,거래처!B215,주문_리스트!N:N)</f>
        <v>0</v>
      </c>
    </row>
    <row r="216" spans="1:9">
      <c r="A216" s="58">
        <v>216</v>
      </c>
      <c r="B216" s="261" t="s">
        <v>2750</v>
      </c>
      <c r="C216" s="261" t="s">
        <v>4367</v>
      </c>
      <c r="D216" s="329"/>
      <c r="E216" s="261" t="s">
        <v>4424</v>
      </c>
      <c r="H216" s="257">
        <f>SUMIF(주문_리스트!D:D,거래처!$B216,주문_리스트!M:M)+SUMIF(주문_리스트!D:D,거래처!B216,주문_리스트!N:N)</f>
        <v>0</v>
      </c>
    </row>
    <row r="217" spans="1:9">
      <c r="A217" s="58">
        <v>217</v>
      </c>
      <c r="B217" s="261" t="s">
        <v>4368</v>
      </c>
      <c r="C217" s="261" t="s">
        <v>4369</v>
      </c>
      <c r="D217" s="329"/>
      <c r="E217" s="261" t="s">
        <v>4425</v>
      </c>
      <c r="F217" s="261" t="s">
        <v>32</v>
      </c>
      <c r="G217" s="261" t="s">
        <v>204</v>
      </c>
      <c r="H217" s="257">
        <f>SUMIF(주문_리스트!D:D,거래처!$B217,주문_리스트!M:M)+SUMIF(주문_리스트!D:D,거래처!B217,주문_리스트!N:N)</f>
        <v>0</v>
      </c>
    </row>
    <row r="218" spans="1:9">
      <c r="A218" s="58">
        <v>218</v>
      </c>
      <c r="B218" s="261" t="s">
        <v>4158</v>
      </c>
      <c r="C218" s="261" t="s">
        <v>4370</v>
      </c>
      <c r="D218" s="261" t="s">
        <v>5241</v>
      </c>
      <c r="E218" s="261" t="s">
        <v>4426</v>
      </c>
      <c r="H218" s="257">
        <f>SUMIF(주문_리스트!D:D,거래처!$B218,주문_리스트!M:M)+SUMIF(주문_리스트!D:D,거래처!B218,주문_리스트!N:N)</f>
        <v>0</v>
      </c>
      <c r="I218" s="52" t="s">
        <v>6375</v>
      </c>
    </row>
    <row r="219" spans="1:9">
      <c r="A219" s="58">
        <v>219</v>
      </c>
      <c r="B219" s="261" t="s">
        <v>4269</v>
      </c>
      <c r="C219" s="261" t="s">
        <v>4371</v>
      </c>
      <c r="D219" s="329"/>
      <c r="E219" s="261" t="s">
        <v>4427</v>
      </c>
      <c r="F219" s="261" t="s">
        <v>1161</v>
      </c>
      <c r="G219" s="261" t="s">
        <v>4427</v>
      </c>
      <c r="H219" s="257">
        <f>SUMIF(주문_리스트!D:D,거래처!$B219,주문_리스트!M:M)+SUMIF(주문_리스트!D:D,거래처!B219,주문_리스트!N:N)</f>
        <v>0</v>
      </c>
    </row>
    <row r="220" spans="1:9">
      <c r="A220" s="58">
        <v>220</v>
      </c>
      <c r="B220" s="261" t="s">
        <v>4270</v>
      </c>
      <c r="C220" s="261" t="s">
        <v>4372</v>
      </c>
      <c r="D220" s="327"/>
      <c r="E220" s="261" t="s">
        <v>4428</v>
      </c>
      <c r="F220" s="261" t="s">
        <v>960</v>
      </c>
      <c r="H220" s="257">
        <f>SUMIF(주문_리스트!D:D,거래처!$B220,주문_리스트!M:M)+SUMIF(주문_리스트!D:D,거래처!B220,주문_리스트!N:N)</f>
        <v>0</v>
      </c>
      <c r="I220" s="52" t="s">
        <v>4959</v>
      </c>
    </row>
    <row r="221" spans="1:9">
      <c r="A221" s="58">
        <v>221</v>
      </c>
      <c r="B221" s="261" t="s">
        <v>4271</v>
      </c>
      <c r="C221" s="261" t="s">
        <v>4373</v>
      </c>
      <c r="D221" s="327"/>
      <c r="E221" s="261" t="s">
        <v>4429</v>
      </c>
      <c r="F221" s="261" t="s">
        <v>960</v>
      </c>
      <c r="H221" s="257">
        <f>SUMIF(주문_리스트!D:D,거래처!$B221,주문_리스트!M:M)+SUMIF(주문_리스트!D:D,거래처!B221,주문_리스트!N:N)</f>
        <v>0</v>
      </c>
    </row>
    <row r="222" spans="1:9">
      <c r="A222" s="58">
        <v>222</v>
      </c>
      <c r="B222" s="261" t="s">
        <v>4497</v>
      </c>
      <c r="C222" s="261" t="s">
        <v>4498</v>
      </c>
      <c r="D222" s="327"/>
      <c r="E222" s="261" t="s">
        <v>4499</v>
      </c>
      <c r="F222" s="261" t="s">
        <v>960</v>
      </c>
      <c r="G222" s="261" t="s">
        <v>4500</v>
      </c>
      <c r="H222" s="257">
        <f>SUMIF(주문_리스트!D:D,거래처!$B222,주문_리스트!M:M)+SUMIF(주문_리스트!D:D,거래처!B222,주문_리스트!N:N)</f>
        <v>0</v>
      </c>
    </row>
    <row r="223" spans="1:9">
      <c r="A223" s="58">
        <v>223</v>
      </c>
      <c r="B223" s="261" t="s">
        <v>4501</v>
      </c>
      <c r="C223" s="261" t="s">
        <v>4502</v>
      </c>
      <c r="D223" s="329"/>
      <c r="E223" s="261" t="s">
        <v>4503</v>
      </c>
      <c r="F223" s="261" t="s">
        <v>4526</v>
      </c>
      <c r="G223" s="261" t="s">
        <v>4527</v>
      </c>
      <c r="H223" s="257">
        <f>SUMIF(주문_리스트!D:D,거래처!$B223,주문_리스트!M:M)+SUMIF(주문_리스트!D:D,거래처!B223,주문_리스트!N:N)</f>
        <v>0</v>
      </c>
    </row>
    <row r="224" spans="1:9">
      <c r="A224" s="58">
        <v>224</v>
      </c>
      <c r="B224" s="261" t="s">
        <v>4631</v>
      </c>
      <c r="C224" s="261" t="s">
        <v>4632</v>
      </c>
      <c r="D224" s="261" t="s">
        <v>5242</v>
      </c>
      <c r="E224" s="261" t="s">
        <v>4633</v>
      </c>
      <c r="F224" s="261" t="s">
        <v>4634</v>
      </c>
      <c r="H224" s="257">
        <f>SUMIF(주문_리스트!D:D,거래처!$B224,주문_리스트!M:M)+SUMIF(주문_리스트!D:D,거래처!B224,주문_리스트!N:N)</f>
        <v>0</v>
      </c>
    </row>
    <row r="225" spans="1:9">
      <c r="A225" s="58">
        <v>225</v>
      </c>
      <c r="B225" s="261" t="s">
        <v>4659</v>
      </c>
      <c r="C225" s="261" t="s">
        <v>4660</v>
      </c>
      <c r="D225" s="327"/>
      <c r="E225" s="261" t="s">
        <v>4661</v>
      </c>
      <c r="F225" s="261" t="s">
        <v>1161</v>
      </c>
      <c r="G225" s="261" t="s">
        <v>4661</v>
      </c>
      <c r="H225" s="257">
        <f>SUMIF(주문_리스트!D:D,거래처!$B225,주문_리스트!M:M)+SUMIF(주문_리스트!D:D,거래처!B225,주문_리스트!N:N)</f>
        <v>-110000</v>
      </c>
    </row>
    <row r="226" spans="1:9">
      <c r="A226" s="58">
        <v>226</v>
      </c>
      <c r="B226" s="261" t="s">
        <v>4683</v>
      </c>
      <c r="C226" s="261" t="s">
        <v>4684</v>
      </c>
      <c r="D226" s="261" t="s">
        <v>5243</v>
      </c>
      <c r="E226" s="261" t="s">
        <v>4685</v>
      </c>
      <c r="F226" s="261" t="s">
        <v>1161</v>
      </c>
      <c r="G226" s="261" t="s">
        <v>4685</v>
      </c>
      <c r="H226" s="257">
        <f>SUMIF(주문_리스트!D:D,거래처!$B226,주문_리스트!M:M)+SUMIF(주문_리스트!D:D,거래처!B226,주문_리스트!N:N)</f>
        <v>1320000</v>
      </c>
      <c r="I226" s="52" t="s">
        <v>5977</v>
      </c>
    </row>
    <row r="227" spans="1:9">
      <c r="A227" s="58">
        <v>227</v>
      </c>
      <c r="B227" s="261" t="s">
        <v>4715</v>
      </c>
      <c r="C227" s="261" t="s">
        <v>4716</v>
      </c>
      <c r="D227" s="327"/>
      <c r="E227" s="261" t="s">
        <v>4717</v>
      </c>
      <c r="F227" s="261" t="s">
        <v>4718</v>
      </c>
      <c r="H227" s="257">
        <f>SUMIF(주문_리스트!D:D,거래처!$B227,주문_리스트!M:M)+SUMIF(주문_리스트!D:D,거래처!B227,주문_리스트!N:N)</f>
        <v>0</v>
      </c>
    </row>
    <row r="228" spans="1:9">
      <c r="A228" s="58">
        <v>228</v>
      </c>
      <c r="B228" s="261" t="s">
        <v>4751</v>
      </c>
      <c r="C228" s="261" t="s">
        <v>4752</v>
      </c>
      <c r="D228" s="327"/>
      <c r="E228" s="261" t="s">
        <v>4753</v>
      </c>
      <c r="F228" s="261" t="s">
        <v>969</v>
      </c>
      <c r="H228" s="257">
        <f>SUMIF(주문_리스트!D:D,거래처!$B228,주문_리스트!M:M)+SUMIF(주문_리스트!D:D,거래처!B228,주문_리스트!N:N)</f>
        <v>0</v>
      </c>
      <c r="I228" s="52" t="s">
        <v>4760</v>
      </c>
    </row>
    <row r="229" spans="1:9">
      <c r="A229" s="58">
        <v>229</v>
      </c>
      <c r="B229" s="261" t="s">
        <v>4773</v>
      </c>
      <c r="C229" s="261" t="s">
        <v>4329</v>
      </c>
      <c r="D229" s="261" t="s">
        <v>5244</v>
      </c>
      <c r="E229" s="261" t="s">
        <v>4774</v>
      </c>
      <c r="F229" s="261" t="s">
        <v>960</v>
      </c>
      <c r="G229" s="261" t="s">
        <v>4775</v>
      </c>
      <c r="H229" s="257">
        <f>SUMIF(주문_리스트!D:D,거래처!$B229,주문_리스트!M:M)+SUMIF(주문_리스트!D:D,거래처!B229,주문_리스트!N:N)</f>
        <v>0</v>
      </c>
      <c r="I229" s="52" t="s">
        <v>6462</v>
      </c>
    </row>
    <row r="230" spans="1:9">
      <c r="A230" s="58">
        <v>230</v>
      </c>
      <c r="B230" s="261" t="s">
        <v>5157</v>
      </c>
      <c r="C230" s="261" t="s">
        <v>4864</v>
      </c>
      <c r="D230" s="327"/>
      <c r="E230" s="261" t="s">
        <v>4865</v>
      </c>
      <c r="F230" s="261" t="s">
        <v>960</v>
      </c>
      <c r="G230" s="261" t="s">
        <v>4866</v>
      </c>
      <c r="H230" s="257">
        <f>SUMIF(주문_리스트!D:D,거래처!$B230,주문_리스트!M:M)+SUMIF(주문_리스트!D:D,거래처!B230,주문_리스트!N:N)</f>
        <v>0</v>
      </c>
    </row>
    <row r="231" spans="1:9">
      <c r="A231" s="58">
        <v>231</v>
      </c>
      <c r="B231" s="261" t="s">
        <v>4916</v>
      </c>
      <c r="C231" s="261" t="s">
        <v>4917</v>
      </c>
      <c r="D231" s="327"/>
      <c r="E231" s="261" t="s">
        <v>4918</v>
      </c>
      <c r="F231" s="261" t="s">
        <v>960</v>
      </c>
      <c r="G231" s="261" t="s">
        <v>658</v>
      </c>
      <c r="H231" s="257">
        <f>SUMIF(주문_리스트!D:D,거래처!$B231,주문_리스트!M:M)+SUMIF(주문_리스트!D:D,거래처!B231,주문_리스트!N:N)</f>
        <v>0</v>
      </c>
    </row>
    <row r="232" spans="1:9">
      <c r="A232" s="58">
        <v>232</v>
      </c>
      <c r="B232" s="261" t="s">
        <v>4919</v>
      </c>
      <c r="C232" s="261" t="s">
        <v>4920</v>
      </c>
      <c r="D232" s="329"/>
      <c r="E232" s="261" t="s">
        <v>4921</v>
      </c>
      <c r="F232" s="261" t="s">
        <v>960</v>
      </c>
      <c r="G232" s="261" t="s">
        <v>4922</v>
      </c>
      <c r="H232" s="257">
        <f>SUMIF(주문_리스트!D:D,거래처!$B232,주문_리스트!M:M)+SUMIF(주문_리스트!D:D,거래처!B232,주문_리스트!N:N)</f>
        <v>0</v>
      </c>
    </row>
    <row r="233" spans="1:9">
      <c r="A233" s="58">
        <v>233</v>
      </c>
      <c r="B233" s="261" t="s">
        <v>5047</v>
      </c>
      <c r="C233" s="261" t="s">
        <v>5048</v>
      </c>
      <c r="D233" s="329"/>
      <c r="E233" s="261" t="s">
        <v>5049</v>
      </c>
      <c r="F233" s="261" t="s">
        <v>969</v>
      </c>
      <c r="H233" s="257">
        <f>SUMIF(주문_리스트!D:D,거래처!$B233,주문_리스트!M:M)+SUMIF(주문_리스트!D:D,거래처!B233,주문_리스트!N:N)</f>
        <v>0</v>
      </c>
    </row>
    <row r="234" spans="1:9">
      <c r="A234" s="58">
        <v>234</v>
      </c>
      <c r="B234" s="261" t="s">
        <v>5267</v>
      </c>
      <c r="C234" s="261" t="s">
        <v>5268</v>
      </c>
      <c r="E234" s="261" t="s">
        <v>5269</v>
      </c>
      <c r="F234" s="261" t="s">
        <v>969</v>
      </c>
      <c r="H234" s="257">
        <f>SUMIF(주문_리스트!D:D,거래처!$B234,주문_리스트!M:M)+SUMIF(주문_리스트!D:D,거래처!B234,주문_리스트!N:N)</f>
        <v>0</v>
      </c>
    </row>
    <row r="235" spans="1:9">
      <c r="A235" s="58">
        <v>235</v>
      </c>
      <c r="B235" s="261" t="s">
        <v>5282</v>
      </c>
      <c r="C235" s="261" t="s">
        <v>5283</v>
      </c>
      <c r="E235" s="261" t="s">
        <v>5284</v>
      </c>
      <c r="F235" s="261" t="s">
        <v>960</v>
      </c>
      <c r="G235" s="261" t="s">
        <v>436</v>
      </c>
      <c r="H235" s="257">
        <f>SUMIF(주문_리스트!D:D,거래처!$B235,주문_리스트!M:M)+SUMIF(주문_리스트!D:D,거래처!B235,주문_리스트!N:N)</f>
        <v>0</v>
      </c>
    </row>
    <row r="236" spans="1:9">
      <c r="A236" s="58">
        <v>236</v>
      </c>
      <c r="B236" s="261" t="s">
        <v>5289</v>
      </c>
      <c r="C236" s="261" t="s">
        <v>5290</v>
      </c>
      <c r="E236" s="261" t="s">
        <v>5291</v>
      </c>
      <c r="F236" s="261" t="s">
        <v>960</v>
      </c>
      <c r="G236" s="261" t="s">
        <v>113</v>
      </c>
      <c r="H236" s="257">
        <f>SUMIF(주문_리스트!D:D,거래처!$B236,주문_리스트!M:M)+SUMIF(주문_리스트!D:D,거래처!B236,주문_리스트!N:N)</f>
        <v>0</v>
      </c>
      <c r="I236" s="52" t="s">
        <v>6402</v>
      </c>
    </row>
    <row r="237" spans="1:9">
      <c r="A237" s="58">
        <v>237</v>
      </c>
      <c r="B237" s="261" t="s">
        <v>5873</v>
      </c>
      <c r="C237" s="261" t="s">
        <v>5304</v>
      </c>
      <c r="E237" s="261" t="s">
        <v>5305</v>
      </c>
      <c r="F237" s="261" t="s">
        <v>960</v>
      </c>
      <c r="G237" s="261" t="s">
        <v>5306</v>
      </c>
      <c r="H237" s="257">
        <f>SUMIF(주문_리스트!D:D,거래처!$B237,주문_리스트!M:M)+SUMIF(주문_리스트!D:D,거래처!B237,주문_리스트!N:N)</f>
        <v>0</v>
      </c>
    </row>
    <row r="238" spans="1:9">
      <c r="A238" s="58">
        <v>238</v>
      </c>
      <c r="B238" s="261" t="s">
        <v>5316</v>
      </c>
      <c r="C238" s="261" t="s">
        <v>5317</v>
      </c>
      <c r="E238" s="261" t="s">
        <v>5318</v>
      </c>
      <c r="F238" s="261" t="s">
        <v>1161</v>
      </c>
      <c r="G238" s="261" t="s">
        <v>5318</v>
      </c>
      <c r="H238" s="257">
        <f>SUMIF(주문_리스트!D:D,거래처!$B238,주문_리스트!M:M)+SUMIF(주문_리스트!D:D,거래처!B238,주문_리스트!N:N)</f>
        <v>0</v>
      </c>
    </row>
    <row r="239" spans="1:9">
      <c r="A239" s="58">
        <v>239</v>
      </c>
      <c r="B239" s="261" t="s">
        <v>5678</v>
      </c>
      <c r="C239" s="261" t="s">
        <v>5679</v>
      </c>
      <c r="E239" s="261" t="s">
        <v>5680</v>
      </c>
      <c r="F239" s="261" t="s">
        <v>970</v>
      </c>
      <c r="G239" s="261" t="s">
        <v>5878</v>
      </c>
      <c r="H239" s="257">
        <f>SUMIF(주문_리스트!D:D,거래처!$B239,주문_리스트!M:M)+SUMIF(주문_리스트!D:D,거래처!B239,주문_리스트!N:N)</f>
        <v>0</v>
      </c>
      <c r="I239" s="52" t="s">
        <v>6462</v>
      </c>
    </row>
    <row r="240" spans="1:9">
      <c r="A240" s="58">
        <v>240</v>
      </c>
      <c r="B240" s="261" t="s">
        <v>5784</v>
      </c>
      <c r="C240" s="261" t="s">
        <v>5785</v>
      </c>
      <c r="E240" s="261" t="s">
        <v>5786</v>
      </c>
      <c r="F240" s="261" t="s">
        <v>960</v>
      </c>
      <c r="G240" s="261" t="s">
        <v>5787</v>
      </c>
      <c r="H240" s="257">
        <f>SUMIF(주문_리스트!D:D,거래처!$B240,주문_리스트!M:M)+SUMIF(주문_리스트!D:D,거래처!B240,주문_리스트!N:N)</f>
        <v>0</v>
      </c>
    </row>
    <row r="241" spans="1:9">
      <c r="A241" s="58">
        <v>241</v>
      </c>
      <c r="B241" s="261" t="s">
        <v>5978</v>
      </c>
      <c r="C241" s="261" t="s">
        <v>5980</v>
      </c>
      <c r="D241" s="261" t="s">
        <v>5979</v>
      </c>
      <c r="E241" s="261" t="s">
        <v>5981</v>
      </c>
      <c r="F241" s="261" t="s">
        <v>3252</v>
      </c>
      <c r="G241" s="261" t="s">
        <v>5891</v>
      </c>
      <c r="H241" s="257">
        <f>SUMIF(주문_리스트!D:D,거래처!$B241,주문_리스트!M:M)+SUMIF(주문_리스트!D:D,거래처!B241,주문_리스트!N:N)</f>
        <v>0</v>
      </c>
    </row>
    <row r="242" spans="1:9">
      <c r="A242" s="58">
        <v>242</v>
      </c>
      <c r="B242" s="261" t="s">
        <v>5908</v>
      </c>
      <c r="C242" s="261" t="s">
        <v>5909</v>
      </c>
      <c r="E242" s="261" t="s">
        <v>5910</v>
      </c>
      <c r="F242" s="261" t="s">
        <v>33</v>
      </c>
      <c r="G242" s="261" t="s">
        <v>5910</v>
      </c>
      <c r="H242" s="257">
        <f>SUMIF(주문_리스트!D:D,거래처!$B242,주문_리스트!M:M)+SUMIF(주문_리스트!D:D,거래처!B242,주문_리스트!N:N)</f>
        <v>0</v>
      </c>
    </row>
    <row r="243" spans="1:9">
      <c r="A243" s="58">
        <v>243</v>
      </c>
      <c r="B243" s="261" t="s">
        <v>6011</v>
      </c>
      <c r="C243" s="261" t="s">
        <v>5982</v>
      </c>
      <c r="E243" s="261" t="s">
        <v>5983</v>
      </c>
      <c r="F243" s="261" t="s">
        <v>32</v>
      </c>
      <c r="G243" s="276" t="s">
        <v>6012</v>
      </c>
      <c r="H243" s="257">
        <f>SUMIF(주문_리스트!D:D,거래처!$B243,주문_리스트!M:M)+SUMIF(주문_리스트!D:D,거래처!B243,주문_리스트!N:N)</f>
        <v>0</v>
      </c>
    </row>
    <row r="244" spans="1:9">
      <c r="A244" s="58">
        <v>244</v>
      </c>
      <c r="B244" s="261" t="s">
        <v>5941</v>
      </c>
      <c r="C244" s="261" t="s">
        <v>5985</v>
      </c>
      <c r="E244" s="261" t="s">
        <v>5986</v>
      </c>
      <c r="H244" s="257">
        <f>SUMIF(주문_리스트!D:D,거래처!$B244,주문_리스트!M:M)+SUMIF(주문_리스트!D:D,거래처!B244,주문_리스트!N:N)</f>
        <v>0</v>
      </c>
    </row>
    <row r="245" spans="1:9">
      <c r="A245" s="58">
        <v>245</v>
      </c>
      <c r="B245" s="261" t="s">
        <v>6043</v>
      </c>
      <c r="C245" s="261" t="s">
        <v>6044</v>
      </c>
      <c r="E245" s="261" t="s">
        <v>6045</v>
      </c>
      <c r="F245" s="261" t="s">
        <v>969</v>
      </c>
      <c r="H245" s="257">
        <f>SUMIF(주문_리스트!D:D,거래처!$B245,주문_리스트!M:M)+SUMIF(주문_리스트!D:D,거래처!B245,주문_리스트!N:N)</f>
        <v>0</v>
      </c>
    </row>
    <row r="246" spans="1:9">
      <c r="A246" s="58">
        <v>246</v>
      </c>
      <c r="B246" s="261" t="s">
        <v>6071</v>
      </c>
      <c r="C246" s="261" t="s">
        <v>6072</v>
      </c>
      <c r="E246" s="261" t="s">
        <v>6073</v>
      </c>
      <c r="F246" s="261" t="s">
        <v>6074</v>
      </c>
      <c r="G246" s="261" t="s">
        <v>6075</v>
      </c>
      <c r="H246" s="257">
        <f>SUMIF(주문_리스트!D:D,거래처!$B246,주문_리스트!M:M)+SUMIF(주문_리스트!D:D,거래처!B246,주문_리스트!N:N)</f>
        <v>0</v>
      </c>
    </row>
    <row r="247" spans="1:9">
      <c r="A247" s="58">
        <v>247</v>
      </c>
      <c r="B247" s="261" t="s">
        <v>6076</v>
      </c>
      <c r="C247" s="261" t="s">
        <v>6077</v>
      </c>
      <c r="E247" s="261" t="s">
        <v>6078</v>
      </c>
      <c r="H247" s="257">
        <f>SUMIF(주문_리스트!D:D,거래처!$B247,주문_리스트!M:M)+SUMIF(주문_리스트!D:D,거래처!B247,주문_리스트!N:N)</f>
        <v>0</v>
      </c>
    </row>
    <row r="248" spans="1:9">
      <c r="A248" s="58">
        <v>248</v>
      </c>
      <c r="B248" s="261" t="s">
        <v>6168</v>
      </c>
      <c r="H248" s="257">
        <f>SUMIF(주문_리스트!D:D,거래처!$B248,주문_리스트!M:M)+SUMIF(주문_리스트!D:D,거래처!B248,주문_리스트!N:N)</f>
        <v>0</v>
      </c>
    </row>
    <row r="249" spans="1:9">
      <c r="A249" s="58">
        <v>249</v>
      </c>
      <c r="B249" s="261" t="s">
        <v>6181</v>
      </c>
      <c r="C249" s="261" t="s">
        <v>6182</v>
      </c>
      <c r="E249" s="261" t="s">
        <v>6183</v>
      </c>
      <c r="F249" s="261" t="s">
        <v>970</v>
      </c>
      <c r="G249" s="261" t="s">
        <v>6184</v>
      </c>
      <c r="H249" s="257">
        <f>SUMIF(주문_리스트!D:D,거래처!$B249,주문_리스트!M:M)+SUMIF(주문_리스트!D:D,거래처!B249,주문_리스트!N:N)</f>
        <v>0</v>
      </c>
      <c r="I249" s="52" t="s">
        <v>6375</v>
      </c>
    </row>
    <row r="250" spans="1:9">
      <c r="A250" s="58">
        <v>250</v>
      </c>
      <c r="B250" s="261" t="s">
        <v>6222</v>
      </c>
      <c r="C250" s="261" t="s">
        <v>6223</v>
      </c>
      <c r="E250" s="261" t="s">
        <v>6224</v>
      </c>
      <c r="F250" s="261" t="s">
        <v>1161</v>
      </c>
      <c r="G250" s="261" t="s">
        <v>6224</v>
      </c>
      <c r="H250" s="257">
        <f>SUMIF(주문_리스트!D:D,거래처!$B250,주문_리스트!M:M)+SUMIF(주문_리스트!D:D,거래처!B250,주문_리스트!N:N)</f>
        <v>0</v>
      </c>
    </row>
    <row r="251" spans="1:9">
      <c r="A251" s="58">
        <v>251</v>
      </c>
      <c r="B251" s="261" t="s">
        <v>6235</v>
      </c>
      <c r="C251" s="261" t="s">
        <v>6236</v>
      </c>
      <c r="E251" s="261" t="s">
        <v>6237</v>
      </c>
      <c r="F251" s="261" t="s">
        <v>1161</v>
      </c>
      <c r="G251" s="261" t="s">
        <v>6237</v>
      </c>
      <c r="H251" s="257">
        <f>SUMIF(주문_리스트!D:D,거래처!$B251,주문_리스트!M:M)+SUMIF(주문_리스트!D:D,거래처!B251,주문_리스트!N:N)</f>
        <v>0</v>
      </c>
    </row>
    <row r="252" spans="1:9">
      <c r="A252" s="58">
        <v>252</v>
      </c>
      <c r="B252" s="261" t="s">
        <v>6314</v>
      </c>
      <c r="C252" s="261" t="s">
        <v>6315</v>
      </c>
      <c r="E252" s="261" t="s">
        <v>6316</v>
      </c>
      <c r="F252" s="261" t="s">
        <v>970</v>
      </c>
      <c r="G252" s="261" t="s">
        <v>6317</v>
      </c>
      <c r="H252" s="257">
        <f>SUMIF(주문_리스트!D:D,거래처!$B252,주문_리스트!M:M)+SUMIF(주문_리스트!D:D,거래처!B252,주문_리스트!N:N)</f>
        <v>0</v>
      </c>
    </row>
    <row r="253" spans="1:9">
      <c r="A253" s="58">
        <v>253</v>
      </c>
      <c r="B253" s="261" t="s">
        <v>6486</v>
      </c>
      <c r="C253" s="261" t="s">
        <v>6487</v>
      </c>
      <c r="D253" s="261" t="s">
        <v>6488</v>
      </c>
      <c r="E253" s="261" t="s">
        <v>6489</v>
      </c>
      <c r="F253" s="261" t="s">
        <v>960</v>
      </c>
      <c r="H253" s="257">
        <f>SUMIF(주문_리스트!D:D,거래처!$B253,주문_리스트!M:M)+SUMIF(주문_리스트!D:D,거래처!B253,주문_리스트!N:N)</f>
        <v>0</v>
      </c>
    </row>
    <row r="254" spans="1:9">
      <c r="A254" s="58">
        <v>254</v>
      </c>
      <c r="B254" s="261" t="s">
        <v>6493</v>
      </c>
      <c r="C254" s="261" t="s">
        <v>2694</v>
      </c>
      <c r="E254" s="261" t="s">
        <v>6494</v>
      </c>
      <c r="F254" s="261" t="s">
        <v>1161</v>
      </c>
      <c r="G254" s="261" t="s">
        <v>6494</v>
      </c>
      <c r="H254" s="257">
        <f>SUMIF(주문_리스트!D:D,거래처!$B254,주문_리스트!M:M)+SUMIF(주문_리스트!D:D,거래처!B254,주문_리스트!N:N)</f>
        <v>0</v>
      </c>
    </row>
    <row r="255" spans="1:9">
      <c r="A255" s="58">
        <v>255</v>
      </c>
      <c r="B255" s="261" t="s">
        <v>6540</v>
      </c>
      <c r="C255" s="261" t="s">
        <v>6541</v>
      </c>
      <c r="E255" s="261" t="s">
        <v>6542</v>
      </c>
      <c r="H255" s="257">
        <f>SUMIF(주문_리스트!D:D,거래처!$B255,주문_리스트!M:M)+SUMIF(주문_리스트!D:D,거래처!B255,주문_리스트!N:N)</f>
        <v>0</v>
      </c>
    </row>
    <row r="256" spans="1:9">
      <c r="H256" s="257">
        <f>SUMIF(주문_리스트!D:D,거래처!$B256,주문_리스트!M:M)+SUMIF(주문_리스트!D:D,거래처!B256,주문_리스트!N:N)</f>
        <v>0</v>
      </c>
    </row>
    <row r="257" spans="8:8">
      <c r="H257" s="257">
        <f>SUMIF(주문_리스트!D:D,거래처!$B257,주문_리스트!M:M)+SUMIF(주문_리스트!D:D,거래처!B257,주문_리스트!N:N)</f>
        <v>0</v>
      </c>
    </row>
    <row r="258" spans="8:8">
      <c r="H258" s="257">
        <f>SUMIF(주문_리스트!D:D,거래처!$B258,주문_리스트!M:M)+SUMIF(주문_리스트!D:D,거래처!B258,주문_리스트!N:N)</f>
        <v>0</v>
      </c>
    </row>
    <row r="259" spans="8:8">
      <c r="H259" s="257">
        <f>SUMIF(주문_리스트!D:D,거래처!$B259,주문_리스트!M:M)+SUMIF(주문_리스트!D:D,거래처!B259,주문_리스트!N:N)</f>
        <v>0</v>
      </c>
    </row>
    <row r="260" spans="8:8">
      <c r="H260" s="257">
        <f>SUMIF(주문_리스트!D:D,거래처!$B260,주문_리스트!M:M)+SUMIF(주문_리스트!D:D,거래처!B260,주문_리스트!N:N)</f>
        <v>0</v>
      </c>
    </row>
    <row r="261" spans="8:8">
      <c r="H261" s="257">
        <f>SUMIF(주문_리스트!D:D,거래처!$B261,주문_리스트!M:M)+SUMIF(주문_리스트!D:D,거래처!B261,주문_리스트!N:N)</f>
        <v>0</v>
      </c>
    </row>
    <row r="262" spans="8:8">
      <c r="H262" s="257">
        <f>SUMIF(주문_리스트!D:D,거래처!$B262,주문_리스트!M:M)+SUMIF(주문_리스트!D:D,거래처!B262,주문_리스트!N:N)</f>
        <v>0</v>
      </c>
    </row>
    <row r="263" spans="8:8">
      <c r="H263" s="257">
        <f>SUMIF(주문_리스트!D:D,거래처!$B263,주문_리스트!M:M)+SUMIF(주문_리스트!D:D,거래처!B263,주문_리스트!N:N)</f>
        <v>0</v>
      </c>
    </row>
    <row r="264" spans="8:8">
      <c r="H264" s="257">
        <f>SUMIF(주문_리스트!D:D,거래처!$B264,주문_리스트!M:M)+SUMIF(주문_리스트!D:D,거래처!B264,주문_리스트!N:N)</f>
        <v>0</v>
      </c>
    </row>
    <row r="265" spans="8:8">
      <c r="H265" s="257">
        <f>SUMIF(주문_리스트!D:D,거래처!$B265,주문_리스트!M:M)+SUMIF(주문_리스트!D:D,거래처!B265,주문_리스트!N:N)</f>
        <v>0</v>
      </c>
    </row>
    <row r="266" spans="8:8">
      <c r="H266" s="257">
        <f>SUMIF(주문_리스트!D:D,거래처!$B266,주문_리스트!M:M)+SUMIF(주문_리스트!D:D,거래처!B266,주문_리스트!N:N)</f>
        <v>0</v>
      </c>
    </row>
    <row r="267" spans="8:8">
      <c r="H267" s="257">
        <f>SUMIF(주문_리스트!D:D,거래처!$B267,주문_리스트!M:M)+SUMIF(주문_리스트!D:D,거래처!B267,주문_리스트!N:N)</f>
        <v>0</v>
      </c>
    </row>
    <row r="268" spans="8:8">
      <c r="H268" s="257">
        <f>SUMIF(주문_리스트!D:D,거래처!$B268,주문_리스트!M:M)+SUMIF(주문_리스트!D:D,거래처!B268,주문_리스트!N:N)</f>
        <v>0</v>
      </c>
    </row>
    <row r="269" spans="8:8">
      <c r="H269" s="257">
        <f>SUMIF(주문_리스트!D:D,거래처!$B269,주문_리스트!M:M)+SUMIF(주문_리스트!D:D,거래처!B269,주문_리스트!N:N)</f>
        <v>0</v>
      </c>
    </row>
    <row r="270" spans="8:8">
      <c r="H270" s="257">
        <f>SUMIF(주문_리스트!D:D,거래처!$B270,주문_리스트!M:M)+SUMIF(주문_리스트!D:D,거래처!B270,주문_리스트!N:N)</f>
        <v>0</v>
      </c>
    </row>
    <row r="271" spans="8:8">
      <c r="H271" s="257">
        <f>SUMIF(주문_리스트!D:D,거래처!$B271,주문_리스트!M:M)+SUMIF(주문_리스트!D:D,거래처!B271,주문_리스트!N:N)</f>
        <v>0</v>
      </c>
    </row>
    <row r="272" spans="8:8">
      <c r="H272" s="257">
        <f>SUMIF(주문_리스트!D:D,거래처!$B272,주문_리스트!M:M)+SUMIF(주문_리스트!D:D,거래처!B272,주문_리스트!N:N)</f>
        <v>0</v>
      </c>
    </row>
    <row r="273" spans="8:8">
      <c r="H273" s="257">
        <f>SUMIF(주문_리스트!D:D,거래처!$B273,주문_리스트!M:M)+SUMIF(주문_리스트!D:D,거래처!B273,주문_리스트!N:N)</f>
        <v>0</v>
      </c>
    </row>
    <row r="274" spans="8:8">
      <c r="H274" s="257">
        <f>SUMIF(주문_리스트!D:D,거래처!$B274,주문_리스트!M:M)+SUMIF(주문_리스트!D:D,거래처!B274,주문_리스트!N:N)</f>
        <v>0</v>
      </c>
    </row>
    <row r="275" spans="8:8">
      <c r="H275" s="257">
        <f>SUMIF(주문_리스트!D:D,거래처!$B275,주문_리스트!M:M)+SUMIF(주문_리스트!D:D,거래처!B275,주문_리스트!N:N)</f>
        <v>0</v>
      </c>
    </row>
    <row r="276" spans="8:8">
      <c r="H276" s="257">
        <f>SUMIF(주문_리스트!D:D,거래처!$B276,주문_리스트!M:M)+SUMIF(주문_리스트!D:D,거래처!B276,주문_리스트!N:N)</f>
        <v>0</v>
      </c>
    </row>
    <row r="277" spans="8:8">
      <c r="H277" s="257">
        <f>SUMIF(주문_리스트!D:D,거래처!$B277,주문_리스트!M:M)+SUMIF(주문_리스트!D:D,거래처!B277,주문_리스트!N:N)</f>
        <v>0</v>
      </c>
    </row>
    <row r="278" spans="8:8">
      <c r="H278" s="257">
        <f>SUMIF(주문_리스트!D:D,거래처!$B278,주문_리스트!M:M)+SUMIF(주문_리스트!D:D,거래처!B278,주문_리스트!N:N)</f>
        <v>0</v>
      </c>
    </row>
    <row r="279" spans="8:8">
      <c r="H279" s="257">
        <f>SUMIF(주문_리스트!D:D,거래처!$B279,주문_리스트!M:M)+SUMIF(주문_리스트!D:D,거래처!B279,주문_리스트!N:N)</f>
        <v>0</v>
      </c>
    </row>
    <row r="280" spans="8:8">
      <c r="H280" s="257">
        <f>SUMIF(주문_리스트!D:D,거래처!$B280,주문_리스트!M:M)+SUMIF(주문_리스트!D:D,거래처!B280,주문_리스트!N:N)</f>
        <v>0</v>
      </c>
    </row>
    <row r="281" spans="8:8">
      <c r="H281" s="257">
        <f>SUMIF(주문_리스트!D:D,거래처!$B281,주문_리스트!M:M)+SUMIF(주문_리스트!D:D,거래처!B281,주문_리스트!N:N)</f>
        <v>0</v>
      </c>
    </row>
    <row r="282" spans="8:8">
      <c r="H282" s="257">
        <f>SUMIF(주문_리스트!D:D,거래처!$B282,주문_리스트!M:M)+SUMIF(주문_리스트!D:D,거래처!B282,주문_리스트!N:N)</f>
        <v>0</v>
      </c>
    </row>
    <row r="283" spans="8:8">
      <c r="H283" s="257">
        <f>SUMIF(주문_리스트!D:D,거래처!$B283,주문_리스트!M:M)+SUMIF(주문_리스트!D:D,거래처!B283,주문_리스트!N:N)</f>
        <v>0</v>
      </c>
    </row>
    <row r="284" spans="8:8">
      <c r="H284" s="257">
        <f>SUMIF(주문_리스트!D:D,거래처!$B284,주문_리스트!M:M)+SUMIF(주문_리스트!D:D,거래처!B284,주문_리스트!N:N)</f>
        <v>0</v>
      </c>
    </row>
    <row r="285" spans="8:8">
      <c r="H285" s="257">
        <f>SUMIF(주문_리스트!D:D,거래처!$B285,주문_리스트!M:M)+SUMIF(주문_리스트!D:D,거래처!B285,주문_리스트!N:N)</f>
        <v>0</v>
      </c>
    </row>
    <row r="286" spans="8:8">
      <c r="H286" s="257">
        <f>SUMIF(주문_리스트!D:D,거래처!$B286,주문_리스트!M:M)+SUMIF(주문_리스트!D:D,거래처!B286,주문_리스트!N:N)</f>
        <v>0</v>
      </c>
    </row>
    <row r="287" spans="8:8">
      <c r="H287" s="257">
        <f>SUMIF(주문_리스트!D:D,거래처!$B287,주문_리스트!M:M)+SUMIF(주문_리스트!D:D,거래처!B287,주문_리스트!N:N)</f>
        <v>0</v>
      </c>
    </row>
    <row r="288" spans="8:8">
      <c r="H288" s="257">
        <f>SUMIF(주문_리스트!D:D,거래처!$B288,주문_리스트!M:M)+SUMIF(주문_리스트!D:D,거래처!B288,주문_리스트!N:N)</f>
        <v>0</v>
      </c>
    </row>
    <row r="289" spans="8:8">
      <c r="H289" s="257">
        <f>SUMIF(주문_리스트!D:D,거래처!$B289,주문_리스트!M:M)+SUMIF(주문_리스트!D:D,거래처!B289,주문_리스트!N:N)</f>
        <v>0</v>
      </c>
    </row>
    <row r="290" spans="8:8">
      <c r="H290" s="257">
        <f>SUMIF(주문_리스트!D:D,거래처!$B290,주문_리스트!M:M)+SUMIF(주문_리스트!D:D,거래처!B290,주문_리스트!N:N)</f>
        <v>0</v>
      </c>
    </row>
    <row r="291" spans="8:8">
      <c r="H291" s="257">
        <f>SUMIF(주문_리스트!D:D,거래처!$B291,주문_리스트!M:M)+SUMIF(주문_리스트!D:D,거래처!B291,주문_리스트!N:N)</f>
        <v>0</v>
      </c>
    </row>
    <row r="292" spans="8:8">
      <c r="H292" s="257">
        <f>SUMIF(주문_리스트!D:D,거래처!$B292,주문_리스트!M:M)+SUMIF(주문_리스트!D:D,거래처!B292,주문_리스트!N:N)</f>
        <v>0</v>
      </c>
    </row>
    <row r="293" spans="8:8">
      <c r="H293" s="257">
        <f>SUMIF(주문_리스트!D:D,거래처!$B293,주문_리스트!M:M)+SUMIF(주문_리스트!D:D,거래처!B293,주문_리스트!N:N)</f>
        <v>0</v>
      </c>
    </row>
    <row r="294" spans="8:8">
      <c r="H294" s="257">
        <f>SUMIF(주문_리스트!D:D,거래처!$B294,주문_리스트!M:M)+SUMIF(주문_리스트!D:D,거래처!B294,주문_리스트!N:N)</f>
        <v>0</v>
      </c>
    </row>
    <row r="295" spans="8:8">
      <c r="H295" s="257">
        <f>SUMIF(주문_리스트!D:D,거래처!$B295,주문_리스트!M:M)+SUMIF(주문_리스트!D:D,거래처!B295,주문_리스트!N:N)</f>
        <v>0</v>
      </c>
    </row>
    <row r="296" spans="8:8">
      <c r="H296" s="257">
        <f>SUMIF(주문_리스트!D:D,거래처!$B296,주문_리스트!M:M)+SUMIF(주문_리스트!D:D,거래처!B296,주문_리스트!N:N)</f>
        <v>0</v>
      </c>
    </row>
    <row r="297" spans="8:8">
      <c r="H297" s="257">
        <f>SUMIF(주문_리스트!D:D,거래처!$B297,주문_리스트!M:M)+SUMIF(주문_리스트!D:D,거래처!B297,주문_리스트!N:N)</f>
        <v>0</v>
      </c>
    </row>
    <row r="298" spans="8:8">
      <c r="H298" s="257">
        <f>SUMIF(주문_리스트!D:D,거래처!$B298,주문_리스트!M:M)+SUMIF(주문_리스트!D:D,거래처!B298,주문_리스트!N:N)</f>
        <v>0</v>
      </c>
    </row>
    <row r="299" spans="8:8">
      <c r="H299" s="257">
        <f>SUMIF(주문_리스트!D:D,거래처!$B299,주문_리스트!M:M)+SUMIF(주문_리스트!D:D,거래처!B299,주문_리스트!N:N)</f>
        <v>0</v>
      </c>
    </row>
    <row r="300" spans="8:8">
      <c r="H300" s="257">
        <f>SUMIF(주문_리스트!D:D,거래처!$B300,주문_리스트!M:M)+SUMIF(주문_리스트!D:D,거래처!B300,주문_리스트!N:N)</f>
        <v>0</v>
      </c>
    </row>
    <row r="301" spans="8:8">
      <c r="H301" s="257">
        <f>SUMIF(주문_리스트!D:D,거래처!$B301,주문_리스트!M:M)+SUMIF(주문_리스트!D:D,거래처!B301,주문_리스트!N:N)</f>
        <v>0</v>
      </c>
    </row>
    <row r="302" spans="8:8">
      <c r="H302" s="257">
        <f>SUMIF(주문_리스트!D:D,거래처!$B302,주문_리스트!M:M)+SUMIF(주문_리스트!D:D,거래처!B302,주문_리스트!N:N)</f>
        <v>0</v>
      </c>
    </row>
    <row r="303" spans="8:8">
      <c r="H303" s="257">
        <f>SUMIF(주문_리스트!D:D,거래처!$B303,주문_리스트!M:M)+SUMIF(주문_리스트!D:D,거래처!B303,주문_리스트!N:N)</f>
        <v>0</v>
      </c>
    </row>
    <row r="304" spans="8:8">
      <c r="H304" s="257">
        <f>SUMIF(주문_리스트!D:D,거래처!$B304,주문_리스트!M:M)+SUMIF(주문_리스트!D:D,거래처!B304,주문_리스트!N:N)</f>
        <v>0</v>
      </c>
    </row>
    <row r="305" spans="8:8">
      <c r="H305" s="257">
        <f>SUMIF(주문_리스트!D:D,거래처!$B305,주문_리스트!M:M)+SUMIF(주문_리스트!D:D,거래처!B305,주문_리스트!N:N)</f>
        <v>0</v>
      </c>
    </row>
    <row r="306" spans="8:8">
      <c r="H306" s="257">
        <f>SUMIF(주문_리스트!D:D,거래처!$B306,주문_리스트!M:M)+SUMIF(주문_리스트!D:D,거래처!B306,주문_리스트!N:N)</f>
        <v>0</v>
      </c>
    </row>
    <row r="307" spans="8:8">
      <c r="H307" s="257">
        <f>SUMIF(주문_리스트!D:D,거래처!$B307,주문_리스트!M:M)+SUMIF(주문_리스트!D:D,거래처!B307,주문_리스트!N:N)</f>
        <v>0</v>
      </c>
    </row>
    <row r="308" spans="8:8">
      <c r="H308" s="257">
        <f>SUMIF(주문_리스트!D:D,거래처!$B308,주문_리스트!M:M)+SUMIF(주문_리스트!D:D,거래처!B308,주문_리스트!N:N)</f>
        <v>0</v>
      </c>
    </row>
    <row r="309" spans="8:8">
      <c r="H309" s="257">
        <f>SUMIF(주문_리스트!D:D,거래처!$B309,주문_리스트!M:M)+SUMIF(주문_리스트!D:D,거래처!B309,주문_리스트!N:N)</f>
        <v>0</v>
      </c>
    </row>
    <row r="310" spans="8:8">
      <c r="H310" s="257">
        <f>SUMIF(주문_리스트!D:D,거래처!$B310,주문_리스트!M:M)+SUMIF(주문_리스트!D:D,거래처!B310,주문_리스트!N:N)</f>
        <v>0</v>
      </c>
    </row>
    <row r="311" spans="8:8">
      <c r="H311" s="257">
        <f>SUMIF(주문_리스트!D:D,거래처!$B311,주문_리스트!M:M)+SUMIF(주문_리스트!D:D,거래처!B311,주문_리스트!N:N)</f>
        <v>0</v>
      </c>
    </row>
    <row r="312" spans="8:8">
      <c r="H312" s="257">
        <f>SUMIF(주문_리스트!D:D,거래처!$B312,주문_리스트!M:M)+SUMIF(주문_리스트!D:D,거래처!B312,주문_리스트!N:N)</f>
        <v>0</v>
      </c>
    </row>
    <row r="313" spans="8:8">
      <c r="H313" s="257">
        <f>SUMIF(주문_리스트!D:D,거래처!$B313,주문_리스트!M:M)+SUMIF(주문_리스트!D:D,거래처!B313,주문_리스트!N:N)</f>
        <v>0</v>
      </c>
    </row>
    <row r="314" spans="8:8">
      <c r="H314" s="257">
        <f>SUMIF(주문_리스트!D:D,거래처!$B314,주문_리스트!M:M)+SUMIF(주문_리스트!D:D,거래처!B314,주문_리스트!N:N)</f>
        <v>0</v>
      </c>
    </row>
    <row r="315" spans="8:8">
      <c r="H315" s="257">
        <f>SUMIF(주문_리스트!D:D,거래처!$B315,주문_리스트!M:M)+SUMIF(주문_리스트!D:D,거래처!B315,주문_리스트!N:N)</f>
        <v>0</v>
      </c>
    </row>
    <row r="316" spans="8:8">
      <c r="H316" s="257">
        <f>SUMIF(주문_리스트!D:D,거래처!$B316,주문_리스트!M:M)+SUMIF(주문_리스트!D:D,거래처!B316,주문_리스트!N:N)</f>
        <v>0</v>
      </c>
    </row>
    <row r="317" spans="8:8">
      <c r="H317" s="257">
        <f>SUMIF(주문_리스트!D:D,거래처!$B317,주문_리스트!M:M)+SUMIF(주문_리스트!D:D,거래처!B317,주문_리스트!N:N)</f>
        <v>0</v>
      </c>
    </row>
    <row r="318" spans="8:8">
      <c r="H318" s="257">
        <f>SUMIF(주문_리스트!D:D,거래처!$B318,주문_리스트!M:M)+SUMIF(주문_리스트!D:D,거래처!B318,주문_리스트!N:N)</f>
        <v>0</v>
      </c>
    </row>
    <row r="319" spans="8:8">
      <c r="H319" s="257">
        <f>SUMIF(주문_리스트!D:D,거래처!$B319,주문_리스트!M:M)+SUMIF(주문_리스트!D:D,거래처!B319,주문_리스트!N:N)</f>
        <v>0</v>
      </c>
    </row>
    <row r="320" spans="8:8">
      <c r="H320" s="257">
        <f>SUMIF(주문_리스트!D:D,거래처!$B320,주문_리스트!M:M)+SUMIF(주문_리스트!D:D,거래처!B320,주문_리스트!N:N)</f>
        <v>0</v>
      </c>
    </row>
    <row r="321" spans="8:8">
      <c r="H321" s="257">
        <f>SUMIF(주문_리스트!D:D,거래처!$B321,주문_리스트!M:M)+SUMIF(주문_리스트!D:D,거래처!B321,주문_리스트!N:N)</f>
        <v>0</v>
      </c>
    </row>
    <row r="322" spans="8:8">
      <c r="H322" s="257">
        <f>SUMIF(주문_리스트!D:D,거래처!$B322,주문_리스트!M:M)+SUMIF(주문_리스트!D:D,거래처!B322,주문_리스트!N:N)</f>
        <v>0</v>
      </c>
    </row>
    <row r="323" spans="8:8">
      <c r="H323" s="257">
        <f>SUMIF(주문_리스트!D:D,거래처!$B323,주문_리스트!M:M)+SUMIF(주문_리스트!D:D,거래처!B323,주문_리스트!N:N)</f>
        <v>0</v>
      </c>
    </row>
    <row r="324" spans="8:8">
      <c r="H324" s="257">
        <f>SUMIF(주문_리스트!D:D,거래처!$B324,주문_리스트!M:M)+SUMIF(주문_리스트!D:D,거래처!B324,주문_리스트!N:N)</f>
        <v>0</v>
      </c>
    </row>
    <row r="325" spans="8:8">
      <c r="H325" s="257">
        <f>SUMIF(주문_리스트!D:D,거래처!$B325,주문_리스트!M:M)+SUMIF(주문_리스트!D:D,거래처!B325,주문_리스트!N:N)</f>
        <v>0</v>
      </c>
    </row>
    <row r="326" spans="8:8">
      <c r="H326" s="257">
        <f>SUMIF(주문_리스트!D:D,거래처!$B326,주문_리스트!M:M)+SUMIF(주문_리스트!D:D,거래처!B326,주문_리스트!N:N)</f>
        <v>0</v>
      </c>
    </row>
    <row r="327" spans="8:8">
      <c r="H327" s="257">
        <f>SUMIF(주문_리스트!D:D,거래처!$B327,주문_리스트!M:M)+SUMIF(주문_리스트!D:D,거래처!B327,주문_리스트!N:N)</f>
        <v>0</v>
      </c>
    </row>
    <row r="328" spans="8:8">
      <c r="H328" s="257">
        <f>SUMIF(주문_리스트!D:D,거래처!$B328,주문_리스트!M:M)+SUMIF(주문_리스트!D:D,거래처!B328,주문_리스트!N:N)</f>
        <v>0</v>
      </c>
    </row>
    <row r="329" spans="8:8">
      <c r="H329" s="257">
        <f>SUMIF(주문_리스트!D:D,거래처!$B329,주문_리스트!M:M)+SUMIF(주문_리스트!D:D,거래처!B329,주문_리스트!N:N)</f>
        <v>0</v>
      </c>
    </row>
    <row r="330" spans="8:8">
      <c r="H330" s="257">
        <f>SUMIF(주문_리스트!D:D,거래처!$B330,주문_리스트!M:M)+SUMIF(주문_리스트!D:D,거래처!B330,주문_리스트!N:N)</f>
        <v>0</v>
      </c>
    </row>
    <row r="331" spans="8:8">
      <c r="H331" s="257">
        <f>SUMIF(주문_리스트!D:D,거래처!$B331,주문_리스트!M:M)+SUMIF(주문_리스트!D:D,거래처!B331,주문_리스트!N:N)</f>
        <v>0</v>
      </c>
    </row>
    <row r="332" spans="8:8">
      <c r="H332" s="257">
        <f>SUMIF(주문_리스트!D:D,거래처!$B332,주문_리스트!M:M)+SUMIF(주문_리스트!D:D,거래처!B332,주문_리스트!N:N)</f>
        <v>0</v>
      </c>
    </row>
    <row r="333" spans="8:8">
      <c r="H333" s="257">
        <f>SUMIF(주문_리스트!D:D,거래처!$B333,주문_리스트!M:M)+SUMIF(주문_리스트!D:D,거래처!B333,주문_리스트!N:N)</f>
        <v>0</v>
      </c>
    </row>
    <row r="334" spans="8:8">
      <c r="H334" s="257">
        <f>SUMIF(주문_리스트!D:D,거래처!$B334,주문_리스트!M:M)+SUMIF(주문_리스트!D:D,거래처!B334,주문_리스트!N:N)</f>
        <v>0</v>
      </c>
    </row>
    <row r="335" spans="8:8">
      <c r="H335" s="257">
        <f>SUMIF(주문_리스트!D:D,거래처!$B335,주문_리스트!M:M)+SUMIF(주문_리스트!D:D,거래처!B335,주문_리스트!N:N)</f>
        <v>0</v>
      </c>
    </row>
    <row r="336" spans="8:8">
      <c r="H336" s="257">
        <f>SUMIF(주문_리스트!D:D,거래처!$B336,주문_리스트!M:M)+SUMIF(주문_리스트!D:D,거래처!B336,주문_리스트!N:N)</f>
        <v>0</v>
      </c>
    </row>
    <row r="337" spans="8:8">
      <c r="H337" s="257">
        <f>SUMIF(주문_리스트!D:D,거래처!$B337,주문_리스트!M:M)+SUMIF(주문_리스트!D:D,거래처!B337,주문_리스트!N:N)</f>
        <v>0</v>
      </c>
    </row>
    <row r="338" spans="8:8">
      <c r="H338" s="257">
        <f>SUMIF(주문_리스트!D:D,거래처!$B338,주문_리스트!M:M)+SUMIF(주문_리스트!D:D,거래처!B338,주문_리스트!N:N)</f>
        <v>0</v>
      </c>
    </row>
    <row r="339" spans="8:8">
      <c r="H339" s="257">
        <f>SUMIF(주문_리스트!D:D,거래처!$B339,주문_리스트!M:M)+SUMIF(주문_리스트!D:D,거래처!B339,주문_리스트!N:N)</f>
        <v>0</v>
      </c>
    </row>
    <row r="340" spans="8:8">
      <c r="H340" s="257">
        <f>SUMIF(주문_리스트!D:D,거래처!$B340,주문_리스트!M:M)+SUMIF(주문_리스트!D:D,거래처!B340,주문_리스트!N:N)</f>
        <v>0</v>
      </c>
    </row>
    <row r="341" spans="8:8">
      <c r="H341" s="257">
        <f>SUMIF(주문_리스트!D:D,거래처!$B341,주문_리스트!M:M)+SUMIF(주문_리스트!D:D,거래처!B341,주문_리스트!N:N)</f>
        <v>0</v>
      </c>
    </row>
    <row r="342" spans="8:8">
      <c r="H342" s="257">
        <f>SUMIF(주문_리스트!D:D,거래처!$B342,주문_리스트!M:M)+SUMIF(주문_리스트!D:D,거래처!B342,주문_리스트!N:N)</f>
        <v>0</v>
      </c>
    </row>
    <row r="343" spans="8:8">
      <c r="H343" s="257">
        <f>SUMIF(주문_리스트!D:D,거래처!$B343,주문_리스트!M:M)+SUMIF(주문_리스트!D:D,거래처!B343,주문_리스트!N:N)</f>
        <v>0</v>
      </c>
    </row>
    <row r="344" spans="8:8">
      <c r="H344" s="257">
        <f>SUMIF(주문_리스트!D:D,거래처!$B344,주문_리스트!M:M)+SUMIF(주문_리스트!D:D,거래처!B344,주문_리스트!N:N)</f>
        <v>0</v>
      </c>
    </row>
    <row r="345" spans="8:8">
      <c r="H345" s="257">
        <f>SUMIF(주문_리스트!D:D,거래처!$B345,주문_리스트!M:M)+SUMIF(주문_리스트!D:D,거래처!B345,주문_리스트!N:N)</f>
        <v>0</v>
      </c>
    </row>
    <row r="346" spans="8:8">
      <c r="H346" s="257">
        <f>SUMIF(주문_리스트!D:D,거래처!$B346,주문_리스트!M:M)+SUMIF(주문_리스트!D:D,거래처!B346,주문_리스트!N:N)</f>
        <v>0</v>
      </c>
    </row>
    <row r="347" spans="8:8">
      <c r="H347" s="257">
        <f>SUMIF(주문_리스트!D:D,거래처!$B347,주문_리스트!M:M)+SUMIF(주문_리스트!D:D,거래처!B347,주문_리스트!N:N)</f>
        <v>0</v>
      </c>
    </row>
    <row r="348" spans="8:8">
      <c r="H348" s="257">
        <f>SUMIF(주문_리스트!D:D,거래처!$B348,주문_리스트!M:M)+SUMIF(주문_리스트!D:D,거래처!B348,주문_리스트!N:N)</f>
        <v>0</v>
      </c>
    </row>
    <row r="349" spans="8:8">
      <c r="H349" s="257">
        <f>SUMIF(주문_리스트!D:D,거래처!$B349,주문_리스트!M:M)+SUMIF(주문_리스트!D:D,거래처!B349,주문_리스트!N:N)</f>
        <v>0</v>
      </c>
    </row>
    <row r="350" spans="8:8">
      <c r="H350" s="257">
        <f>SUMIF(주문_리스트!D:D,거래처!$B350,주문_리스트!M:M)+SUMIF(주문_리스트!D:D,거래처!B350,주문_리스트!N:N)</f>
        <v>0</v>
      </c>
    </row>
    <row r="351" spans="8:8">
      <c r="H351" s="257">
        <f>SUMIF(주문_리스트!D:D,거래처!$B351,주문_리스트!M:M)+SUMIF(주문_리스트!D:D,거래처!B351,주문_리스트!N:N)</f>
        <v>0</v>
      </c>
    </row>
    <row r="352" spans="8:8">
      <c r="H352" s="257">
        <f>SUMIF(주문_리스트!D:D,거래처!$B352,주문_리스트!M:M)+SUMIF(주문_리스트!D:D,거래처!B352,주문_리스트!N:N)</f>
        <v>0</v>
      </c>
    </row>
    <row r="353" spans="8:8">
      <c r="H353" s="257">
        <f>SUMIF(주문_리스트!D:D,거래처!$B353,주문_리스트!M:M)+SUMIF(주문_리스트!D:D,거래처!B353,주문_리스트!N:N)</f>
        <v>0</v>
      </c>
    </row>
    <row r="354" spans="8:8">
      <c r="H354" s="257">
        <f>SUMIF(주문_리스트!D:D,거래처!$B354,주문_리스트!M:M)+SUMIF(주문_리스트!D:D,거래처!B354,주문_리스트!N:N)</f>
        <v>0</v>
      </c>
    </row>
    <row r="355" spans="8:8">
      <c r="H355" s="257">
        <f>SUMIF(주문_리스트!D:D,거래처!$B355,주문_리스트!M:M)+SUMIF(주문_리스트!D:D,거래처!B355,주문_리스트!N:N)</f>
        <v>0</v>
      </c>
    </row>
    <row r="356" spans="8:8">
      <c r="H356" s="257">
        <f>SUMIF(주문_리스트!D:D,거래처!$B356,주문_리스트!M:M)+SUMIF(주문_리스트!D:D,거래처!B356,주문_리스트!N:N)</f>
        <v>0</v>
      </c>
    </row>
    <row r="357" spans="8:8">
      <c r="H357" s="257">
        <f>SUMIF(주문_리스트!D:D,거래처!$B357,주문_리스트!M:M)+SUMIF(주문_리스트!D:D,거래처!B357,주문_리스트!N:N)</f>
        <v>0</v>
      </c>
    </row>
    <row r="358" spans="8:8">
      <c r="H358" s="257">
        <f>SUMIF(주문_리스트!D:D,거래처!$B358,주문_리스트!M:M)+SUMIF(주문_리스트!D:D,거래처!B358,주문_리스트!N:N)</f>
        <v>0</v>
      </c>
    </row>
    <row r="359" spans="8:8">
      <c r="H359" s="257">
        <f>SUMIF(주문_리스트!D:D,거래처!$B359,주문_리스트!M:M)+SUMIF(주문_리스트!D:D,거래처!B359,주문_리스트!N:N)</f>
        <v>0</v>
      </c>
    </row>
    <row r="360" spans="8:8">
      <c r="H360" s="257">
        <f>SUMIF(주문_리스트!D:D,거래처!$B360,주문_리스트!M:M)+SUMIF(주문_리스트!D:D,거래처!B360,주문_리스트!N:N)</f>
        <v>0</v>
      </c>
    </row>
    <row r="361" spans="8:8">
      <c r="H361" s="257">
        <f>SUMIF(주문_리스트!D:D,거래처!$B361,주문_리스트!M:M)+SUMIF(주문_리스트!D:D,거래처!B361,주문_리스트!N:N)</f>
        <v>0</v>
      </c>
    </row>
    <row r="362" spans="8:8">
      <c r="H362" s="257">
        <f>SUMIF(주문_리스트!D:D,거래처!$B362,주문_리스트!M:M)+SUMIF(주문_리스트!D:D,거래처!B362,주문_리스트!N:N)</f>
        <v>0</v>
      </c>
    </row>
    <row r="363" spans="8:8">
      <c r="H363" s="257">
        <f>SUMIF(주문_리스트!D:D,거래처!$B363,주문_리스트!M:M)+SUMIF(주문_리스트!D:D,거래처!B363,주문_리스트!N:N)</f>
        <v>0</v>
      </c>
    </row>
    <row r="364" spans="8:8">
      <c r="H364" s="257">
        <f>SUMIF(주문_리스트!D:D,거래처!$B364,주문_리스트!M:M)+SUMIF(주문_리스트!D:D,거래처!B364,주문_리스트!N:N)</f>
        <v>0</v>
      </c>
    </row>
    <row r="365" spans="8:8">
      <c r="H365" s="257">
        <f>SUMIF(주문_리스트!D:D,거래처!$B365,주문_리스트!M:M)+SUMIF(주문_리스트!D:D,거래처!B365,주문_리스트!N:N)</f>
        <v>0</v>
      </c>
    </row>
    <row r="366" spans="8:8">
      <c r="H366" s="257">
        <f>SUMIF(주문_리스트!D:D,거래처!$B366,주문_리스트!M:M)+SUMIF(주문_리스트!D:D,거래처!B366,주문_리스트!N:N)</f>
        <v>0</v>
      </c>
    </row>
    <row r="367" spans="8:8">
      <c r="H367" s="257">
        <f>SUMIF(주문_리스트!D:D,거래처!$B367,주문_리스트!M:M)+SUMIF(주문_리스트!D:D,거래처!B367,주문_리스트!N:N)</f>
        <v>0</v>
      </c>
    </row>
    <row r="368" spans="8:8">
      <c r="H368" s="257">
        <f>SUMIF(주문_리스트!D:D,거래처!$B368,주문_리스트!M:M)+SUMIF(주문_리스트!D:D,거래처!B368,주문_리스트!N:N)</f>
        <v>0</v>
      </c>
    </row>
    <row r="369" spans="8:8">
      <c r="H369" s="257">
        <f>SUMIF(주문_리스트!D:D,거래처!$B369,주문_리스트!M:M)+SUMIF(주문_리스트!D:D,거래처!B369,주문_리스트!N:N)</f>
        <v>0</v>
      </c>
    </row>
    <row r="370" spans="8:8">
      <c r="H370" s="257">
        <f>SUMIF(주문_리스트!D:D,거래처!$B370,주문_리스트!M:M)+SUMIF(주문_리스트!D:D,거래처!B370,주문_리스트!N:N)</f>
        <v>0</v>
      </c>
    </row>
    <row r="371" spans="8:8">
      <c r="H371" s="257">
        <f>SUMIF(주문_리스트!D:D,거래처!$B371,주문_리스트!M:M)+SUMIF(주문_리스트!D:D,거래처!B371,주문_리스트!N:N)</f>
        <v>0</v>
      </c>
    </row>
    <row r="372" spans="8:8">
      <c r="H372" s="257">
        <f>SUMIF(주문_리스트!D:D,거래처!$B372,주문_리스트!M:M)+SUMIF(주문_리스트!D:D,거래처!B372,주문_리스트!N:N)</f>
        <v>0</v>
      </c>
    </row>
    <row r="373" spans="8:8">
      <c r="H373" s="257">
        <f>SUMIF(주문_리스트!D:D,거래처!$B373,주문_리스트!M:M)+SUMIF(주문_리스트!D:D,거래처!B373,주문_리스트!N:N)</f>
        <v>0</v>
      </c>
    </row>
    <row r="374" spans="8:8">
      <c r="H374" s="257">
        <f>SUMIF(주문_리스트!D:D,거래처!$B374,주문_리스트!M:M)+SUMIF(주문_리스트!D:D,거래처!B374,주문_리스트!N:N)</f>
        <v>0</v>
      </c>
    </row>
    <row r="375" spans="8:8">
      <c r="H375" s="257">
        <f>SUMIF(주문_리스트!D:D,거래처!$B375,주문_리스트!M:M)+SUMIF(주문_리스트!D:D,거래처!B375,주문_리스트!N:N)</f>
        <v>0</v>
      </c>
    </row>
    <row r="376" spans="8:8">
      <c r="H376" s="257">
        <f>SUMIF(주문_리스트!D:D,거래처!$B376,주문_리스트!M:M)+SUMIF(주문_리스트!D:D,거래처!B376,주문_리스트!N:N)</f>
        <v>0</v>
      </c>
    </row>
    <row r="377" spans="8:8">
      <c r="H377" s="257">
        <f>SUMIF(주문_리스트!D:D,거래처!$B377,주문_리스트!M:M)+SUMIF(주문_리스트!D:D,거래처!B377,주문_리스트!N:N)</f>
        <v>0</v>
      </c>
    </row>
    <row r="378" spans="8:8">
      <c r="H378" s="257">
        <f>SUMIF(주문_리스트!D:D,거래처!$B378,주문_리스트!M:M)+SUMIF(주문_리스트!D:D,거래처!B378,주문_리스트!N:N)</f>
        <v>0</v>
      </c>
    </row>
    <row r="379" spans="8:8">
      <c r="H379" s="257">
        <f>SUMIF(주문_리스트!D:D,거래처!$B379,주문_리스트!M:M)+SUMIF(주문_리스트!D:D,거래처!B379,주문_리스트!N:N)</f>
        <v>0</v>
      </c>
    </row>
    <row r="380" spans="8:8">
      <c r="H380" s="257">
        <f>SUMIF(주문_리스트!D:D,거래처!$B380,주문_리스트!M:M)+SUMIF(주문_리스트!D:D,거래처!B380,주문_리스트!N:N)</f>
        <v>0</v>
      </c>
    </row>
    <row r="381" spans="8:8">
      <c r="H381" s="257">
        <f>SUMIF(주문_리스트!D:D,거래처!$B381,주문_리스트!M:M)+SUMIF(주문_리스트!D:D,거래처!B381,주문_리스트!N:N)</f>
        <v>0</v>
      </c>
    </row>
    <row r="382" spans="8:8">
      <c r="H382" s="257">
        <f>SUMIF(주문_리스트!D:D,거래처!$B382,주문_리스트!M:M)+SUMIF(주문_리스트!D:D,거래처!B382,주문_리스트!N:N)</f>
        <v>0</v>
      </c>
    </row>
    <row r="383" spans="8:8">
      <c r="H383" s="257">
        <f>SUMIF(주문_리스트!D:D,거래처!$B383,주문_리스트!M:M)+SUMIF(주문_리스트!D:D,거래처!B383,주문_리스트!N:N)</f>
        <v>0</v>
      </c>
    </row>
    <row r="384" spans="8:8">
      <c r="H384" s="257">
        <f>SUMIF(주문_리스트!D:D,거래처!$B384,주문_리스트!M:M)+SUMIF(주문_리스트!D:D,거래처!B384,주문_리스트!N:N)</f>
        <v>0</v>
      </c>
    </row>
    <row r="385" spans="8:8">
      <c r="H385" s="257">
        <f>SUMIF(주문_리스트!D:D,거래처!$B385,주문_리스트!M:M)+SUMIF(주문_리스트!D:D,거래처!B385,주문_리스트!N:N)</f>
        <v>0</v>
      </c>
    </row>
    <row r="386" spans="8:8">
      <c r="H386" s="257">
        <f>SUMIF(주문_리스트!D:D,거래처!$B386,주문_리스트!M:M)+SUMIF(주문_리스트!D:D,거래처!B386,주문_리스트!N:N)</f>
        <v>0</v>
      </c>
    </row>
    <row r="387" spans="8:8">
      <c r="H387" s="257">
        <f>SUMIF(주문_리스트!D:D,거래처!$B387,주문_리스트!M:M)+SUMIF(주문_리스트!D:D,거래처!B387,주문_리스트!N:N)</f>
        <v>0</v>
      </c>
    </row>
    <row r="388" spans="8:8">
      <c r="H388" s="257">
        <f>SUMIF(주문_리스트!D:D,거래처!$B388,주문_리스트!M:M)+SUMIF(주문_리스트!D:D,거래처!B388,주문_리스트!N:N)</f>
        <v>0</v>
      </c>
    </row>
    <row r="389" spans="8:8">
      <c r="H389" s="257">
        <f>SUMIF(주문_리스트!D:D,거래처!$B389,주문_리스트!M:M)+SUMIF(주문_리스트!D:D,거래처!B389,주문_리스트!N:N)</f>
        <v>0</v>
      </c>
    </row>
    <row r="390" spans="8:8">
      <c r="H390" s="257">
        <f>SUMIF(주문_리스트!D:D,거래처!$B390,주문_리스트!M:M)+SUMIF(주문_리스트!D:D,거래처!B390,주문_리스트!N:N)</f>
        <v>0</v>
      </c>
    </row>
    <row r="391" spans="8:8">
      <c r="H391" s="257">
        <f>SUMIF(주문_리스트!D:D,거래처!$B391,주문_리스트!M:M)+SUMIF(주문_리스트!D:D,거래처!B391,주문_리스트!N:N)</f>
        <v>0</v>
      </c>
    </row>
    <row r="392" spans="8:8">
      <c r="H392" s="257">
        <f>SUMIF(주문_리스트!D:D,거래처!$B392,주문_리스트!M:M)+SUMIF(주문_리스트!D:D,거래처!B392,주문_리스트!N:N)</f>
        <v>0</v>
      </c>
    </row>
    <row r="393" spans="8:8">
      <c r="H393" s="257">
        <f>SUMIF(주문_리스트!D:D,거래처!$B393,주문_리스트!M:M)+SUMIF(주문_리스트!D:D,거래처!B393,주문_리스트!N:N)</f>
        <v>0</v>
      </c>
    </row>
    <row r="394" spans="8:8">
      <c r="H394" s="257">
        <f>SUMIF(주문_리스트!D:D,거래처!$B394,주문_리스트!M:M)+SUMIF(주문_리스트!D:D,거래처!B394,주문_리스트!N:N)</f>
        <v>0</v>
      </c>
    </row>
    <row r="395" spans="8:8">
      <c r="H395" s="257">
        <f>SUMIF(주문_리스트!D:D,거래처!$B395,주문_리스트!M:M)+SUMIF(주문_리스트!D:D,거래처!B395,주문_리스트!N:N)</f>
        <v>0</v>
      </c>
    </row>
    <row r="396" spans="8:8">
      <c r="H396" s="257">
        <f>SUMIF(주문_리스트!D:D,거래처!$B396,주문_리스트!M:M)+SUMIF(주문_리스트!D:D,거래처!B396,주문_리스트!N:N)</f>
        <v>0</v>
      </c>
    </row>
    <row r="397" spans="8:8">
      <c r="H397" s="257">
        <f>SUMIF(주문_리스트!D:D,거래처!$B397,주문_리스트!M:M)+SUMIF(주문_리스트!D:D,거래처!B397,주문_리스트!N:N)</f>
        <v>0</v>
      </c>
    </row>
    <row r="398" spans="8:8">
      <c r="H398" s="257">
        <f>SUMIF(주문_리스트!D:D,거래처!$B398,주문_리스트!M:M)+SUMIF(주문_리스트!D:D,거래처!B398,주문_리스트!N:N)</f>
        <v>0</v>
      </c>
    </row>
    <row r="399" spans="8:8">
      <c r="H399" s="257">
        <f>SUMIF(주문_리스트!D:D,거래처!$B399,주문_리스트!M:M)+SUMIF(주문_리스트!D:D,거래처!B399,주문_리스트!N:N)</f>
        <v>0</v>
      </c>
    </row>
    <row r="400" spans="8:8">
      <c r="H400" s="257">
        <f>SUMIF(주문_리스트!D:D,거래처!$B400,주문_리스트!M:M)+SUMIF(주문_리스트!D:D,거래처!B400,주문_리스트!N:N)</f>
        <v>0</v>
      </c>
    </row>
    <row r="401" spans="8:8">
      <c r="H401" s="257">
        <f>SUMIF(주문_리스트!D:D,거래처!$B401,주문_리스트!M:M)+SUMIF(주문_리스트!D:D,거래처!B401,주문_리스트!N:N)</f>
        <v>0</v>
      </c>
    </row>
    <row r="402" spans="8:8">
      <c r="H402" s="257">
        <f>SUMIF(주문_리스트!D:D,거래처!$B402,주문_리스트!M:M)+SUMIF(주문_리스트!D:D,거래처!B402,주문_리스트!N:N)</f>
        <v>0</v>
      </c>
    </row>
    <row r="403" spans="8:8">
      <c r="H403" s="257">
        <f>SUMIF(주문_리스트!D:D,거래처!$B403,주문_리스트!M:M)+SUMIF(주문_리스트!D:D,거래처!B403,주문_리스트!N:N)</f>
        <v>0</v>
      </c>
    </row>
    <row r="404" spans="8:8">
      <c r="H404" s="257">
        <f>SUMIF(주문_리스트!D:D,거래처!$B404,주문_리스트!M:M)+SUMIF(주문_리스트!D:D,거래처!B404,주문_리스트!N:N)</f>
        <v>0</v>
      </c>
    </row>
    <row r="405" spans="8:8">
      <c r="H405" s="257">
        <f>SUMIF(주문_리스트!D:D,거래처!$B405,주문_리스트!M:M)+SUMIF(주문_리스트!D:D,거래처!B405,주문_리스트!N:N)</f>
        <v>0</v>
      </c>
    </row>
    <row r="406" spans="8:8">
      <c r="H406" s="257">
        <f>SUMIF(주문_리스트!D:D,거래처!$B406,주문_리스트!M:M)+SUMIF(주문_리스트!D:D,거래처!B406,주문_리스트!N:N)</f>
        <v>0</v>
      </c>
    </row>
    <row r="407" spans="8:8">
      <c r="H407" s="257">
        <f>SUMIF(주문_리스트!D:D,거래처!$B407,주문_리스트!M:M)+SUMIF(주문_리스트!D:D,거래처!B407,주문_리스트!N:N)</f>
        <v>0</v>
      </c>
    </row>
    <row r="408" spans="8:8">
      <c r="H408" s="257">
        <f>SUMIF(주문_리스트!D:D,거래처!$B408,주문_리스트!M:M)+SUMIF(주문_리스트!D:D,거래처!B408,주문_리스트!N:N)</f>
        <v>0</v>
      </c>
    </row>
    <row r="409" spans="8:8">
      <c r="H409" s="257">
        <f>SUMIF(주문_리스트!D:D,거래처!$B409,주문_리스트!M:M)+SUMIF(주문_리스트!D:D,거래처!B409,주문_리스트!N:N)</f>
        <v>0</v>
      </c>
    </row>
    <row r="410" spans="8:8">
      <c r="H410" s="257">
        <f>SUMIF(주문_리스트!D:D,거래처!$B410,주문_리스트!M:M)+SUMIF(주문_리스트!D:D,거래처!B410,주문_리스트!N:N)</f>
        <v>0</v>
      </c>
    </row>
  </sheetData>
  <autoFilter ref="A1:I41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64"/>
  <sheetViews>
    <sheetView zoomScale="115" zoomScaleNormal="115" workbookViewId="0">
      <pane xSplit="1" ySplit="1" topLeftCell="B129" activePane="bottomRight" state="frozen"/>
      <selection activeCell="N26" sqref="N26"/>
      <selection pane="topRight" activeCell="N26" sqref="N26"/>
      <selection pane="bottomLeft" activeCell="N26" sqref="N26"/>
      <selection pane="bottomRight" activeCell="D143" sqref="D143"/>
    </sheetView>
  </sheetViews>
  <sheetFormatPr defaultColWidth="9" defaultRowHeight="16.5"/>
  <cols>
    <col min="1" max="1" width="11.75" customWidth="1"/>
    <col min="2" max="2" width="22" style="280" customWidth="1"/>
    <col min="3" max="3" width="26" style="280" bestFit="1" customWidth="1"/>
    <col min="4" max="4" width="19.875" style="280" bestFit="1" customWidth="1"/>
    <col min="5" max="7" width="13.125" style="52" customWidth="1"/>
    <col min="8" max="8" width="68.375" style="334" bestFit="1" customWidth="1"/>
    <col min="9" max="9" width="13.125" bestFit="1" customWidth="1"/>
  </cols>
  <sheetData>
    <row r="1" spans="1:10" ht="17.25" thickBot="1">
      <c r="A1" s="31" t="s">
        <v>2</v>
      </c>
      <c r="B1" s="279" t="s">
        <v>1</v>
      </c>
      <c r="C1" s="279" t="s">
        <v>0</v>
      </c>
      <c r="D1" s="279" t="s">
        <v>43</v>
      </c>
      <c r="E1" s="51" t="s">
        <v>41</v>
      </c>
      <c r="F1" s="51" t="s">
        <v>1109</v>
      </c>
      <c r="G1" s="51" t="s">
        <v>1786</v>
      </c>
      <c r="H1" s="333" t="s">
        <v>4</v>
      </c>
      <c r="I1" s="97">
        <v>332</v>
      </c>
    </row>
    <row r="2" spans="1:10">
      <c r="A2">
        <v>1</v>
      </c>
      <c r="B2" s="280">
        <v>28120504</v>
      </c>
      <c r="C2" s="280" t="s">
        <v>2454</v>
      </c>
      <c r="D2" s="280">
        <v>28120504</v>
      </c>
      <c r="E2" s="52">
        <v>1000000</v>
      </c>
      <c r="G2"/>
      <c r="H2" s="281"/>
    </row>
    <row r="3" spans="1:10">
      <c r="A3">
        <v>2</v>
      </c>
      <c r="B3" s="280" t="s">
        <v>5090</v>
      </c>
      <c r="C3" s="280" t="s">
        <v>5090</v>
      </c>
      <c r="E3" s="52">
        <v>300000</v>
      </c>
      <c r="G3"/>
      <c r="H3" s="281"/>
    </row>
    <row r="4" spans="1:10">
      <c r="A4">
        <v>4</v>
      </c>
      <c r="B4" s="280" t="s">
        <v>1903</v>
      </c>
      <c r="C4" s="280" t="s">
        <v>1902</v>
      </c>
      <c r="D4" s="280" t="s">
        <v>1903</v>
      </c>
      <c r="E4" s="52">
        <v>1000000</v>
      </c>
      <c r="F4" s="52">
        <v>550000</v>
      </c>
      <c r="G4"/>
      <c r="H4" s="281"/>
    </row>
    <row r="5" spans="1:10">
      <c r="A5">
        <v>7</v>
      </c>
      <c r="B5" s="280" t="s">
        <v>5097</v>
      </c>
      <c r="C5" s="280" t="s">
        <v>1701</v>
      </c>
      <c r="D5" s="280" t="s">
        <v>5097</v>
      </c>
      <c r="E5" s="52">
        <v>650000</v>
      </c>
      <c r="G5"/>
      <c r="H5" s="281"/>
    </row>
    <row r="6" spans="1:10">
      <c r="A6">
        <v>8</v>
      </c>
      <c r="B6" s="280" t="s">
        <v>3734</v>
      </c>
      <c r="C6" s="280" t="s">
        <v>1125</v>
      </c>
      <c r="D6" s="280" t="s">
        <v>3734</v>
      </c>
      <c r="E6" s="52">
        <v>1000000</v>
      </c>
      <c r="G6"/>
    </row>
    <row r="7" spans="1:10">
      <c r="A7">
        <v>9</v>
      </c>
      <c r="B7" s="280">
        <v>602000700</v>
      </c>
      <c r="C7" s="280" t="s">
        <v>2849</v>
      </c>
      <c r="D7" s="280">
        <v>602000700</v>
      </c>
      <c r="E7" s="52">
        <v>350000</v>
      </c>
      <c r="F7" s="52">
        <v>340000</v>
      </c>
      <c r="G7"/>
    </row>
    <row r="8" spans="1:10">
      <c r="A8">
        <v>10</v>
      </c>
      <c r="B8" s="280" t="s">
        <v>1127</v>
      </c>
      <c r="C8" s="280" t="s">
        <v>1127</v>
      </c>
      <c r="E8" s="52">
        <v>600000</v>
      </c>
      <c r="G8"/>
    </row>
    <row r="9" spans="1:10">
      <c r="A9">
        <v>11</v>
      </c>
      <c r="B9" s="280" t="s">
        <v>1128</v>
      </c>
      <c r="C9" s="280" t="s">
        <v>1128</v>
      </c>
      <c r="E9" s="52">
        <v>25000</v>
      </c>
      <c r="G9"/>
    </row>
    <row r="10" spans="1:10">
      <c r="A10">
        <v>12</v>
      </c>
      <c r="B10" s="280" t="s">
        <v>1129</v>
      </c>
      <c r="C10" s="280" t="s">
        <v>1129</v>
      </c>
      <c r="E10" s="52">
        <v>800000</v>
      </c>
      <c r="G10"/>
    </row>
    <row r="11" spans="1:10">
      <c r="A11">
        <v>13</v>
      </c>
      <c r="B11" s="280">
        <v>415054509</v>
      </c>
      <c r="C11" s="280" t="s">
        <v>2457</v>
      </c>
      <c r="D11" s="280">
        <v>415054509</v>
      </c>
      <c r="E11" s="52">
        <v>330000</v>
      </c>
      <c r="F11" s="52">
        <v>330000</v>
      </c>
      <c r="G11"/>
      <c r="I11" t="s">
        <v>1605</v>
      </c>
      <c r="J11">
        <v>75000</v>
      </c>
    </row>
    <row r="12" spans="1:10">
      <c r="A12">
        <v>14</v>
      </c>
      <c r="B12" s="280" t="s">
        <v>4098</v>
      </c>
      <c r="C12" s="280" t="s">
        <v>1616</v>
      </c>
      <c r="D12" s="280" t="s">
        <v>4098</v>
      </c>
      <c r="E12" s="52">
        <v>1100000</v>
      </c>
      <c r="G12"/>
    </row>
    <row r="13" spans="1:10">
      <c r="A13">
        <v>15</v>
      </c>
      <c r="B13" s="280">
        <v>2830506</v>
      </c>
      <c r="C13" s="280" t="s">
        <v>2616</v>
      </c>
      <c r="D13" s="280">
        <v>2830506</v>
      </c>
      <c r="E13" s="52">
        <v>1650000</v>
      </c>
      <c r="G13"/>
    </row>
    <row r="14" spans="1:10">
      <c r="A14">
        <v>16</v>
      </c>
      <c r="B14" s="280">
        <v>2820403</v>
      </c>
      <c r="C14" s="280" t="s">
        <v>2620</v>
      </c>
      <c r="D14" s="280">
        <v>2820403</v>
      </c>
      <c r="E14" s="52">
        <v>1500000</v>
      </c>
      <c r="G14"/>
    </row>
    <row r="15" spans="1:10">
      <c r="A15">
        <v>18</v>
      </c>
      <c r="B15" s="280" t="s">
        <v>5098</v>
      </c>
      <c r="C15" s="280" t="s">
        <v>5098</v>
      </c>
      <c r="E15" s="52">
        <v>150000</v>
      </c>
      <c r="G15"/>
    </row>
    <row r="16" spans="1:10">
      <c r="A16">
        <v>20</v>
      </c>
      <c r="B16" s="280" t="s">
        <v>1614</v>
      </c>
      <c r="C16" s="280" t="s">
        <v>1614</v>
      </c>
      <c r="E16" s="52">
        <v>230000</v>
      </c>
      <c r="G16"/>
    </row>
    <row r="17" spans="1:8">
      <c r="A17">
        <v>21</v>
      </c>
      <c r="B17" s="280" t="s">
        <v>2133</v>
      </c>
      <c r="C17" s="280" t="s">
        <v>2133</v>
      </c>
      <c r="E17" s="52">
        <v>600000</v>
      </c>
      <c r="G17"/>
    </row>
    <row r="18" spans="1:8">
      <c r="A18">
        <v>22</v>
      </c>
      <c r="B18" s="280" t="s">
        <v>1177</v>
      </c>
      <c r="C18" s="280" t="s">
        <v>2145</v>
      </c>
      <c r="D18" s="280" t="s">
        <v>1177</v>
      </c>
      <c r="E18" s="52">
        <v>1000000</v>
      </c>
      <c r="G18"/>
    </row>
    <row r="19" spans="1:8">
      <c r="A19">
        <v>23</v>
      </c>
      <c r="B19" s="280" t="s">
        <v>1178</v>
      </c>
      <c r="C19" s="280" t="s">
        <v>2145</v>
      </c>
      <c r="D19" s="280" t="s">
        <v>1178</v>
      </c>
      <c r="E19" s="52">
        <v>1000000</v>
      </c>
      <c r="G19"/>
    </row>
    <row r="20" spans="1:8">
      <c r="A20">
        <v>24</v>
      </c>
      <c r="B20" s="280" t="s">
        <v>1179</v>
      </c>
      <c r="C20" s="280" t="s">
        <v>2134</v>
      </c>
      <c r="D20" s="280" t="s">
        <v>1179</v>
      </c>
      <c r="E20" s="52">
        <v>1400000</v>
      </c>
      <c r="G20"/>
    </row>
    <row r="21" spans="1:8">
      <c r="A21">
        <v>25</v>
      </c>
      <c r="B21" s="280" t="s">
        <v>1180</v>
      </c>
      <c r="C21" s="280" t="s">
        <v>2128</v>
      </c>
      <c r="D21" s="280" t="s">
        <v>1180</v>
      </c>
      <c r="E21" s="52">
        <v>1500000</v>
      </c>
      <c r="G21"/>
    </row>
    <row r="22" spans="1:8">
      <c r="A22">
        <v>26</v>
      </c>
      <c r="B22" s="280" t="s">
        <v>1945</v>
      </c>
      <c r="C22" s="280" t="s">
        <v>4430</v>
      </c>
      <c r="D22" s="280" t="s">
        <v>1945</v>
      </c>
      <c r="E22" s="52">
        <v>1500000</v>
      </c>
      <c r="G22"/>
    </row>
    <row r="23" spans="1:8">
      <c r="A23">
        <v>27</v>
      </c>
      <c r="B23" s="280" t="s">
        <v>1198</v>
      </c>
      <c r="C23" s="280" t="s">
        <v>1196</v>
      </c>
      <c r="D23" s="280" t="s">
        <v>1198</v>
      </c>
      <c r="E23" s="52">
        <v>1400000</v>
      </c>
      <c r="G23" s="281"/>
      <c r="H23" s="281" t="s">
        <v>4216</v>
      </c>
    </row>
    <row r="24" spans="1:8">
      <c r="A24">
        <v>28</v>
      </c>
      <c r="B24" s="280" t="s">
        <v>1183</v>
      </c>
      <c r="C24" s="280" t="s">
        <v>1184</v>
      </c>
      <c r="D24" s="280" t="s">
        <v>1183</v>
      </c>
      <c r="E24" s="52">
        <v>1200000</v>
      </c>
      <c r="G24"/>
    </row>
    <row r="25" spans="1:8">
      <c r="A25">
        <v>29</v>
      </c>
      <c r="B25" s="280" t="s">
        <v>5830</v>
      </c>
      <c r="C25" s="280" t="s">
        <v>5162</v>
      </c>
      <c r="D25" s="280" t="s">
        <v>5161</v>
      </c>
      <c r="E25" s="52">
        <v>1200000</v>
      </c>
      <c r="G25"/>
    </row>
    <row r="26" spans="1:8">
      <c r="A26">
        <v>30</v>
      </c>
      <c r="B26" s="280" t="s">
        <v>1718</v>
      </c>
      <c r="C26" s="280" t="s">
        <v>2164</v>
      </c>
      <c r="D26" s="280" t="s">
        <v>1718</v>
      </c>
      <c r="E26" s="52">
        <v>569000</v>
      </c>
      <c r="F26" s="52">
        <v>480000</v>
      </c>
      <c r="G26"/>
    </row>
    <row r="27" spans="1:8">
      <c r="A27">
        <v>31</v>
      </c>
      <c r="B27" s="280" t="s">
        <v>1187</v>
      </c>
      <c r="C27" s="280" t="s">
        <v>5163</v>
      </c>
      <c r="D27" s="280" t="s">
        <v>1187</v>
      </c>
      <c r="E27" s="52">
        <v>1300000</v>
      </c>
      <c r="G27"/>
    </row>
    <row r="28" spans="1:8">
      <c r="A28">
        <v>32</v>
      </c>
      <c r="B28" s="280" t="s">
        <v>1189</v>
      </c>
      <c r="C28" s="280" t="s">
        <v>2402</v>
      </c>
      <c r="D28" s="280" t="s">
        <v>1189</v>
      </c>
      <c r="E28" s="52">
        <v>1500000</v>
      </c>
      <c r="G28"/>
    </row>
    <row r="29" spans="1:8">
      <c r="A29">
        <v>33</v>
      </c>
      <c r="B29" s="280" t="s">
        <v>2511</v>
      </c>
      <c r="C29" s="280" t="s">
        <v>2512</v>
      </c>
      <c r="D29" s="280" t="s">
        <v>2511</v>
      </c>
      <c r="E29" s="52">
        <v>1600000</v>
      </c>
      <c r="G29"/>
    </row>
    <row r="30" spans="1:8">
      <c r="A30">
        <v>34</v>
      </c>
      <c r="B30" s="280" t="s">
        <v>1192</v>
      </c>
      <c r="C30" s="280" t="s">
        <v>2127</v>
      </c>
      <c r="D30" s="280" t="s">
        <v>1192</v>
      </c>
      <c r="E30" s="52">
        <v>2200000</v>
      </c>
      <c r="G30"/>
    </row>
    <row r="31" spans="1:8">
      <c r="A31">
        <v>35</v>
      </c>
      <c r="B31" s="280" t="s">
        <v>1193</v>
      </c>
      <c r="C31" s="280" t="s">
        <v>1609</v>
      </c>
      <c r="D31" s="280" t="s">
        <v>1193</v>
      </c>
      <c r="E31" s="52">
        <v>1500000</v>
      </c>
      <c r="G31"/>
    </row>
    <row r="32" spans="1:8">
      <c r="A32">
        <v>36</v>
      </c>
      <c r="B32" s="280" t="s">
        <v>1200</v>
      </c>
      <c r="C32" s="280" t="s">
        <v>1337</v>
      </c>
      <c r="D32" s="280" t="s">
        <v>1338</v>
      </c>
      <c r="E32" s="52">
        <v>1600000</v>
      </c>
      <c r="G32"/>
    </row>
    <row r="33" spans="1:8">
      <c r="A33">
        <v>37</v>
      </c>
      <c r="B33" s="280" t="s">
        <v>1228</v>
      </c>
      <c r="C33" s="280" t="s">
        <v>1229</v>
      </c>
      <c r="D33" s="280" t="s">
        <v>1228</v>
      </c>
      <c r="E33" s="52">
        <v>770000</v>
      </c>
      <c r="G33"/>
    </row>
    <row r="34" spans="1:8">
      <c r="A34">
        <v>38</v>
      </c>
      <c r="B34" s="280" t="s">
        <v>1638</v>
      </c>
      <c r="C34" s="280" t="s">
        <v>2136</v>
      </c>
      <c r="D34" s="280" t="s">
        <v>1638</v>
      </c>
      <c r="E34" s="52">
        <v>130000</v>
      </c>
      <c r="F34" s="52">
        <v>90000</v>
      </c>
      <c r="G34"/>
    </row>
    <row r="35" spans="1:8">
      <c r="A35">
        <v>39</v>
      </c>
      <c r="B35" s="280" t="s">
        <v>1685</v>
      </c>
      <c r="C35" s="280" t="s">
        <v>5092</v>
      </c>
      <c r="D35" s="280" t="s">
        <v>1685</v>
      </c>
      <c r="E35" s="52">
        <v>50000</v>
      </c>
      <c r="G35"/>
    </row>
    <row r="36" spans="1:8">
      <c r="A36">
        <v>40</v>
      </c>
      <c r="B36" s="280" t="s">
        <v>1351</v>
      </c>
      <c r="C36" s="280" t="s">
        <v>1351</v>
      </c>
      <c r="E36" s="52">
        <v>1000000</v>
      </c>
      <c r="G36"/>
    </row>
    <row r="37" spans="1:8">
      <c r="A37">
        <v>43</v>
      </c>
      <c r="B37" s="280" t="s">
        <v>4431</v>
      </c>
      <c r="C37" s="280" t="s">
        <v>4432</v>
      </c>
      <c r="D37" s="280" t="s">
        <v>4431</v>
      </c>
      <c r="E37" s="52">
        <v>1600000</v>
      </c>
      <c r="G37"/>
    </row>
    <row r="38" spans="1:8">
      <c r="A38">
        <v>44</v>
      </c>
      <c r="B38" s="280" t="s">
        <v>2152</v>
      </c>
      <c r="C38" s="280" t="s">
        <v>2152</v>
      </c>
      <c r="E38" s="52">
        <v>1600000</v>
      </c>
      <c r="G38"/>
    </row>
    <row r="39" spans="1:8">
      <c r="A39">
        <v>45</v>
      </c>
      <c r="B39" s="280" t="s">
        <v>2137</v>
      </c>
      <c r="C39" s="280" t="s">
        <v>2137</v>
      </c>
      <c r="E39" s="52">
        <v>100000</v>
      </c>
      <c r="G39"/>
    </row>
    <row r="40" spans="1:8">
      <c r="A40">
        <v>46</v>
      </c>
      <c r="B40" s="280" t="s">
        <v>2653</v>
      </c>
      <c r="C40" s="280" t="s">
        <v>2280</v>
      </c>
      <c r="D40" s="280" t="s">
        <v>2653</v>
      </c>
      <c r="E40" s="52">
        <v>350000</v>
      </c>
      <c r="G40"/>
    </row>
    <row r="41" spans="1:8">
      <c r="A41">
        <v>47</v>
      </c>
      <c r="B41" s="280" t="s">
        <v>1477</v>
      </c>
      <c r="C41" s="280" t="s">
        <v>1477</v>
      </c>
      <c r="E41" s="52">
        <v>200000</v>
      </c>
      <c r="G41"/>
    </row>
    <row r="42" spans="1:8">
      <c r="A42">
        <v>48</v>
      </c>
      <c r="B42" s="280" t="s">
        <v>1490</v>
      </c>
      <c r="C42" s="280" t="s">
        <v>1490</v>
      </c>
      <c r="E42" s="52">
        <v>20000</v>
      </c>
      <c r="G42"/>
    </row>
    <row r="43" spans="1:8">
      <c r="A43">
        <v>49</v>
      </c>
      <c r="B43" s="280" t="s">
        <v>1495</v>
      </c>
      <c r="C43" s="280" t="s">
        <v>1495</v>
      </c>
      <c r="E43" s="52">
        <v>250000</v>
      </c>
      <c r="G43"/>
    </row>
    <row r="44" spans="1:8">
      <c r="A44">
        <v>50</v>
      </c>
      <c r="B44" s="280">
        <v>2703900</v>
      </c>
      <c r="C44" s="280">
        <v>2703900</v>
      </c>
      <c r="E44" s="52">
        <v>1600000</v>
      </c>
      <c r="G44"/>
    </row>
    <row r="45" spans="1:8">
      <c r="A45">
        <v>51</v>
      </c>
      <c r="B45" s="280">
        <v>2703900</v>
      </c>
      <c r="C45" s="280">
        <v>2703900</v>
      </c>
      <c r="E45" s="52">
        <v>1600000</v>
      </c>
      <c r="G45"/>
    </row>
    <row r="46" spans="1:8">
      <c r="A46">
        <v>52</v>
      </c>
      <c r="B46" s="280" t="s">
        <v>1506</v>
      </c>
      <c r="C46" s="280" t="s">
        <v>1506</v>
      </c>
      <c r="E46" s="52">
        <v>450000</v>
      </c>
      <c r="G46"/>
    </row>
    <row r="47" spans="1:8">
      <c r="A47">
        <v>53</v>
      </c>
      <c r="B47" s="280">
        <v>24152333903</v>
      </c>
      <c r="C47" s="280" t="s">
        <v>5094</v>
      </c>
      <c r="D47" s="280">
        <v>24152333903</v>
      </c>
      <c r="E47" s="52">
        <v>50000</v>
      </c>
      <c r="G47"/>
      <c r="H47" s="334" t="s">
        <v>1774</v>
      </c>
    </row>
    <row r="48" spans="1:8">
      <c r="A48">
        <v>55</v>
      </c>
      <c r="B48" s="280" t="s">
        <v>1610</v>
      </c>
      <c r="C48" s="280" t="s">
        <v>1921</v>
      </c>
      <c r="D48" s="280" t="s">
        <v>1610</v>
      </c>
      <c r="E48" s="52">
        <v>1800000</v>
      </c>
      <c r="G48"/>
    </row>
    <row r="49" spans="1:8">
      <c r="A49">
        <v>56</v>
      </c>
      <c r="B49" s="280" t="s">
        <v>1187</v>
      </c>
      <c r="C49" s="280" t="s">
        <v>1397</v>
      </c>
      <c r="D49" s="280" t="s">
        <v>1187</v>
      </c>
      <c r="E49" s="52">
        <v>1000000</v>
      </c>
      <c r="G49"/>
    </row>
    <row r="50" spans="1:8">
      <c r="A50">
        <v>57</v>
      </c>
      <c r="B50" s="280" t="s">
        <v>2681</v>
      </c>
      <c r="C50" s="280" t="s">
        <v>2154</v>
      </c>
      <c r="D50" s="280" t="s">
        <v>2681</v>
      </c>
      <c r="E50" s="52">
        <v>1100000</v>
      </c>
      <c r="G50"/>
    </row>
    <row r="51" spans="1:8">
      <c r="A51">
        <v>58</v>
      </c>
      <c r="B51" s="280" t="s">
        <v>1611</v>
      </c>
      <c r="C51" s="280" t="s">
        <v>1337</v>
      </c>
      <c r="D51" s="280" t="s">
        <v>1611</v>
      </c>
      <c r="E51" s="52">
        <v>1100000</v>
      </c>
      <c r="G51"/>
    </row>
    <row r="52" spans="1:8">
      <c r="A52">
        <v>59</v>
      </c>
      <c r="B52" s="280" t="s">
        <v>1612</v>
      </c>
      <c r="C52" s="280" t="s">
        <v>1613</v>
      </c>
      <c r="D52" s="280" t="s">
        <v>1612</v>
      </c>
      <c r="E52" s="52">
        <v>3500000</v>
      </c>
      <c r="G52"/>
    </row>
    <row r="53" spans="1:8">
      <c r="A53">
        <v>60</v>
      </c>
      <c r="B53" s="280">
        <v>2820403</v>
      </c>
      <c r="C53" s="280" t="s">
        <v>2618</v>
      </c>
      <c r="D53" s="280">
        <v>2820403</v>
      </c>
      <c r="E53" s="52">
        <v>800000</v>
      </c>
      <c r="G53"/>
    </row>
    <row r="54" spans="1:8">
      <c r="A54">
        <v>61</v>
      </c>
      <c r="B54" s="280">
        <v>415090409</v>
      </c>
      <c r="C54" s="280" t="s">
        <v>2457</v>
      </c>
      <c r="D54" s="280">
        <v>415090409</v>
      </c>
      <c r="E54" s="52">
        <v>510000</v>
      </c>
      <c r="G54"/>
      <c r="H54" s="334" t="s">
        <v>2458</v>
      </c>
    </row>
    <row r="55" spans="1:8">
      <c r="A55">
        <v>62</v>
      </c>
      <c r="B55" s="280" t="s">
        <v>1592</v>
      </c>
      <c r="C55" s="280" t="s">
        <v>1593</v>
      </c>
      <c r="D55" s="280" t="s">
        <v>1592</v>
      </c>
      <c r="E55" s="52">
        <v>12000</v>
      </c>
      <c r="G55"/>
    </row>
    <row r="56" spans="1:8">
      <c r="A56">
        <v>64</v>
      </c>
      <c r="B56" s="280" t="s">
        <v>1601</v>
      </c>
      <c r="C56" s="280" t="s">
        <v>1601</v>
      </c>
      <c r="E56" s="52">
        <v>850000</v>
      </c>
      <c r="G56"/>
    </row>
    <row r="57" spans="1:8">
      <c r="A57">
        <v>65</v>
      </c>
      <c r="B57" s="280">
        <v>50228</v>
      </c>
      <c r="C57" s="280" t="s">
        <v>2138</v>
      </c>
      <c r="D57" s="280">
        <v>50228</v>
      </c>
      <c r="E57" s="52">
        <v>110000</v>
      </c>
      <c r="G57"/>
    </row>
    <row r="58" spans="1:8">
      <c r="A58">
        <v>66</v>
      </c>
      <c r="B58" s="280">
        <v>50229</v>
      </c>
      <c r="C58" s="280" t="s">
        <v>2138</v>
      </c>
      <c r="D58" s="280">
        <v>50229</v>
      </c>
      <c r="E58" s="52">
        <v>75000</v>
      </c>
      <c r="G58"/>
    </row>
    <row r="59" spans="1:8">
      <c r="A59">
        <v>68</v>
      </c>
      <c r="B59" s="280" t="s">
        <v>1615</v>
      </c>
      <c r="C59" s="280" t="s">
        <v>1615</v>
      </c>
      <c r="E59" s="52">
        <v>200000</v>
      </c>
      <c r="G59"/>
    </row>
    <row r="60" spans="1:8">
      <c r="A60">
        <v>69</v>
      </c>
      <c r="B60" s="280" t="s">
        <v>1623</v>
      </c>
      <c r="C60" s="280" t="s">
        <v>1623</v>
      </c>
      <c r="E60" s="52">
        <v>250000</v>
      </c>
      <c r="G60"/>
    </row>
    <row r="61" spans="1:8">
      <c r="A61">
        <v>70</v>
      </c>
      <c r="B61" s="280" t="s">
        <v>1630</v>
      </c>
      <c r="C61" s="280" t="s">
        <v>1630</v>
      </c>
      <c r="E61" s="52">
        <v>1850000</v>
      </c>
      <c r="G61"/>
    </row>
    <row r="62" spans="1:8">
      <c r="A62">
        <v>71</v>
      </c>
      <c r="B62" s="280" t="s">
        <v>2513</v>
      </c>
      <c r="C62" s="280" t="s">
        <v>2514</v>
      </c>
      <c r="D62" s="280" t="s">
        <v>2513</v>
      </c>
      <c r="E62" s="52">
        <v>1500000</v>
      </c>
      <c r="G62"/>
    </row>
    <row r="63" spans="1:8">
      <c r="A63">
        <v>72</v>
      </c>
      <c r="B63" s="280" t="s">
        <v>1639</v>
      </c>
      <c r="C63" s="280" t="s">
        <v>2146</v>
      </c>
      <c r="D63" s="280" t="s">
        <v>1639</v>
      </c>
      <c r="E63" s="52">
        <v>50000</v>
      </c>
      <c r="F63" s="52">
        <v>14500</v>
      </c>
      <c r="G63"/>
    </row>
    <row r="64" spans="1:8">
      <c r="A64">
        <v>73</v>
      </c>
      <c r="B64" s="280">
        <v>28111601</v>
      </c>
      <c r="C64" s="280" t="s">
        <v>1727</v>
      </c>
      <c r="D64" s="280">
        <v>28111601</v>
      </c>
      <c r="E64" s="52">
        <v>220000</v>
      </c>
      <c r="F64" s="52">
        <v>105000</v>
      </c>
      <c r="G64"/>
      <c r="H64" s="334" t="s">
        <v>1732</v>
      </c>
    </row>
    <row r="65" spans="1:8">
      <c r="A65">
        <v>74</v>
      </c>
      <c r="C65" s="280" t="s">
        <v>1729</v>
      </c>
      <c r="E65" s="52">
        <v>200000</v>
      </c>
      <c r="F65" s="52">
        <v>105000</v>
      </c>
      <c r="G65"/>
      <c r="H65" s="334" t="s">
        <v>1728</v>
      </c>
    </row>
    <row r="66" spans="1:8">
      <c r="A66">
        <v>75</v>
      </c>
      <c r="C66" s="280" t="s">
        <v>2147</v>
      </c>
      <c r="E66" s="52">
        <v>130000</v>
      </c>
      <c r="F66" s="52">
        <v>53000</v>
      </c>
      <c r="G66"/>
    </row>
    <row r="67" spans="1:8">
      <c r="A67">
        <v>76</v>
      </c>
      <c r="B67" s="280" t="s">
        <v>1652</v>
      </c>
      <c r="C67" s="280" t="s">
        <v>1667</v>
      </c>
      <c r="D67" s="280" t="s">
        <v>1652</v>
      </c>
      <c r="E67" s="52">
        <v>20000</v>
      </c>
      <c r="F67" s="52">
        <v>12000</v>
      </c>
      <c r="G67"/>
      <c r="H67" s="334" t="s">
        <v>1668</v>
      </c>
    </row>
    <row r="68" spans="1:8">
      <c r="A68">
        <v>77</v>
      </c>
      <c r="C68" s="280" t="s">
        <v>1640</v>
      </c>
      <c r="E68" s="52">
        <v>20000</v>
      </c>
      <c r="F68" s="52">
        <v>10000</v>
      </c>
      <c r="G68"/>
    </row>
    <row r="69" spans="1:8">
      <c r="A69">
        <v>78</v>
      </c>
      <c r="B69" s="280">
        <v>1087298441</v>
      </c>
      <c r="C69" s="280" t="s">
        <v>1646</v>
      </c>
      <c r="D69" s="280">
        <v>1087298441</v>
      </c>
      <c r="E69" s="52">
        <v>35000</v>
      </c>
      <c r="F69" s="52">
        <v>13000</v>
      </c>
      <c r="G69"/>
      <c r="H69" s="334" t="s">
        <v>1656</v>
      </c>
    </row>
    <row r="70" spans="1:8">
      <c r="A70">
        <v>79</v>
      </c>
      <c r="B70" s="280" t="s">
        <v>1639</v>
      </c>
      <c r="C70" s="280" t="s">
        <v>4512</v>
      </c>
      <c r="D70" s="280" t="s">
        <v>1639</v>
      </c>
      <c r="E70" s="52">
        <v>50000</v>
      </c>
      <c r="G70"/>
    </row>
    <row r="71" spans="1:8">
      <c r="A71">
        <v>80</v>
      </c>
      <c r="C71" s="280" t="s">
        <v>1641</v>
      </c>
      <c r="E71" s="52">
        <v>130000</v>
      </c>
      <c r="F71" s="52">
        <v>53000</v>
      </c>
      <c r="G71"/>
      <c r="H71" s="334" t="s">
        <v>1642</v>
      </c>
    </row>
    <row r="72" spans="1:8">
      <c r="A72">
        <v>81</v>
      </c>
      <c r="C72" s="280" t="s">
        <v>1650</v>
      </c>
      <c r="E72" s="52">
        <v>280000</v>
      </c>
      <c r="G72"/>
    </row>
    <row r="73" spans="1:8">
      <c r="A73">
        <v>82</v>
      </c>
      <c r="B73" s="280">
        <v>24137542885</v>
      </c>
      <c r="C73" s="280" t="s">
        <v>1660</v>
      </c>
      <c r="D73" s="280">
        <v>24137542885</v>
      </c>
      <c r="G73"/>
      <c r="H73" s="334" t="s">
        <v>1661</v>
      </c>
    </row>
    <row r="74" spans="1:8">
      <c r="A74">
        <v>83</v>
      </c>
      <c r="B74" s="280">
        <v>24137519344</v>
      </c>
      <c r="C74" s="280" t="s">
        <v>1665</v>
      </c>
      <c r="D74" s="280">
        <v>24137519344</v>
      </c>
      <c r="G74"/>
      <c r="H74" s="334" t="s">
        <v>1666</v>
      </c>
    </row>
    <row r="75" spans="1:8">
      <c r="A75">
        <v>84</v>
      </c>
      <c r="B75" s="280" t="s">
        <v>4433</v>
      </c>
      <c r="C75" s="280" t="s">
        <v>2670</v>
      </c>
      <c r="D75" s="280" t="s">
        <v>4433</v>
      </c>
      <c r="E75" s="52">
        <v>129000</v>
      </c>
      <c r="F75" s="52">
        <v>70000</v>
      </c>
      <c r="G75"/>
    </row>
    <row r="76" spans="1:8">
      <c r="A76">
        <v>85</v>
      </c>
      <c r="B76" s="280" t="s">
        <v>1663</v>
      </c>
      <c r="C76" s="280" t="s">
        <v>5091</v>
      </c>
      <c r="D76" s="280" t="s">
        <v>1663</v>
      </c>
      <c r="E76" s="52">
        <v>50000</v>
      </c>
      <c r="G76"/>
    </row>
    <row r="77" spans="1:8">
      <c r="A77">
        <v>86</v>
      </c>
      <c r="B77" s="280" t="s">
        <v>1673</v>
      </c>
      <c r="C77" s="280" t="s">
        <v>1674</v>
      </c>
      <c r="D77" s="280" t="s">
        <v>1673</v>
      </c>
      <c r="E77" s="52">
        <v>20000</v>
      </c>
      <c r="F77" s="52">
        <v>9000</v>
      </c>
      <c r="G77"/>
    </row>
    <row r="78" spans="1:8">
      <c r="A78">
        <v>87</v>
      </c>
      <c r="B78" s="280" t="s">
        <v>4434</v>
      </c>
      <c r="C78" s="280" t="s">
        <v>1681</v>
      </c>
      <c r="D78" s="280" t="s">
        <v>4434</v>
      </c>
      <c r="E78" s="52">
        <v>150000</v>
      </c>
      <c r="F78" s="52">
        <v>85000</v>
      </c>
      <c r="G78"/>
    </row>
    <row r="79" spans="1:8">
      <c r="A79">
        <v>88</v>
      </c>
      <c r="B79" s="280" t="s">
        <v>4435</v>
      </c>
      <c r="C79" s="280" t="s">
        <v>1682</v>
      </c>
      <c r="D79" s="280" t="s">
        <v>4435</v>
      </c>
      <c r="E79" s="52">
        <v>150000</v>
      </c>
      <c r="F79" s="52">
        <v>85000</v>
      </c>
      <c r="G79"/>
    </row>
    <row r="80" spans="1:8">
      <c r="A80">
        <v>89</v>
      </c>
      <c r="B80" s="280" t="s">
        <v>1676</v>
      </c>
      <c r="C80" s="280" t="s">
        <v>3892</v>
      </c>
      <c r="D80" s="280" t="s">
        <v>1676</v>
      </c>
      <c r="E80" s="52">
        <v>250000</v>
      </c>
      <c r="F80" s="52">
        <v>45000</v>
      </c>
      <c r="G80"/>
      <c r="H80" s="334" t="s">
        <v>2170</v>
      </c>
    </row>
    <row r="81" spans="1:8">
      <c r="A81">
        <v>90</v>
      </c>
      <c r="B81" s="280" t="s">
        <v>1678</v>
      </c>
      <c r="C81" s="280" t="s">
        <v>2131</v>
      </c>
      <c r="D81" s="280" t="s">
        <v>1678</v>
      </c>
      <c r="E81" s="52">
        <v>60000</v>
      </c>
      <c r="F81" s="52">
        <v>40000</v>
      </c>
      <c r="G81"/>
    </row>
    <row r="82" spans="1:8">
      <c r="A82">
        <v>91</v>
      </c>
      <c r="C82" s="280" t="s">
        <v>1688</v>
      </c>
      <c r="E82" s="52">
        <v>200000</v>
      </c>
      <c r="F82" s="52">
        <v>25000</v>
      </c>
      <c r="G82"/>
    </row>
    <row r="83" spans="1:8">
      <c r="A83">
        <v>92</v>
      </c>
      <c r="B83" s="280" t="s">
        <v>1690</v>
      </c>
      <c r="C83" s="280" t="s">
        <v>3285</v>
      </c>
      <c r="D83" s="280" t="s">
        <v>1690</v>
      </c>
      <c r="E83" s="52">
        <v>35000</v>
      </c>
      <c r="F83" s="52">
        <v>16000</v>
      </c>
      <c r="G83"/>
    </row>
    <row r="84" spans="1:8">
      <c r="A84">
        <v>93</v>
      </c>
      <c r="B84" s="280" t="s">
        <v>1691</v>
      </c>
      <c r="C84" s="280" t="s">
        <v>2140</v>
      </c>
      <c r="D84" s="280" t="s">
        <v>1691</v>
      </c>
      <c r="E84" s="52">
        <v>10000</v>
      </c>
      <c r="F84" s="52">
        <v>8500</v>
      </c>
      <c r="G84"/>
      <c r="H84" s="334" t="s">
        <v>1739</v>
      </c>
    </row>
    <row r="85" spans="1:8">
      <c r="A85">
        <v>94</v>
      </c>
      <c r="B85" s="280" t="s">
        <v>1740</v>
      </c>
      <c r="C85" s="280" t="s">
        <v>2141</v>
      </c>
      <c r="D85" s="280" t="s">
        <v>1740</v>
      </c>
      <c r="E85" s="52">
        <v>10000</v>
      </c>
      <c r="F85" s="52">
        <v>5500</v>
      </c>
      <c r="G85"/>
    </row>
    <row r="86" spans="1:8">
      <c r="A86">
        <v>95</v>
      </c>
      <c r="B86" s="280" t="s">
        <v>1692</v>
      </c>
      <c r="C86" s="280" t="s">
        <v>1693</v>
      </c>
      <c r="D86" s="280" t="s">
        <v>1692</v>
      </c>
      <c r="E86" s="52">
        <v>20000</v>
      </c>
      <c r="F86" s="52">
        <v>13000</v>
      </c>
      <c r="G86"/>
    </row>
    <row r="87" spans="1:8">
      <c r="A87">
        <v>96</v>
      </c>
      <c r="B87" s="280" t="s">
        <v>4436</v>
      </c>
      <c r="C87" s="280" t="s">
        <v>4437</v>
      </c>
      <c r="D87" s="280" t="s">
        <v>4436</v>
      </c>
      <c r="E87" s="52">
        <v>400000</v>
      </c>
      <c r="F87" s="52">
        <v>160000</v>
      </c>
      <c r="G87"/>
    </row>
    <row r="88" spans="1:8">
      <c r="A88">
        <v>97</v>
      </c>
      <c r="B88" s="280" t="s">
        <v>2764</v>
      </c>
      <c r="C88" s="280" t="s">
        <v>2433</v>
      </c>
      <c r="D88" s="280" t="s">
        <v>2764</v>
      </c>
      <c r="E88" s="52">
        <v>450000</v>
      </c>
      <c r="F88" s="52">
        <v>250000</v>
      </c>
      <c r="G88"/>
    </row>
    <row r="89" spans="1:8">
      <c r="A89">
        <v>98</v>
      </c>
      <c r="B89" s="280">
        <v>2830701</v>
      </c>
      <c r="C89" s="280" t="s">
        <v>1696</v>
      </c>
      <c r="D89" s="280">
        <v>2830701</v>
      </c>
      <c r="E89" s="52">
        <v>360000</v>
      </c>
      <c r="F89" s="52">
        <v>160000</v>
      </c>
      <c r="G89"/>
    </row>
    <row r="90" spans="1:8">
      <c r="A90">
        <v>99</v>
      </c>
      <c r="B90" s="280">
        <v>2801701</v>
      </c>
      <c r="C90" s="280" t="s">
        <v>1698</v>
      </c>
      <c r="D90" s="280">
        <v>2801701</v>
      </c>
      <c r="E90" s="52">
        <v>15000</v>
      </c>
      <c r="F90" s="52">
        <v>4500</v>
      </c>
      <c r="G90"/>
      <c r="H90" s="334" t="s">
        <v>1699</v>
      </c>
    </row>
    <row r="91" spans="1:8">
      <c r="A91">
        <v>100</v>
      </c>
      <c r="B91" s="280">
        <v>2801702</v>
      </c>
      <c r="C91" s="280" t="s">
        <v>1698</v>
      </c>
      <c r="D91" s="280">
        <v>2801702</v>
      </c>
      <c r="E91" s="52">
        <v>15000</v>
      </c>
      <c r="F91" s="52">
        <v>3300</v>
      </c>
      <c r="G91"/>
      <c r="H91" s="334" t="s">
        <v>1700</v>
      </c>
    </row>
    <row r="92" spans="1:8">
      <c r="A92">
        <v>101</v>
      </c>
      <c r="B92" s="280" t="s">
        <v>1713</v>
      </c>
      <c r="C92" s="280" t="s">
        <v>2129</v>
      </c>
      <c r="D92" s="280" t="s">
        <v>1713</v>
      </c>
      <c r="E92" s="52">
        <v>50000</v>
      </c>
      <c r="F92" s="52">
        <v>33000</v>
      </c>
      <c r="G92"/>
      <c r="H92" s="334" t="s">
        <v>1714</v>
      </c>
    </row>
    <row r="93" spans="1:8">
      <c r="A93">
        <v>102</v>
      </c>
      <c r="B93" s="280">
        <v>2830501</v>
      </c>
      <c r="C93" s="280" t="s">
        <v>1783</v>
      </c>
      <c r="D93" s="280">
        <v>2830501</v>
      </c>
      <c r="E93" s="52">
        <v>1550000</v>
      </c>
      <c r="G93"/>
    </row>
    <row r="94" spans="1:8">
      <c r="A94">
        <v>103</v>
      </c>
      <c r="B94" s="280" t="s">
        <v>1710</v>
      </c>
      <c r="C94" s="280" t="s">
        <v>1182</v>
      </c>
      <c r="D94" s="280" t="s">
        <v>1710</v>
      </c>
      <c r="E94" s="52">
        <v>1200000</v>
      </c>
      <c r="G94"/>
      <c r="H94" s="334" t="s">
        <v>1711</v>
      </c>
    </row>
    <row r="95" spans="1:8">
      <c r="A95">
        <v>104</v>
      </c>
      <c r="B95" s="280">
        <v>24347544930</v>
      </c>
      <c r="C95" s="280" t="s">
        <v>1716</v>
      </c>
      <c r="D95" s="280">
        <v>24347544930</v>
      </c>
      <c r="E95" s="52">
        <v>250000</v>
      </c>
      <c r="F95" s="52">
        <v>0</v>
      </c>
      <c r="G95"/>
      <c r="H95" s="334" t="s">
        <v>1715</v>
      </c>
    </row>
    <row r="96" spans="1:8">
      <c r="A96">
        <v>105</v>
      </c>
      <c r="B96" s="280" t="s">
        <v>5943</v>
      </c>
      <c r="C96" s="280" t="s">
        <v>2037</v>
      </c>
      <c r="D96" s="280">
        <v>501220641</v>
      </c>
      <c r="E96" s="52">
        <v>250000</v>
      </c>
      <c r="F96" s="52">
        <v>150000</v>
      </c>
      <c r="G96"/>
    </row>
    <row r="97" spans="1:8">
      <c r="A97">
        <v>106</v>
      </c>
      <c r="B97" s="280" t="s">
        <v>1721</v>
      </c>
      <c r="C97" s="280" t="s">
        <v>1722</v>
      </c>
      <c r="D97" s="280" t="s">
        <v>1721</v>
      </c>
      <c r="E97" s="52">
        <v>25000</v>
      </c>
      <c r="F97" s="52">
        <v>11200</v>
      </c>
      <c r="G97"/>
      <c r="H97" s="334" t="s">
        <v>1723</v>
      </c>
    </row>
    <row r="98" spans="1:8">
      <c r="A98">
        <v>107</v>
      </c>
      <c r="B98" s="280" t="s">
        <v>1724</v>
      </c>
      <c r="C98" s="280" t="s">
        <v>1722</v>
      </c>
      <c r="D98" s="280" t="s">
        <v>1724</v>
      </c>
      <c r="E98" s="52">
        <v>65000</v>
      </c>
      <c r="F98" s="52">
        <v>45000</v>
      </c>
      <c r="G98"/>
      <c r="H98" s="334" t="s">
        <v>1725</v>
      </c>
    </row>
    <row r="99" spans="1:8">
      <c r="A99">
        <v>108</v>
      </c>
      <c r="B99" s="280" t="s">
        <v>1726</v>
      </c>
      <c r="C99" s="280" t="s">
        <v>1532</v>
      </c>
      <c r="D99" s="280" t="s">
        <v>1726</v>
      </c>
      <c r="E99" s="52">
        <v>1400000</v>
      </c>
      <c r="G99"/>
    </row>
    <row r="100" spans="1:8">
      <c r="A100">
        <v>109</v>
      </c>
      <c r="B100" s="280">
        <v>1068298046</v>
      </c>
      <c r="C100" s="280" t="s">
        <v>1772</v>
      </c>
      <c r="D100" s="280">
        <v>1068298046</v>
      </c>
      <c r="E100" s="52">
        <v>450000</v>
      </c>
      <c r="G100"/>
      <c r="H100" s="334" t="s">
        <v>1773</v>
      </c>
    </row>
    <row r="101" spans="1:8">
      <c r="A101">
        <v>110</v>
      </c>
      <c r="B101" s="280">
        <v>1087298388</v>
      </c>
      <c r="C101" s="280" t="s">
        <v>2183</v>
      </c>
      <c r="D101" s="280">
        <v>1087298388</v>
      </c>
      <c r="E101" s="52">
        <v>550000</v>
      </c>
      <c r="F101" s="52">
        <v>340000</v>
      </c>
      <c r="G101"/>
      <c r="H101" s="334" t="s">
        <v>2181</v>
      </c>
    </row>
    <row r="102" spans="1:8">
      <c r="A102">
        <v>111</v>
      </c>
      <c r="B102" s="280">
        <v>1068298044</v>
      </c>
      <c r="C102" s="280" t="s">
        <v>1772</v>
      </c>
      <c r="D102" s="280">
        <v>1068298044</v>
      </c>
      <c r="E102" s="52">
        <v>400000</v>
      </c>
      <c r="G102"/>
      <c r="H102" s="334" t="s">
        <v>1776</v>
      </c>
    </row>
    <row r="103" spans="1:8">
      <c r="A103">
        <v>112</v>
      </c>
      <c r="B103" s="280">
        <v>24152333907</v>
      </c>
      <c r="C103" s="280" t="s">
        <v>5093</v>
      </c>
      <c r="D103" s="280">
        <v>24152333907</v>
      </c>
      <c r="E103" s="52">
        <v>50000</v>
      </c>
      <c r="G103"/>
      <c r="H103" s="334" t="s">
        <v>1775</v>
      </c>
    </row>
    <row r="104" spans="1:8">
      <c r="A104">
        <v>113</v>
      </c>
      <c r="B104" s="280">
        <v>6058008122</v>
      </c>
      <c r="C104" s="280" t="s">
        <v>1785</v>
      </c>
      <c r="D104" s="280">
        <v>6058008122</v>
      </c>
      <c r="E104" s="52">
        <v>2500000</v>
      </c>
      <c r="G104"/>
    </row>
    <row r="105" spans="1:8">
      <c r="A105">
        <v>114</v>
      </c>
      <c r="B105" s="280" t="s">
        <v>1806</v>
      </c>
      <c r="C105" s="280" t="s">
        <v>1807</v>
      </c>
      <c r="D105" s="280" t="s">
        <v>1806</v>
      </c>
      <c r="E105" s="52">
        <v>210000</v>
      </c>
      <c r="F105" s="52">
        <v>150000</v>
      </c>
      <c r="G105"/>
      <c r="H105" s="334" t="s">
        <v>1809</v>
      </c>
    </row>
    <row r="106" spans="1:8">
      <c r="A106">
        <v>115</v>
      </c>
      <c r="B106" s="280">
        <v>415062109</v>
      </c>
      <c r="C106" s="280" t="s">
        <v>2457</v>
      </c>
      <c r="D106" s="280">
        <v>415062109</v>
      </c>
      <c r="E106" s="52">
        <v>680000</v>
      </c>
      <c r="G106"/>
    </row>
    <row r="107" spans="1:8">
      <c r="A107">
        <v>116</v>
      </c>
      <c r="B107" s="280">
        <v>501218962</v>
      </c>
      <c r="C107" s="280" t="s">
        <v>2754</v>
      </c>
      <c r="D107" s="280">
        <v>501218962</v>
      </c>
      <c r="E107" s="52">
        <v>3500000</v>
      </c>
      <c r="G107"/>
    </row>
    <row r="108" spans="1:8">
      <c r="A108">
        <v>117</v>
      </c>
      <c r="B108" s="280" t="s">
        <v>1828</v>
      </c>
      <c r="C108" s="280" t="s">
        <v>1829</v>
      </c>
      <c r="D108" s="280" t="s">
        <v>1828</v>
      </c>
      <c r="E108" s="52">
        <v>10000</v>
      </c>
      <c r="F108" s="52">
        <v>0</v>
      </c>
      <c r="G108"/>
      <c r="H108" s="334" t="s">
        <v>1830</v>
      </c>
    </row>
    <row r="109" spans="1:8">
      <c r="A109">
        <v>118</v>
      </c>
      <c r="C109" s="280" t="s">
        <v>1848</v>
      </c>
      <c r="E109" s="52">
        <v>250000</v>
      </c>
      <c r="G109"/>
    </row>
    <row r="110" spans="1:8">
      <c r="A110">
        <v>119</v>
      </c>
      <c r="B110" s="280" t="s">
        <v>4438</v>
      </c>
      <c r="C110" s="280" t="s">
        <v>4439</v>
      </c>
      <c r="D110" s="280" t="s">
        <v>4438</v>
      </c>
      <c r="E110" s="52">
        <v>15000</v>
      </c>
      <c r="F110" s="52">
        <v>8000</v>
      </c>
      <c r="G110"/>
      <c r="H110" s="334" t="s">
        <v>1863</v>
      </c>
    </row>
    <row r="111" spans="1:8">
      <c r="A111">
        <v>120</v>
      </c>
      <c r="B111" s="280" t="s">
        <v>4440</v>
      </c>
      <c r="C111" s="280" t="s">
        <v>4441</v>
      </c>
      <c r="D111" s="280" t="s">
        <v>4440</v>
      </c>
      <c r="E111" s="52">
        <v>15000</v>
      </c>
      <c r="F111" s="52">
        <v>8000</v>
      </c>
      <c r="G111"/>
      <c r="H111" s="334" t="s">
        <v>1864</v>
      </c>
    </row>
    <row r="112" spans="1:8">
      <c r="A112">
        <v>121</v>
      </c>
      <c r="B112" s="280" t="s">
        <v>2004</v>
      </c>
      <c r="C112" s="280" t="s">
        <v>2005</v>
      </c>
      <c r="D112" s="280" t="s">
        <v>2004</v>
      </c>
      <c r="E112" s="52">
        <v>1000000</v>
      </c>
      <c r="G112"/>
    </row>
    <row r="113" spans="1:8">
      <c r="A113">
        <v>122</v>
      </c>
      <c r="C113" s="280" t="s">
        <v>1870</v>
      </c>
      <c r="E113" s="52">
        <v>2000000</v>
      </c>
      <c r="G113"/>
    </row>
    <row r="114" spans="1:8">
      <c r="A114">
        <v>123</v>
      </c>
      <c r="B114" s="280" t="s">
        <v>1874</v>
      </c>
      <c r="C114" s="280" t="s">
        <v>1552</v>
      </c>
      <c r="D114" s="280" t="s">
        <v>1874</v>
      </c>
      <c r="E114" s="52">
        <v>1400000</v>
      </c>
      <c r="G114"/>
    </row>
    <row r="115" spans="1:8">
      <c r="A115">
        <v>124</v>
      </c>
      <c r="B115" s="280" t="s">
        <v>1890</v>
      </c>
      <c r="C115" s="280" t="s">
        <v>1891</v>
      </c>
      <c r="D115" s="280" t="s">
        <v>1890</v>
      </c>
      <c r="E115" s="52">
        <v>1200000</v>
      </c>
      <c r="F115" s="52">
        <v>400000</v>
      </c>
      <c r="G115"/>
      <c r="H115" s="334" t="s">
        <v>1892</v>
      </c>
    </row>
    <row r="116" spans="1:8">
      <c r="A116">
        <v>125</v>
      </c>
      <c r="B116" s="280" t="s">
        <v>1888</v>
      </c>
      <c r="C116" s="280" t="s">
        <v>1889</v>
      </c>
      <c r="D116" s="280" t="s">
        <v>1888</v>
      </c>
      <c r="E116" s="52">
        <v>1000000</v>
      </c>
      <c r="F116" s="52">
        <v>380000</v>
      </c>
      <c r="G116"/>
    </row>
    <row r="117" spans="1:8">
      <c r="A117">
        <v>126</v>
      </c>
      <c r="B117" s="280">
        <v>415072909</v>
      </c>
      <c r="C117" s="280" t="s">
        <v>2457</v>
      </c>
      <c r="D117" s="280">
        <v>415072909</v>
      </c>
      <c r="E117" s="52">
        <v>380000</v>
      </c>
      <c r="G117"/>
    </row>
    <row r="118" spans="1:8">
      <c r="A118">
        <v>127</v>
      </c>
      <c r="B118" s="280" t="s">
        <v>1901</v>
      </c>
      <c r="C118" s="280" t="s">
        <v>1900</v>
      </c>
      <c r="D118" s="280" t="s">
        <v>1901</v>
      </c>
      <c r="E118" s="52">
        <v>250000</v>
      </c>
      <c r="F118" s="52">
        <v>120000</v>
      </c>
      <c r="G118"/>
    </row>
    <row r="119" spans="1:8">
      <c r="A119">
        <v>128</v>
      </c>
      <c r="C119" s="280" t="s">
        <v>1904</v>
      </c>
      <c r="E119" s="52">
        <v>50000</v>
      </c>
      <c r="G119"/>
    </row>
    <row r="120" spans="1:8">
      <c r="A120">
        <v>129</v>
      </c>
      <c r="C120" s="280" t="s">
        <v>1910</v>
      </c>
      <c r="E120" s="52">
        <v>1600000</v>
      </c>
      <c r="G120"/>
    </row>
    <row r="121" spans="1:8">
      <c r="A121">
        <v>130</v>
      </c>
      <c r="C121" s="280" t="s">
        <v>2142</v>
      </c>
      <c r="E121" s="52">
        <v>600000</v>
      </c>
      <c r="G121"/>
    </row>
    <row r="122" spans="1:8">
      <c r="A122">
        <v>131</v>
      </c>
      <c r="B122" s="280">
        <v>7583332</v>
      </c>
      <c r="C122" s="280" t="s">
        <v>1934</v>
      </c>
      <c r="D122" s="280">
        <v>7583332</v>
      </c>
      <c r="E122" s="52">
        <v>450000</v>
      </c>
      <c r="G122"/>
    </row>
    <row r="123" spans="1:8">
      <c r="A123">
        <v>132</v>
      </c>
      <c r="C123" s="280" t="s">
        <v>1936</v>
      </c>
      <c r="E123" s="52">
        <v>150000</v>
      </c>
      <c r="G123"/>
    </row>
    <row r="124" spans="1:8">
      <c r="A124">
        <v>133</v>
      </c>
      <c r="B124" s="280" t="s">
        <v>1943</v>
      </c>
      <c r="C124" s="280" t="s">
        <v>1184</v>
      </c>
      <c r="D124" s="280" t="s">
        <v>1943</v>
      </c>
      <c r="E124" s="52">
        <v>1700000</v>
      </c>
      <c r="G124"/>
      <c r="H124" s="334" t="s">
        <v>5829</v>
      </c>
    </row>
    <row r="125" spans="1:8">
      <c r="A125">
        <v>134</v>
      </c>
      <c r="C125" s="280" t="s">
        <v>1961</v>
      </c>
      <c r="E125" s="52">
        <v>2000000</v>
      </c>
      <c r="G125"/>
    </row>
    <row r="126" spans="1:8">
      <c r="A126">
        <v>135</v>
      </c>
      <c r="B126" s="280" t="s">
        <v>1973</v>
      </c>
      <c r="C126" s="280" t="s">
        <v>1974</v>
      </c>
      <c r="D126" s="280" t="s">
        <v>1973</v>
      </c>
      <c r="E126" s="52">
        <v>550000</v>
      </c>
      <c r="G126"/>
    </row>
    <row r="127" spans="1:8">
      <c r="A127">
        <v>137</v>
      </c>
      <c r="C127" s="280" t="s">
        <v>1983</v>
      </c>
      <c r="E127" s="52">
        <v>1000000</v>
      </c>
      <c r="G127"/>
    </row>
    <row r="128" spans="1:8">
      <c r="A128">
        <v>138</v>
      </c>
      <c r="B128" s="280" t="s">
        <v>3735</v>
      </c>
      <c r="C128" s="280" t="s">
        <v>2619</v>
      </c>
      <c r="D128" s="280" t="s">
        <v>3735</v>
      </c>
      <c r="E128" s="52">
        <v>1200000</v>
      </c>
      <c r="G128"/>
    </row>
    <row r="129" spans="1:8">
      <c r="A129">
        <v>139</v>
      </c>
      <c r="B129" s="280" t="s">
        <v>3485</v>
      </c>
      <c r="C129" s="280" t="s">
        <v>2617</v>
      </c>
      <c r="D129" s="280" t="s">
        <v>3485</v>
      </c>
      <c r="E129" s="52">
        <v>1000000</v>
      </c>
      <c r="G129"/>
    </row>
    <row r="130" spans="1:8">
      <c r="A130">
        <v>140</v>
      </c>
      <c r="B130" s="280" t="s">
        <v>4039</v>
      </c>
      <c r="C130" s="280" t="s">
        <v>4038</v>
      </c>
      <c r="D130" s="280" t="s">
        <v>4039</v>
      </c>
      <c r="E130" s="280" t="s">
        <v>5070</v>
      </c>
      <c r="G130"/>
      <c r="H130" s="334" t="s">
        <v>5074</v>
      </c>
    </row>
    <row r="131" spans="1:8">
      <c r="A131">
        <v>141</v>
      </c>
      <c r="B131" s="280" t="s">
        <v>1863</v>
      </c>
      <c r="C131" s="280" t="s">
        <v>4442</v>
      </c>
      <c r="D131" s="280" t="s">
        <v>1863</v>
      </c>
      <c r="E131" s="52">
        <v>20000</v>
      </c>
      <c r="F131" s="52">
        <v>14500</v>
      </c>
      <c r="G131"/>
    </row>
    <row r="132" spans="1:8">
      <c r="A132">
        <v>142</v>
      </c>
      <c r="B132" s="280">
        <v>24347588724</v>
      </c>
      <c r="C132" s="280" t="s">
        <v>2010</v>
      </c>
      <c r="D132" s="280">
        <v>24347588724</v>
      </c>
      <c r="E132" s="52">
        <v>20000</v>
      </c>
      <c r="F132" s="52">
        <v>14500</v>
      </c>
      <c r="G132"/>
    </row>
    <row r="133" spans="1:8">
      <c r="A133">
        <v>143</v>
      </c>
      <c r="B133" s="280">
        <v>501220522</v>
      </c>
      <c r="C133" s="280" t="s">
        <v>2036</v>
      </c>
      <c r="D133" s="280">
        <v>501220522</v>
      </c>
      <c r="E133" s="52">
        <v>450000</v>
      </c>
      <c r="G133"/>
    </row>
    <row r="134" spans="1:8">
      <c r="A134">
        <v>144</v>
      </c>
      <c r="B134" s="280" t="s">
        <v>4443</v>
      </c>
      <c r="C134" s="280" t="s">
        <v>2159</v>
      </c>
      <c r="D134" s="280" t="s">
        <v>4443</v>
      </c>
      <c r="E134" s="52">
        <v>1100000</v>
      </c>
      <c r="G134"/>
    </row>
    <row r="135" spans="1:8">
      <c r="A135">
        <v>145</v>
      </c>
      <c r="B135" s="280">
        <v>36050661</v>
      </c>
      <c r="C135" s="280" t="s">
        <v>2057</v>
      </c>
      <c r="D135" s="280">
        <v>36050661</v>
      </c>
      <c r="E135" s="52">
        <v>1200000</v>
      </c>
      <c r="F135" s="52">
        <v>440000</v>
      </c>
      <c r="G135"/>
    </row>
    <row r="136" spans="1:8">
      <c r="A136">
        <v>146</v>
      </c>
      <c r="B136" s="280" t="s">
        <v>2517</v>
      </c>
      <c r="C136" s="280" t="s">
        <v>2283</v>
      </c>
      <c r="D136" s="280" t="s">
        <v>2517</v>
      </c>
      <c r="E136" s="52">
        <v>65000</v>
      </c>
      <c r="F136" s="52">
        <v>35000</v>
      </c>
      <c r="G136"/>
    </row>
    <row r="137" spans="1:8">
      <c r="A137">
        <v>147</v>
      </c>
      <c r="B137" s="280" t="s">
        <v>3661</v>
      </c>
      <c r="C137" s="280" t="s">
        <v>2617</v>
      </c>
      <c r="D137" s="280" t="s">
        <v>3661</v>
      </c>
      <c r="G137"/>
    </row>
    <row r="138" spans="1:8">
      <c r="A138">
        <v>148</v>
      </c>
      <c r="C138" s="280" t="s">
        <v>2075</v>
      </c>
      <c r="E138" s="52">
        <v>200000</v>
      </c>
      <c r="G138"/>
    </row>
    <row r="139" spans="1:8">
      <c r="A139">
        <v>149</v>
      </c>
      <c r="C139" s="280" t="s">
        <v>2076</v>
      </c>
      <c r="E139" s="52">
        <v>250000</v>
      </c>
      <c r="G139"/>
    </row>
    <row r="140" spans="1:8">
      <c r="A140">
        <v>150</v>
      </c>
      <c r="B140" s="280">
        <v>2830502</v>
      </c>
      <c r="C140" s="280" t="s">
        <v>2621</v>
      </c>
      <c r="D140" s="280">
        <v>2830502</v>
      </c>
      <c r="E140" s="52">
        <v>1650000</v>
      </c>
      <c r="G140"/>
    </row>
    <row r="141" spans="1:8">
      <c r="A141">
        <v>151</v>
      </c>
      <c r="B141" s="280" t="s">
        <v>3486</v>
      </c>
      <c r="C141" s="280" t="s">
        <v>2453</v>
      </c>
      <c r="D141" s="280" t="s">
        <v>3486</v>
      </c>
      <c r="E141" s="52">
        <v>1550000</v>
      </c>
      <c r="G141"/>
    </row>
    <row r="142" spans="1:8">
      <c r="A142">
        <v>152</v>
      </c>
      <c r="C142" s="280" t="s">
        <v>2104</v>
      </c>
      <c r="E142" s="52">
        <v>990000</v>
      </c>
      <c r="F142" s="52">
        <v>940000</v>
      </c>
      <c r="G142"/>
      <c r="H142" s="334" t="s">
        <v>2628</v>
      </c>
    </row>
    <row r="143" spans="1:8">
      <c r="A143">
        <v>153</v>
      </c>
      <c r="C143" s="280" t="s">
        <v>6162</v>
      </c>
      <c r="D143" t="s">
        <v>6160</v>
      </c>
      <c r="E143" s="280" t="s">
        <v>6161</v>
      </c>
      <c r="G143"/>
    </row>
    <row r="144" spans="1:8">
      <c r="A144">
        <v>154</v>
      </c>
      <c r="C144" s="280" t="s">
        <v>2108</v>
      </c>
      <c r="E144" s="52">
        <v>1200000</v>
      </c>
      <c r="G144"/>
    </row>
    <row r="145" spans="1:8">
      <c r="A145">
        <v>155</v>
      </c>
      <c r="B145" s="280">
        <v>2295001282</v>
      </c>
      <c r="C145" s="280" t="s">
        <v>2457</v>
      </c>
      <c r="D145" s="280">
        <v>2295001282</v>
      </c>
      <c r="E145" s="52">
        <v>422000</v>
      </c>
      <c r="G145"/>
    </row>
    <row r="146" spans="1:8">
      <c r="A146">
        <v>156</v>
      </c>
      <c r="C146" s="280" t="s">
        <v>2516</v>
      </c>
      <c r="E146" s="52">
        <v>500000</v>
      </c>
      <c r="F146" s="52">
        <v>250000</v>
      </c>
      <c r="G146"/>
    </row>
    <row r="147" spans="1:8">
      <c r="A147">
        <v>157</v>
      </c>
      <c r="C147" s="280" t="s">
        <v>2175</v>
      </c>
      <c r="E147" s="52">
        <v>150000</v>
      </c>
      <c r="G147"/>
    </row>
    <row r="148" spans="1:8">
      <c r="A148">
        <v>158</v>
      </c>
      <c r="C148" s="280" t="s">
        <v>2186</v>
      </c>
      <c r="E148" s="52">
        <v>800000</v>
      </c>
      <c r="G148"/>
    </row>
    <row r="149" spans="1:8">
      <c r="A149">
        <v>159</v>
      </c>
      <c r="B149" s="280" t="s">
        <v>2191</v>
      </c>
      <c r="C149" s="280" t="s">
        <v>2191</v>
      </c>
      <c r="E149" s="52">
        <v>900000</v>
      </c>
      <c r="G149"/>
    </row>
    <row r="150" spans="1:8">
      <c r="A150">
        <v>160</v>
      </c>
      <c r="C150" s="280" t="s">
        <v>2201</v>
      </c>
      <c r="E150" s="52">
        <v>900000</v>
      </c>
      <c r="F150" s="52">
        <v>600000</v>
      </c>
      <c r="G150"/>
    </row>
    <row r="151" spans="1:8">
      <c r="A151">
        <v>161</v>
      </c>
      <c r="B151" s="280" t="s">
        <v>4444</v>
      </c>
      <c r="C151" s="280" t="s">
        <v>2217</v>
      </c>
      <c r="D151" s="280" t="s">
        <v>4444</v>
      </c>
      <c r="E151" s="52">
        <v>80000</v>
      </c>
      <c r="F151" s="52">
        <v>45000</v>
      </c>
      <c r="G151"/>
    </row>
    <row r="152" spans="1:8">
      <c r="A152">
        <v>162</v>
      </c>
      <c r="B152" s="280">
        <v>1087327175</v>
      </c>
      <c r="C152" s="280" t="s">
        <v>2215</v>
      </c>
      <c r="D152" s="280">
        <v>1087327175</v>
      </c>
      <c r="E152" s="52">
        <v>90000</v>
      </c>
      <c r="F152" s="52">
        <v>65000</v>
      </c>
      <c r="G152"/>
      <c r="H152" s="334" t="s">
        <v>2216</v>
      </c>
    </row>
    <row r="153" spans="1:8">
      <c r="A153">
        <v>163</v>
      </c>
      <c r="B153" s="280" t="s">
        <v>2218</v>
      </c>
      <c r="C153" s="280" t="s">
        <v>2219</v>
      </c>
      <c r="D153" s="280" t="s">
        <v>2218</v>
      </c>
      <c r="E153" s="52">
        <v>350000</v>
      </c>
      <c r="F153" s="52">
        <v>155000</v>
      </c>
      <c r="G153"/>
    </row>
    <row r="154" spans="1:8">
      <c r="A154">
        <v>164</v>
      </c>
      <c r="B154" s="280" t="s">
        <v>2408</v>
      </c>
      <c r="C154" s="280" t="s">
        <v>2409</v>
      </c>
      <c r="D154" s="280" t="s">
        <v>2408</v>
      </c>
      <c r="E154" s="52">
        <v>450000</v>
      </c>
      <c r="F154" s="52">
        <v>260000</v>
      </c>
      <c r="G154"/>
    </row>
    <row r="155" spans="1:8">
      <c r="A155">
        <v>165</v>
      </c>
      <c r="B155" s="280">
        <v>4150862090</v>
      </c>
      <c r="C155" s="280" t="s">
        <v>2457</v>
      </c>
      <c r="D155" s="280">
        <v>4150862090</v>
      </c>
      <c r="E155" s="52">
        <v>445000</v>
      </c>
      <c r="G155"/>
    </row>
    <row r="156" spans="1:8">
      <c r="A156">
        <v>166</v>
      </c>
      <c r="C156" s="280" t="s">
        <v>2234</v>
      </c>
      <c r="E156" s="52">
        <v>1600000</v>
      </c>
      <c r="G156"/>
    </row>
    <row r="157" spans="1:8">
      <c r="A157">
        <v>167</v>
      </c>
      <c r="C157" s="280" t="s">
        <v>2261</v>
      </c>
      <c r="E157" s="52">
        <v>1200000</v>
      </c>
      <c r="G157"/>
    </row>
    <row r="158" spans="1:8">
      <c r="A158">
        <v>168</v>
      </c>
      <c r="B158" s="280" t="s">
        <v>2242</v>
      </c>
      <c r="C158" s="280" t="s">
        <v>2242</v>
      </c>
      <c r="E158" s="52">
        <v>650000</v>
      </c>
      <c r="G158"/>
    </row>
    <row r="159" spans="1:8">
      <c r="A159">
        <v>169</v>
      </c>
      <c r="B159" s="280">
        <v>415089709</v>
      </c>
      <c r="C159" s="280" t="s">
        <v>2457</v>
      </c>
      <c r="D159" s="280">
        <v>415089709</v>
      </c>
      <c r="E159" s="52">
        <v>498000</v>
      </c>
      <c r="F159" s="52">
        <v>448000</v>
      </c>
      <c r="G159"/>
    </row>
    <row r="160" spans="1:8">
      <c r="A160">
        <v>170</v>
      </c>
      <c r="B160" s="280" t="s">
        <v>2270</v>
      </c>
      <c r="C160" s="280" t="s">
        <v>2996</v>
      </c>
      <c r="D160" s="280" t="s">
        <v>2270</v>
      </c>
      <c r="E160" s="52">
        <v>990000</v>
      </c>
      <c r="F160" s="52">
        <v>900000</v>
      </c>
      <c r="G160"/>
    </row>
    <row r="161" spans="1:8">
      <c r="A161">
        <v>171</v>
      </c>
      <c r="B161" s="280">
        <v>28120411</v>
      </c>
      <c r="C161" s="280" t="s">
        <v>2272</v>
      </c>
      <c r="D161" s="280">
        <v>28120411</v>
      </c>
      <c r="E161" s="52">
        <v>1500000</v>
      </c>
      <c r="G161"/>
    </row>
    <row r="162" spans="1:8">
      <c r="A162">
        <v>172</v>
      </c>
      <c r="B162" s="280">
        <v>1087298437</v>
      </c>
      <c r="C162" s="280" t="s">
        <v>2601</v>
      </c>
      <c r="D162" s="280">
        <v>1087298437</v>
      </c>
      <c r="E162" s="52">
        <v>86000</v>
      </c>
      <c r="F162" s="52">
        <v>76000</v>
      </c>
      <c r="G162"/>
    </row>
    <row r="163" spans="1:8">
      <c r="A163">
        <v>173</v>
      </c>
      <c r="C163" s="280" t="s">
        <v>2285</v>
      </c>
      <c r="E163" s="52">
        <v>150000</v>
      </c>
      <c r="G163"/>
    </row>
    <row r="164" spans="1:8">
      <c r="A164">
        <v>174</v>
      </c>
      <c r="B164" s="280">
        <v>24046895</v>
      </c>
      <c r="C164" s="280" t="s">
        <v>2289</v>
      </c>
      <c r="D164" s="280">
        <v>24046895</v>
      </c>
      <c r="E164" s="52">
        <v>150000</v>
      </c>
      <c r="F164" s="52">
        <v>55000</v>
      </c>
      <c r="G164"/>
    </row>
    <row r="165" spans="1:8">
      <c r="A165">
        <v>175</v>
      </c>
      <c r="B165" s="280" t="s">
        <v>2815</v>
      </c>
      <c r="C165" s="280" t="s">
        <v>2816</v>
      </c>
      <c r="D165" s="280" t="s">
        <v>2815</v>
      </c>
      <c r="E165" s="52">
        <v>170000</v>
      </c>
      <c r="G165"/>
      <c r="H165" s="334" t="s">
        <v>2817</v>
      </c>
    </row>
    <row r="166" spans="1:8">
      <c r="A166">
        <v>176</v>
      </c>
      <c r="C166" s="280" t="s">
        <v>2335</v>
      </c>
      <c r="E166" s="52">
        <v>600000</v>
      </c>
      <c r="G166"/>
    </row>
    <row r="167" spans="1:8">
      <c r="A167">
        <v>177</v>
      </c>
      <c r="B167" s="280" t="s">
        <v>2337</v>
      </c>
      <c r="C167" s="280" t="s">
        <v>2338</v>
      </c>
      <c r="D167" s="280" t="s">
        <v>2337</v>
      </c>
      <c r="E167" s="52">
        <v>850000</v>
      </c>
      <c r="F167" s="52">
        <v>520000</v>
      </c>
      <c r="G167"/>
    </row>
    <row r="168" spans="1:8">
      <c r="A168">
        <v>178</v>
      </c>
      <c r="C168" s="280" t="s">
        <v>2342</v>
      </c>
      <c r="E168" s="52">
        <v>200000</v>
      </c>
      <c r="G168"/>
    </row>
    <row r="169" spans="1:8">
      <c r="A169">
        <v>179</v>
      </c>
      <c r="B169" s="280" t="s">
        <v>2355</v>
      </c>
      <c r="C169" s="280" t="s">
        <v>2323</v>
      </c>
      <c r="D169" s="280" t="s">
        <v>2355</v>
      </c>
      <c r="E169" s="52">
        <v>770000</v>
      </c>
      <c r="G169"/>
    </row>
    <row r="170" spans="1:8">
      <c r="A170">
        <v>180</v>
      </c>
      <c r="B170" s="280" t="s">
        <v>2362</v>
      </c>
      <c r="C170" s="280" t="s">
        <v>2363</v>
      </c>
      <c r="D170" s="280" t="s">
        <v>2362</v>
      </c>
      <c r="E170" s="52">
        <v>650000</v>
      </c>
      <c r="F170" s="52">
        <v>627000</v>
      </c>
      <c r="G170"/>
    </row>
    <row r="171" spans="1:8">
      <c r="A171">
        <v>181</v>
      </c>
      <c r="B171" s="280" t="s">
        <v>2364</v>
      </c>
      <c r="C171" s="280" t="s">
        <v>2365</v>
      </c>
      <c r="D171" s="280" t="s">
        <v>2364</v>
      </c>
      <c r="E171" s="52">
        <v>100000</v>
      </c>
      <c r="F171" s="52">
        <v>69000</v>
      </c>
      <c r="G171"/>
    </row>
    <row r="172" spans="1:8">
      <c r="A172">
        <v>182</v>
      </c>
      <c r="C172" s="280" t="s">
        <v>2391</v>
      </c>
      <c r="E172" s="52">
        <v>850000</v>
      </c>
      <c r="G172"/>
    </row>
    <row r="173" spans="1:8">
      <c r="A173">
        <v>183</v>
      </c>
      <c r="C173" s="280" t="s">
        <v>2434</v>
      </c>
      <c r="E173" s="52">
        <v>500000</v>
      </c>
      <c r="G173"/>
    </row>
    <row r="174" spans="1:8">
      <c r="A174">
        <v>184</v>
      </c>
      <c r="B174" s="280">
        <v>2463772400</v>
      </c>
      <c r="C174" s="280" t="s">
        <v>2448</v>
      </c>
      <c r="D174" s="280">
        <v>2463772400</v>
      </c>
      <c r="E174" s="52">
        <v>67500</v>
      </c>
      <c r="G174"/>
    </row>
    <row r="175" spans="1:8">
      <c r="A175">
        <v>185</v>
      </c>
      <c r="B175" s="280">
        <v>2462500901</v>
      </c>
      <c r="C175" s="280" t="s">
        <v>2447</v>
      </c>
      <c r="D175" s="280">
        <v>2462500901</v>
      </c>
      <c r="E175" s="52">
        <v>1170000</v>
      </c>
      <c r="G175"/>
    </row>
    <row r="176" spans="1:8">
      <c r="A176">
        <v>186</v>
      </c>
      <c r="B176" s="280" t="s">
        <v>2500</v>
      </c>
      <c r="C176" s="280" t="s">
        <v>2501</v>
      </c>
      <c r="D176" s="280" t="s">
        <v>2500</v>
      </c>
      <c r="E176" s="52">
        <v>1000000</v>
      </c>
      <c r="G176"/>
    </row>
    <row r="177" spans="1:8">
      <c r="A177">
        <v>187</v>
      </c>
      <c r="B177" s="280" t="s">
        <v>2752</v>
      </c>
      <c r="C177" s="280" t="s">
        <v>2753</v>
      </c>
      <c r="D177" s="280" t="s">
        <v>2752</v>
      </c>
      <c r="E177" s="52">
        <v>1600000</v>
      </c>
      <c r="F177" s="52">
        <v>1250000</v>
      </c>
      <c r="G177"/>
    </row>
    <row r="178" spans="1:8">
      <c r="A178">
        <v>188</v>
      </c>
      <c r="B178" s="280" t="s">
        <v>2549</v>
      </c>
      <c r="C178" s="280" t="s">
        <v>2550</v>
      </c>
      <c r="D178" s="280" t="s">
        <v>2549</v>
      </c>
      <c r="E178" s="52">
        <v>1500000</v>
      </c>
      <c r="F178" s="52">
        <v>1250000</v>
      </c>
      <c r="G178"/>
    </row>
    <row r="179" spans="1:8">
      <c r="A179">
        <v>189</v>
      </c>
      <c r="C179" s="280" t="s">
        <v>2556</v>
      </c>
      <c r="E179" s="52">
        <v>1100000</v>
      </c>
      <c r="G179"/>
    </row>
    <row r="180" spans="1:8">
      <c r="A180">
        <v>190</v>
      </c>
      <c r="C180" s="280" t="s">
        <v>2585</v>
      </c>
      <c r="E180" s="52">
        <v>1700000</v>
      </c>
      <c r="G180"/>
    </row>
    <row r="181" spans="1:8">
      <c r="A181">
        <v>191</v>
      </c>
      <c r="B181" s="280" t="s">
        <v>2623</v>
      </c>
      <c r="C181" s="280" t="s">
        <v>2624</v>
      </c>
      <c r="D181" s="280" t="s">
        <v>2623</v>
      </c>
      <c r="E181" s="52">
        <v>400000</v>
      </c>
      <c r="G181"/>
    </row>
    <row r="182" spans="1:8">
      <c r="A182">
        <v>192</v>
      </c>
      <c r="B182" s="280" t="s">
        <v>2645</v>
      </c>
      <c r="C182" s="280" t="s">
        <v>2646</v>
      </c>
      <c r="D182" s="280" t="s">
        <v>2645</v>
      </c>
      <c r="E182" s="52">
        <v>1500000</v>
      </c>
      <c r="G182"/>
    </row>
    <row r="183" spans="1:8">
      <c r="A183">
        <v>193</v>
      </c>
      <c r="B183" s="280" t="s">
        <v>2657</v>
      </c>
      <c r="C183" s="280" t="s">
        <v>2657</v>
      </c>
      <c r="E183" s="52">
        <v>150000</v>
      </c>
      <c r="G183"/>
    </row>
    <row r="184" spans="1:8">
      <c r="A184">
        <v>195</v>
      </c>
      <c r="B184" s="280" t="s">
        <v>5151</v>
      </c>
      <c r="C184" s="280" t="s">
        <v>2729</v>
      </c>
      <c r="D184" s="280" t="s">
        <v>5151</v>
      </c>
      <c r="E184" s="280" t="s">
        <v>5152</v>
      </c>
      <c r="F184" s="52">
        <v>150000</v>
      </c>
      <c r="H184" s="281" t="s">
        <v>5153</v>
      </c>
    </row>
    <row r="185" spans="1:8">
      <c r="A185">
        <v>196</v>
      </c>
      <c r="B185" s="280" t="s">
        <v>2772</v>
      </c>
      <c r="C185" s="280" t="s">
        <v>2773</v>
      </c>
      <c r="D185" s="280" t="s">
        <v>2772</v>
      </c>
      <c r="E185" s="52">
        <v>300000</v>
      </c>
      <c r="F185" s="52">
        <v>150000</v>
      </c>
      <c r="G185"/>
      <c r="H185" s="334" t="s">
        <v>2774</v>
      </c>
    </row>
    <row r="186" spans="1:8">
      <c r="A186">
        <v>197</v>
      </c>
      <c r="B186" s="280">
        <v>501220639</v>
      </c>
      <c r="C186" s="280" t="s">
        <v>1717</v>
      </c>
      <c r="D186" s="280">
        <v>501220639</v>
      </c>
      <c r="E186" s="52">
        <v>250000</v>
      </c>
      <c r="F186" s="52">
        <v>150000</v>
      </c>
      <c r="G186"/>
    </row>
    <row r="187" spans="1:8">
      <c r="A187">
        <v>198</v>
      </c>
      <c r="B187" s="280" t="s">
        <v>2778</v>
      </c>
      <c r="C187" s="280" t="s">
        <v>2780</v>
      </c>
      <c r="D187" s="280" t="s">
        <v>2778</v>
      </c>
      <c r="E187" s="52">
        <v>75000</v>
      </c>
      <c r="F187" s="52">
        <v>67000</v>
      </c>
      <c r="G187"/>
    </row>
    <row r="188" spans="1:8">
      <c r="A188">
        <v>199</v>
      </c>
      <c r="B188" s="280" t="s">
        <v>2850</v>
      </c>
      <c r="C188" s="280" t="s">
        <v>2851</v>
      </c>
      <c r="D188" s="280" t="s">
        <v>2850</v>
      </c>
      <c r="E188" s="52">
        <v>13000</v>
      </c>
      <c r="F188" s="52">
        <v>13000</v>
      </c>
      <c r="G188"/>
    </row>
    <row r="189" spans="1:8">
      <c r="A189">
        <v>200</v>
      </c>
      <c r="B189" s="280" t="s">
        <v>4445</v>
      </c>
      <c r="C189" s="280" t="s">
        <v>4446</v>
      </c>
      <c r="D189" s="280" t="s">
        <v>4445</v>
      </c>
      <c r="G189"/>
    </row>
    <row r="190" spans="1:8">
      <c r="A190">
        <v>201</v>
      </c>
      <c r="B190" s="280">
        <v>709013001</v>
      </c>
      <c r="C190" s="280" t="s">
        <v>2814</v>
      </c>
      <c r="D190" s="280">
        <v>709013001</v>
      </c>
      <c r="G190"/>
    </row>
    <row r="191" spans="1:8">
      <c r="A191">
        <v>202</v>
      </c>
      <c r="C191" s="280" t="s">
        <v>2832</v>
      </c>
      <c r="E191" s="52">
        <v>50000</v>
      </c>
      <c r="G191"/>
    </row>
    <row r="192" spans="1:8">
      <c r="A192">
        <v>203</v>
      </c>
      <c r="C192" s="280" t="s">
        <v>2852</v>
      </c>
      <c r="E192" s="52">
        <v>35000</v>
      </c>
      <c r="G192"/>
    </row>
    <row r="193" spans="1:8">
      <c r="A193">
        <v>204</v>
      </c>
      <c r="B193" s="280" t="s">
        <v>4447</v>
      </c>
      <c r="C193" s="280" t="s">
        <v>4448</v>
      </c>
      <c r="D193" s="280" t="s">
        <v>4447</v>
      </c>
      <c r="E193" s="52">
        <v>900000</v>
      </c>
      <c r="G193"/>
    </row>
    <row r="194" spans="1:8">
      <c r="A194">
        <v>205</v>
      </c>
      <c r="B194" s="280" t="s">
        <v>3042</v>
      </c>
      <c r="C194" s="280" t="s">
        <v>3446</v>
      </c>
      <c r="D194" s="280" t="s">
        <v>3042</v>
      </c>
      <c r="E194" s="52">
        <v>1000000</v>
      </c>
      <c r="G194"/>
    </row>
    <row r="195" spans="1:8">
      <c r="A195">
        <v>206</v>
      </c>
      <c r="B195" s="280" t="s">
        <v>2881</v>
      </c>
      <c r="C195" s="280" t="s">
        <v>2882</v>
      </c>
      <c r="D195" s="280" t="s">
        <v>2881</v>
      </c>
      <c r="E195" s="52">
        <v>500000</v>
      </c>
      <c r="G195"/>
    </row>
    <row r="196" spans="1:8">
      <c r="A196">
        <v>207</v>
      </c>
      <c r="B196" s="280">
        <v>33108841535</v>
      </c>
      <c r="C196" s="280" t="s">
        <v>2885</v>
      </c>
      <c r="D196" s="280">
        <v>33108841535</v>
      </c>
      <c r="E196" s="52">
        <v>1200000</v>
      </c>
      <c r="G196"/>
    </row>
    <row r="197" spans="1:8">
      <c r="A197">
        <v>208</v>
      </c>
      <c r="B197" s="280" t="s">
        <v>2914</v>
      </c>
      <c r="C197" s="280" t="s">
        <v>2915</v>
      </c>
      <c r="D197" s="280" t="s">
        <v>2914</v>
      </c>
      <c r="E197" s="52">
        <v>250000</v>
      </c>
      <c r="F197" s="52">
        <v>140000</v>
      </c>
      <c r="G197"/>
    </row>
    <row r="198" spans="1:8">
      <c r="A198">
        <v>209</v>
      </c>
      <c r="C198" s="280" t="s">
        <v>3000</v>
      </c>
      <c r="E198" s="52">
        <v>200000</v>
      </c>
      <c r="G198"/>
    </row>
    <row r="199" spans="1:8">
      <c r="A199">
        <v>210</v>
      </c>
      <c r="B199" s="280">
        <v>2212500301</v>
      </c>
      <c r="C199" s="280" t="s">
        <v>2847</v>
      </c>
      <c r="D199" s="280">
        <v>2212500301</v>
      </c>
      <c r="E199" s="52">
        <v>900000</v>
      </c>
      <c r="G199"/>
    </row>
    <row r="200" spans="1:8">
      <c r="A200">
        <v>211</v>
      </c>
      <c r="B200" s="280">
        <v>6058008122</v>
      </c>
      <c r="C200" s="280" t="s">
        <v>3049</v>
      </c>
      <c r="D200" s="280">
        <v>6058008122</v>
      </c>
      <c r="E200" s="52">
        <v>2500000</v>
      </c>
      <c r="G200"/>
    </row>
    <row r="201" spans="1:8">
      <c r="A201">
        <v>212</v>
      </c>
      <c r="B201" s="280">
        <v>6058008068</v>
      </c>
      <c r="C201" s="280" t="s">
        <v>3049</v>
      </c>
      <c r="D201" s="280">
        <v>6058008068</v>
      </c>
      <c r="G201"/>
    </row>
    <row r="202" spans="1:8">
      <c r="A202">
        <v>213</v>
      </c>
      <c r="C202" s="280" t="s">
        <v>3056</v>
      </c>
      <c r="E202" s="52">
        <v>110000</v>
      </c>
      <c r="G202"/>
    </row>
    <row r="203" spans="1:8">
      <c r="A203">
        <v>214</v>
      </c>
      <c r="B203" s="280" t="s">
        <v>3089</v>
      </c>
      <c r="C203" s="280" t="s">
        <v>2323</v>
      </c>
      <c r="D203" s="280" t="s">
        <v>3089</v>
      </c>
      <c r="E203" s="52">
        <v>1550000</v>
      </c>
      <c r="G203"/>
    </row>
    <row r="204" spans="1:8">
      <c r="A204">
        <v>215</v>
      </c>
      <c r="B204" s="280" t="s">
        <v>3479</v>
      </c>
      <c r="C204" s="280" t="s">
        <v>4449</v>
      </c>
      <c r="D204" s="280" t="s">
        <v>3479</v>
      </c>
      <c r="E204" s="52">
        <v>1300000</v>
      </c>
      <c r="G204"/>
    </row>
    <row r="205" spans="1:8">
      <c r="A205">
        <v>216</v>
      </c>
      <c r="B205" s="280" t="s">
        <v>4855</v>
      </c>
      <c r="C205" s="280" t="s">
        <v>3138</v>
      </c>
      <c r="D205" s="280" t="s">
        <v>4855</v>
      </c>
      <c r="E205" s="280" t="s">
        <v>4856</v>
      </c>
      <c r="G205"/>
    </row>
    <row r="206" spans="1:8">
      <c r="A206">
        <v>217</v>
      </c>
      <c r="B206" s="280" t="s">
        <v>3199</v>
      </c>
      <c r="C206" s="280" t="s">
        <v>3139</v>
      </c>
      <c r="D206" s="280">
        <v>501223434</v>
      </c>
      <c r="G206"/>
    </row>
    <row r="207" spans="1:8">
      <c r="A207">
        <v>218</v>
      </c>
      <c r="B207" s="280" t="s">
        <v>3200</v>
      </c>
      <c r="C207" s="280" t="s">
        <v>3197</v>
      </c>
      <c r="D207" s="280">
        <v>501327105</v>
      </c>
      <c r="G207"/>
      <c r="H207" s="334" t="s">
        <v>3198</v>
      </c>
    </row>
    <row r="208" spans="1:8">
      <c r="A208">
        <v>219</v>
      </c>
      <c r="B208" s="280" t="s">
        <v>3206</v>
      </c>
      <c r="C208" s="280" t="s">
        <v>3207</v>
      </c>
      <c r="D208" s="280" t="s">
        <v>3206</v>
      </c>
      <c r="E208" s="52">
        <v>300000</v>
      </c>
      <c r="G208"/>
    </row>
    <row r="209" spans="1:8">
      <c r="A209">
        <v>220</v>
      </c>
      <c r="B209" s="280" t="s">
        <v>3235</v>
      </c>
      <c r="C209" s="280" t="s">
        <v>3236</v>
      </c>
      <c r="D209" s="280">
        <v>6058008114</v>
      </c>
      <c r="E209" s="52">
        <v>650000</v>
      </c>
      <c r="G209"/>
    </row>
    <row r="210" spans="1:8">
      <c r="A210">
        <v>221</v>
      </c>
      <c r="B210" s="280" t="s">
        <v>3306</v>
      </c>
      <c r="C210" s="280" t="s">
        <v>3307</v>
      </c>
      <c r="D210" s="280" t="s">
        <v>3306</v>
      </c>
      <c r="G210"/>
      <c r="H210" s="334" t="s">
        <v>3308</v>
      </c>
    </row>
    <row r="211" spans="1:8">
      <c r="A211">
        <v>222</v>
      </c>
      <c r="B211" s="280" t="s">
        <v>3336</v>
      </c>
      <c r="C211" s="280" t="s">
        <v>3337</v>
      </c>
      <c r="D211" s="280" t="s">
        <v>3336</v>
      </c>
      <c r="E211" s="52">
        <v>1500000</v>
      </c>
      <c r="G211"/>
    </row>
    <row r="212" spans="1:8">
      <c r="A212">
        <v>223</v>
      </c>
      <c r="C212" s="280" t="s">
        <v>3361</v>
      </c>
      <c r="E212" s="52">
        <v>750000</v>
      </c>
      <c r="G212"/>
    </row>
    <row r="213" spans="1:8">
      <c r="A213">
        <v>224</v>
      </c>
      <c r="B213" s="280" t="s">
        <v>3396</v>
      </c>
      <c r="C213" s="280" t="s">
        <v>3397</v>
      </c>
      <c r="D213" s="280">
        <v>2202701006</v>
      </c>
      <c r="E213" s="52">
        <v>3500000</v>
      </c>
      <c r="G213"/>
    </row>
    <row r="214" spans="1:8">
      <c r="A214">
        <v>225</v>
      </c>
      <c r="B214" s="280" t="s">
        <v>3433</v>
      </c>
      <c r="C214" s="280" t="s">
        <v>3144</v>
      </c>
      <c r="D214" s="280" t="s">
        <v>3433</v>
      </c>
      <c r="E214" s="52">
        <v>1100000</v>
      </c>
      <c r="G214"/>
    </row>
    <row r="215" spans="1:8">
      <c r="A215">
        <v>226</v>
      </c>
      <c r="B215" s="280" t="s">
        <v>3457</v>
      </c>
      <c r="C215" s="280" t="s">
        <v>3458</v>
      </c>
      <c r="D215" s="280" t="s">
        <v>3457</v>
      </c>
      <c r="G215"/>
    </row>
    <row r="216" spans="1:8">
      <c r="A216">
        <v>227</v>
      </c>
      <c r="B216" s="280" t="s">
        <v>3465</v>
      </c>
      <c r="C216" s="280" t="s">
        <v>3465</v>
      </c>
      <c r="E216" s="52">
        <v>300000</v>
      </c>
      <c r="G216"/>
    </row>
    <row r="217" spans="1:8">
      <c r="A217">
        <v>228</v>
      </c>
      <c r="B217" s="280" t="s">
        <v>4450</v>
      </c>
      <c r="C217" s="280" t="s">
        <v>4451</v>
      </c>
      <c r="D217" s="280" t="s">
        <v>4450</v>
      </c>
      <c r="E217" s="52">
        <v>1300000</v>
      </c>
      <c r="G217"/>
    </row>
    <row r="218" spans="1:8">
      <c r="A218">
        <v>229</v>
      </c>
      <c r="C218" s="280" t="s">
        <v>3490</v>
      </c>
      <c r="E218" s="52">
        <v>2200000</v>
      </c>
      <c r="G218"/>
    </row>
    <row r="219" spans="1:8">
      <c r="A219">
        <v>230</v>
      </c>
      <c r="B219" s="280" t="s">
        <v>3495</v>
      </c>
      <c r="C219" s="280" t="s">
        <v>3496</v>
      </c>
      <c r="D219" s="280" t="s">
        <v>3495</v>
      </c>
      <c r="E219" s="52">
        <v>260000</v>
      </c>
      <c r="F219" s="52">
        <v>160000</v>
      </c>
      <c r="G219"/>
    </row>
    <row r="220" spans="1:8">
      <c r="A220">
        <v>231</v>
      </c>
      <c r="B220" s="280" t="s">
        <v>3497</v>
      </c>
      <c r="C220" s="280" t="s">
        <v>3498</v>
      </c>
      <c r="D220" s="280" t="s">
        <v>3497</v>
      </c>
      <c r="E220" s="52">
        <v>130000</v>
      </c>
      <c r="F220" s="52">
        <v>110000</v>
      </c>
      <c r="G220"/>
    </row>
    <row r="221" spans="1:8">
      <c r="A221">
        <v>232</v>
      </c>
      <c r="B221" s="280" t="s">
        <v>3499</v>
      </c>
      <c r="C221" s="280" t="s">
        <v>3490</v>
      </c>
      <c r="D221" s="280" t="s">
        <v>3499</v>
      </c>
      <c r="E221" s="52">
        <v>2200000</v>
      </c>
      <c r="G221"/>
    </row>
    <row r="222" spans="1:8">
      <c r="A222">
        <v>233</v>
      </c>
      <c r="B222" s="280" t="s">
        <v>3500</v>
      </c>
      <c r="C222" s="280" t="s">
        <v>3501</v>
      </c>
      <c r="D222" s="280" t="s">
        <v>3500</v>
      </c>
      <c r="E222" s="52">
        <v>300000</v>
      </c>
      <c r="G222"/>
    </row>
    <row r="223" spans="1:8">
      <c r="A223">
        <v>234</v>
      </c>
      <c r="B223" s="280" t="s">
        <v>3529</v>
      </c>
      <c r="C223" s="280" t="s">
        <v>3530</v>
      </c>
      <c r="D223" s="280" t="s">
        <v>3529</v>
      </c>
      <c r="E223" s="52">
        <v>30000</v>
      </c>
      <c r="F223" s="52">
        <v>15000</v>
      </c>
      <c r="G223"/>
    </row>
    <row r="224" spans="1:8">
      <c r="A224">
        <v>235</v>
      </c>
      <c r="B224" s="280" t="s">
        <v>3715</v>
      </c>
      <c r="C224" s="280" t="s">
        <v>3716</v>
      </c>
      <c r="D224" s="280" t="s">
        <v>3715</v>
      </c>
      <c r="E224" s="52">
        <v>600000</v>
      </c>
      <c r="G224"/>
    </row>
    <row r="225" spans="1:9">
      <c r="A225">
        <v>236</v>
      </c>
      <c r="B225" s="280" t="s">
        <v>3727</v>
      </c>
      <c r="C225" s="280" t="s">
        <v>3727</v>
      </c>
      <c r="D225" s="280" t="s">
        <v>3728</v>
      </c>
      <c r="E225" s="52">
        <v>2500000</v>
      </c>
      <c r="G225"/>
    </row>
    <row r="226" spans="1:9">
      <c r="A226">
        <v>237</v>
      </c>
      <c r="C226" s="280" t="s">
        <v>3741</v>
      </c>
      <c r="D226" s="280" t="s">
        <v>3742</v>
      </c>
      <c r="E226" s="52">
        <v>10000</v>
      </c>
    </row>
    <row r="227" spans="1:9">
      <c r="A227">
        <v>238</v>
      </c>
      <c r="B227" s="280" t="s">
        <v>3764</v>
      </c>
      <c r="C227" s="280" t="s">
        <v>3765</v>
      </c>
      <c r="D227" s="280" t="s">
        <v>3764</v>
      </c>
    </row>
    <row r="228" spans="1:9">
      <c r="A228">
        <v>239</v>
      </c>
      <c r="B228" s="280" t="s">
        <v>3895</v>
      </c>
      <c r="C228" s="280" t="s">
        <v>3894</v>
      </c>
      <c r="D228" s="280" t="s">
        <v>3895</v>
      </c>
      <c r="E228" s="52">
        <v>1000000</v>
      </c>
    </row>
    <row r="229" spans="1:9">
      <c r="A229">
        <v>240</v>
      </c>
      <c r="C229" s="280" t="s">
        <v>3901</v>
      </c>
      <c r="E229" s="52">
        <v>1000000</v>
      </c>
      <c r="H229" s="334" t="s">
        <v>4237</v>
      </c>
    </row>
    <row r="230" spans="1:9">
      <c r="A230">
        <v>241</v>
      </c>
      <c r="C230" s="280" t="s">
        <v>3905</v>
      </c>
      <c r="E230" s="52">
        <v>200000</v>
      </c>
      <c r="H230" s="334" t="s">
        <v>4237</v>
      </c>
    </row>
    <row r="231" spans="1:9">
      <c r="A231">
        <v>242</v>
      </c>
      <c r="B231" s="280" t="s">
        <v>1186</v>
      </c>
      <c r="C231" s="280" t="s">
        <v>3906</v>
      </c>
      <c r="D231" s="280" t="s">
        <v>1186</v>
      </c>
      <c r="E231" s="52">
        <v>400000</v>
      </c>
      <c r="F231" s="52">
        <v>200000</v>
      </c>
      <c r="I231" t="s">
        <v>4245</v>
      </c>
    </row>
    <row r="232" spans="1:9">
      <c r="A232">
        <v>243</v>
      </c>
      <c r="C232" s="280" t="s">
        <v>3909</v>
      </c>
      <c r="E232" s="52">
        <v>700000</v>
      </c>
    </row>
    <row r="233" spans="1:9">
      <c r="A233">
        <v>244</v>
      </c>
      <c r="B233" s="280" t="s">
        <v>3912</v>
      </c>
      <c r="C233" s="280" t="s">
        <v>3911</v>
      </c>
      <c r="D233" s="280" t="s">
        <v>3912</v>
      </c>
      <c r="E233" s="52">
        <v>1800000</v>
      </c>
    </row>
    <row r="234" spans="1:9">
      <c r="A234">
        <v>245</v>
      </c>
      <c r="B234" s="280" t="s">
        <v>4452</v>
      </c>
      <c r="C234" s="280" t="s">
        <v>2847</v>
      </c>
      <c r="D234" s="280" t="s">
        <v>4452</v>
      </c>
      <c r="E234" s="52">
        <v>350000</v>
      </c>
    </row>
    <row r="235" spans="1:9">
      <c r="A235">
        <v>246</v>
      </c>
      <c r="B235" s="280" t="s">
        <v>3914</v>
      </c>
      <c r="C235" s="280" t="s">
        <v>3913</v>
      </c>
      <c r="D235" s="280" t="s">
        <v>3914</v>
      </c>
      <c r="E235" s="52">
        <v>1300000</v>
      </c>
    </row>
    <row r="236" spans="1:9">
      <c r="A236">
        <v>247</v>
      </c>
      <c r="B236" s="280" t="s">
        <v>4453</v>
      </c>
      <c r="C236" s="280" t="s">
        <v>3915</v>
      </c>
      <c r="D236" s="280" t="s">
        <v>4453</v>
      </c>
      <c r="E236" s="52">
        <v>1550000</v>
      </c>
    </row>
    <row r="237" spans="1:9">
      <c r="A237">
        <v>248</v>
      </c>
      <c r="B237" s="280" t="s">
        <v>1903</v>
      </c>
      <c r="C237" s="280" t="s">
        <v>4454</v>
      </c>
      <c r="D237" s="280" t="s">
        <v>1903</v>
      </c>
      <c r="E237" s="52">
        <v>350000</v>
      </c>
      <c r="F237" s="52">
        <v>85000</v>
      </c>
    </row>
    <row r="238" spans="1:9">
      <c r="A238">
        <v>249</v>
      </c>
      <c r="B238" s="280" t="s">
        <v>4455</v>
      </c>
      <c r="C238" s="280" t="s">
        <v>2847</v>
      </c>
      <c r="D238" s="280" t="s">
        <v>4455</v>
      </c>
      <c r="E238" s="52">
        <v>396000</v>
      </c>
    </row>
    <row r="239" spans="1:9">
      <c r="A239">
        <v>250</v>
      </c>
      <c r="B239" s="280" t="s">
        <v>4456</v>
      </c>
      <c r="C239" s="280" t="s">
        <v>3928</v>
      </c>
      <c r="D239" s="280" t="s">
        <v>4456</v>
      </c>
      <c r="E239" s="52">
        <v>800000</v>
      </c>
    </row>
    <row r="240" spans="1:9">
      <c r="A240">
        <v>251</v>
      </c>
      <c r="B240" s="280" t="s">
        <v>4457</v>
      </c>
      <c r="C240" s="280" t="s">
        <v>2323</v>
      </c>
      <c r="D240" s="280" t="s">
        <v>4457</v>
      </c>
    </row>
    <row r="241" spans="1:8">
      <c r="A241">
        <v>252</v>
      </c>
      <c r="B241" s="280" t="s">
        <v>4458</v>
      </c>
      <c r="C241" s="280" t="s">
        <v>3049</v>
      </c>
      <c r="D241" s="280" t="s">
        <v>4458</v>
      </c>
      <c r="E241" s="52">
        <v>1600000</v>
      </c>
    </row>
    <row r="242" spans="1:8">
      <c r="A242">
        <v>253</v>
      </c>
      <c r="B242" s="280" t="s">
        <v>4459</v>
      </c>
      <c r="C242" s="280" t="s">
        <v>3961</v>
      </c>
      <c r="D242" s="280" t="s">
        <v>4459</v>
      </c>
      <c r="E242" s="52">
        <v>374000</v>
      </c>
    </row>
    <row r="243" spans="1:8">
      <c r="A243">
        <v>254</v>
      </c>
      <c r="B243" s="280" t="s">
        <v>4072</v>
      </c>
      <c r="C243" s="280" t="s">
        <v>1184</v>
      </c>
      <c r="D243" s="280" t="s">
        <v>4072</v>
      </c>
      <c r="E243" s="52">
        <v>1200000</v>
      </c>
    </row>
    <row r="244" spans="1:8">
      <c r="A244">
        <v>255</v>
      </c>
      <c r="C244" s="280" t="s">
        <v>3975</v>
      </c>
      <c r="E244" s="52">
        <v>1090910</v>
      </c>
    </row>
    <row r="245" spans="1:8">
      <c r="A245">
        <v>256</v>
      </c>
      <c r="B245" s="280" t="s">
        <v>4460</v>
      </c>
      <c r="C245" s="280" t="s">
        <v>4461</v>
      </c>
      <c r="D245" s="280" t="s">
        <v>4460</v>
      </c>
    </row>
    <row r="246" spans="1:8">
      <c r="A246">
        <v>257</v>
      </c>
      <c r="B246" s="280" t="s">
        <v>4462</v>
      </c>
      <c r="C246" s="280" t="s">
        <v>4227</v>
      </c>
      <c r="D246" s="280" t="s">
        <v>4462</v>
      </c>
    </row>
    <row r="247" spans="1:8">
      <c r="A247">
        <v>258</v>
      </c>
      <c r="B247" s="280" t="s">
        <v>4463</v>
      </c>
      <c r="C247" s="280" t="s">
        <v>1182</v>
      </c>
      <c r="D247" s="280" t="s">
        <v>4463</v>
      </c>
      <c r="E247" s="52">
        <v>1600000</v>
      </c>
    </row>
    <row r="248" spans="1:8">
      <c r="A248">
        <v>259</v>
      </c>
      <c r="B248" s="280" t="s">
        <v>4746</v>
      </c>
      <c r="C248" s="280" t="s">
        <v>4747</v>
      </c>
      <c r="D248" s="280" t="s">
        <v>4748</v>
      </c>
    </row>
    <row r="249" spans="1:8">
      <c r="A249">
        <v>260</v>
      </c>
      <c r="C249" s="280" t="s">
        <v>4464</v>
      </c>
      <c r="E249" s="52">
        <v>450000</v>
      </c>
      <c r="F249" s="52">
        <v>180000</v>
      </c>
    </row>
    <row r="250" spans="1:8">
      <c r="A250">
        <v>261</v>
      </c>
      <c r="B250" s="280" t="s">
        <v>4024</v>
      </c>
      <c r="C250" s="280" t="s">
        <v>4023</v>
      </c>
      <c r="D250" s="280" t="s">
        <v>4024</v>
      </c>
      <c r="E250" s="52">
        <v>850000</v>
      </c>
      <c r="H250" s="334" t="s">
        <v>5443</v>
      </c>
    </row>
    <row r="251" spans="1:8">
      <c r="A251">
        <v>262</v>
      </c>
      <c r="B251" s="280" t="s">
        <v>4028</v>
      </c>
      <c r="C251" s="280" t="s">
        <v>4027</v>
      </c>
      <c r="D251" s="280" t="s">
        <v>4028</v>
      </c>
      <c r="E251" s="52">
        <v>300000</v>
      </c>
    </row>
    <row r="252" spans="1:8">
      <c r="A252">
        <v>263</v>
      </c>
      <c r="B252" s="280" t="s">
        <v>4465</v>
      </c>
      <c r="C252" s="280" t="s">
        <v>4029</v>
      </c>
      <c r="D252" s="280" t="s">
        <v>4465</v>
      </c>
      <c r="E252" s="52">
        <v>650000</v>
      </c>
    </row>
    <row r="253" spans="1:8">
      <c r="A253">
        <v>264</v>
      </c>
      <c r="C253" s="280" t="s">
        <v>4032</v>
      </c>
      <c r="E253" s="52">
        <v>850000</v>
      </c>
    </row>
    <row r="254" spans="1:8">
      <c r="A254">
        <v>265</v>
      </c>
      <c r="B254" s="280" t="s">
        <v>4466</v>
      </c>
      <c r="C254" s="280" t="s">
        <v>4036</v>
      </c>
      <c r="D254" s="280" t="s">
        <v>4466</v>
      </c>
      <c r="E254" s="52">
        <v>357000</v>
      </c>
    </row>
    <row r="255" spans="1:8">
      <c r="A255">
        <v>266</v>
      </c>
      <c r="B255" s="280" t="s">
        <v>3742</v>
      </c>
      <c r="C255" s="280" t="s">
        <v>4037</v>
      </c>
      <c r="D255" s="280" t="s">
        <v>3742</v>
      </c>
      <c r="E255" s="52">
        <v>8500</v>
      </c>
    </row>
    <row r="256" spans="1:8">
      <c r="A256">
        <v>267</v>
      </c>
      <c r="B256" s="280" t="s">
        <v>3062</v>
      </c>
      <c r="C256" s="280" t="s">
        <v>3062</v>
      </c>
      <c r="E256" s="52">
        <v>250000</v>
      </c>
    </row>
    <row r="257" spans="1:6">
      <c r="A257">
        <v>268</v>
      </c>
      <c r="B257" s="280" t="s">
        <v>4467</v>
      </c>
      <c r="C257" s="280" t="s">
        <v>3893</v>
      </c>
      <c r="D257" s="280" t="s">
        <v>4467</v>
      </c>
      <c r="E257" s="52">
        <v>70000</v>
      </c>
      <c r="F257" s="52">
        <v>40000</v>
      </c>
    </row>
    <row r="258" spans="1:6">
      <c r="A258">
        <v>269</v>
      </c>
      <c r="B258" s="280" t="s">
        <v>4047</v>
      </c>
      <c r="C258" s="280" t="s">
        <v>4046</v>
      </c>
      <c r="D258" s="280" t="s">
        <v>4047</v>
      </c>
      <c r="E258" s="52">
        <v>22000</v>
      </c>
    </row>
    <row r="259" spans="1:6">
      <c r="A259">
        <v>270</v>
      </c>
      <c r="B259" s="280" t="s">
        <v>4468</v>
      </c>
      <c r="C259" s="280" t="s">
        <v>4469</v>
      </c>
      <c r="D259" s="280" t="s">
        <v>4468</v>
      </c>
    </row>
    <row r="260" spans="1:6">
      <c r="A260">
        <v>271</v>
      </c>
      <c r="B260" s="280" t="s">
        <v>4051</v>
      </c>
      <c r="C260" s="280" t="s">
        <v>4050</v>
      </c>
      <c r="D260" s="280" t="s">
        <v>4051</v>
      </c>
    </row>
    <row r="261" spans="1:6">
      <c r="A261">
        <v>272</v>
      </c>
      <c r="B261" s="280" t="s">
        <v>1534</v>
      </c>
      <c r="C261" s="280" t="s">
        <v>4470</v>
      </c>
      <c r="D261" s="280" t="s">
        <v>1534</v>
      </c>
      <c r="E261" s="52">
        <v>1200000</v>
      </c>
    </row>
    <row r="262" spans="1:6">
      <c r="A262">
        <v>273</v>
      </c>
      <c r="B262" s="280" t="s">
        <v>4081</v>
      </c>
      <c r="C262" s="280" t="s">
        <v>4080</v>
      </c>
      <c r="D262" s="280" t="s">
        <v>4081</v>
      </c>
      <c r="E262" s="52">
        <v>1400000</v>
      </c>
    </row>
    <row r="263" spans="1:6">
      <c r="A263">
        <v>274</v>
      </c>
      <c r="B263" s="280" t="s">
        <v>4083</v>
      </c>
      <c r="C263" s="280" t="s">
        <v>3948</v>
      </c>
      <c r="D263" s="280" t="s">
        <v>4083</v>
      </c>
      <c r="E263" s="52">
        <v>1600000</v>
      </c>
    </row>
    <row r="264" spans="1:6">
      <c r="A264">
        <v>275</v>
      </c>
      <c r="B264" s="280" t="s">
        <v>4471</v>
      </c>
      <c r="C264" s="280" t="s">
        <v>4472</v>
      </c>
      <c r="D264" s="280" t="s">
        <v>4471</v>
      </c>
      <c r="E264" s="52">
        <v>150000</v>
      </c>
      <c r="F264" s="52">
        <v>110000</v>
      </c>
    </row>
    <row r="265" spans="1:6">
      <c r="A265">
        <v>276</v>
      </c>
      <c r="C265" s="280" t="s">
        <v>4088</v>
      </c>
      <c r="E265" s="52">
        <v>10000</v>
      </c>
    </row>
    <row r="266" spans="1:6">
      <c r="A266">
        <v>277</v>
      </c>
      <c r="B266" s="280" t="s">
        <v>4473</v>
      </c>
      <c r="C266" s="280" t="s">
        <v>4474</v>
      </c>
      <c r="D266" s="280" t="s">
        <v>4473</v>
      </c>
      <c r="E266" s="52">
        <v>1800000</v>
      </c>
    </row>
    <row r="267" spans="1:6">
      <c r="A267">
        <v>278</v>
      </c>
      <c r="B267" s="280" t="s">
        <v>4093</v>
      </c>
      <c r="C267" s="280" t="s">
        <v>4092</v>
      </c>
      <c r="D267" s="280" t="s">
        <v>4093</v>
      </c>
      <c r="E267" s="52">
        <v>1000000</v>
      </c>
    </row>
    <row r="268" spans="1:6">
      <c r="A268">
        <v>279</v>
      </c>
      <c r="B268" s="280" t="s">
        <v>4475</v>
      </c>
      <c r="C268" s="280" t="s">
        <v>4102</v>
      </c>
      <c r="D268" s="280" t="s">
        <v>4475</v>
      </c>
      <c r="E268" s="52">
        <v>1600000</v>
      </c>
    </row>
    <row r="269" spans="1:6">
      <c r="A269">
        <v>280</v>
      </c>
      <c r="B269" s="280" t="s">
        <v>4476</v>
      </c>
      <c r="C269" s="280" t="s">
        <v>4281</v>
      </c>
      <c r="D269" s="280" t="s">
        <v>4476</v>
      </c>
      <c r="E269" s="52">
        <v>2100000</v>
      </c>
    </row>
    <row r="270" spans="1:6">
      <c r="A270">
        <v>281</v>
      </c>
      <c r="B270" s="280" t="s">
        <v>2337</v>
      </c>
      <c r="C270" s="280" t="s">
        <v>4165</v>
      </c>
      <c r="D270" s="280" t="s">
        <v>2337</v>
      </c>
      <c r="E270" s="52">
        <v>850000</v>
      </c>
    </row>
    <row r="271" spans="1:6">
      <c r="A271">
        <v>282</v>
      </c>
      <c r="B271" s="280" t="s">
        <v>2372</v>
      </c>
      <c r="C271" s="280" t="s">
        <v>4166</v>
      </c>
      <c r="D271" s="280" t="s">
        <v>2372</v>
      </c>
      <c r="E271" s="52">
        <v>1200000</v>
      </c>
    </row>
    <row r="272" spans="1:6">
      <c r="A272">
        <v>283</v>
      </c>
      <c r="B272" s="280" t="s">
        <v>4477</v>
      </c>
      <c r="C272" s="280" t="s">
        <v>4172</v>
      </c>
      <c r="D272" s="280" t="s">
        <v>4477</v>
      </c>
      <c r="E272" s="52">
        <v>1700000</v>
      </c>
    </row>
    <row r="273" spans="1:8">
      <c r="A273">
        <v>284</v>
      </c>
      <c r="B273" s="280" t="s">
        <v>4264</v>
      </c>
      <c r="C273" s="280" t="s">
        <v>4265</v>
      </c>
      <c r="D273" s="280" t="s">
        <v>4264</v>
      </c>
      <c r="E273" s="52">
        <v>400000</v>
      </c>
    </row>
    <row r="274" spans="1:8">
      <c r="A274">
        <v>285</v>
      </c>
      <c r="B274" s="280" t="s">
        <v>4266</v>
      </c>
      <c r="C274" s="280" t="s">
        <v>4267</v>
      </c>
      <c r="D274" s="280" t="s">
        <v>4266</v>
      </c>
      <c r="E274" s="52">
        <v>400000</v>
      </c>
    </row>
    <row r="275" spans="1:8">
      <c r="A275">
        <v>286</v>
      </c>
      <c r="B275" s="280" t="s">
        <v>4282</v>
      </c>
      <c r="C275" s="280" t="s">
        <v>4281</v>
      </c>
      <c r="D275" s="280" t="s">
        <v>4282</v>
      </c>
      <c r="E275" s="52">
        <v>2100000</v>
      </c>
    </row>
    <row r="276" spans="1:8">
      <c r="A276">
        <v>287</v>
      </c>
      <c r="B276" s="280" t="s">
        <v>5095</v>
      </c>
      <c r="C276" s="280" t="s">
        <v>1805</v>
      </c>
      <c r="D276" s="280" t="s">
        <v>4478</v>
      </c>
      <c r="E276" s="52">
        <v>210000</v>
      </c>
    </row>
    <row r="277" spans="1:8">
      <c r="A277">
        <v>288</v>
      </c>
      <c r="B277" s="280" t="s">
        <v>4307</v>
      </c>
      <c r="C277" s="280" t="s">
        <v>4307</v>
      </c>
      <c r="E277" s="52">
        <v>350000</v>
      </c>
    </row>
    <row r="278" spans="1:8">
      <c r="A278">
        <v>289</v>
      </c>
      <c r="C278" s="280" t="s">
        <v>4504</v>
      </c>
      <c r="E278" s="52">
        <v>1500000</v>
      </c>
      <c r="H278" s="281" t="s">
        <v>4488</v>
      </c>
    </row>
    <row r="279" spans="1:8">
      <c r="A279">
        <v>290</v>
      </c>
      <c r="B279" s="280" t="s">
        <v>4513</v>
      </c>
      <c r="C279" s="280" t="s">
        <v>4514</v>
      </c>
      <c r="D279" s="280" t="s">
        <v>4513</v>
      </c>
      <c r="E279" s="52">
        <v>10000</v>
      </c>
      <c r="H279" s="281" t="s">
        <v>4491</v>
      </c>
    </row>
    <row r="280" spans="1:8">
      <c r="A280">
        <v>291</v>
      </c>
      <c r="B280" s="280" t="s">
        <v>4515</v>
      </c>
      <c r="C280" s="280" t="s">
        <v>5096</v>
      </c>
      <c r="D280" s="280" t="s">
        <v>4515</v>
      </c>
      <c r="E280" s="52">
        <v>100000</v>
      </c>
      <c r="F280" s="52">
        <v>25000</v>
      </c>
    </row>
    <row r="281" spans="1:8">
      <c r="A281">
        <v>292</v>
      </c>
      <c r="B281" s="280" t="s">
        <v>4516</v>
      </c>
      <c r="C281" s="280" t="s">
        <v>4281</v>
      </c>
      <c r="D281" s="280" t="s">
        <v>4516</v>
      </c>
      <c r="E281" s="52">
        <v>2100000</v>
      </c>
    </row>
    <row r="282" spans="1:8">
      <c r="A282">
        <v>293</v>
      </c>
      <c r="B282" s="280" t="s">
        <v>4517</v>
      </c>
      <c r="C282" s="280" t="s">
        <v>4518</v>
      </c>
      <c r="D282" s="280" t="s">
        <v>4517</v>
      </c>
      <c r="E282" s="52">
        <v>1000000</v>
      </c>
    </row>
    <row r="283" spans="1:8">
      <c r="A283">
        <v>294</v>
      </c>
      <c r="B283" s="280" t="s">
        <v>4519</v>
      </c>
      <c r="C283" s="280" t="s">
        <v>4518</v>
      </c>
      <c r="D283" s="280" t="s">
        <v>4519</v>
      </c>
      <c r="E283" s="52">
        <v>1000000</v>
      </c>
      <c r="H283" s="334" t="s">
        <v>4519</v>
      </c>
    </row>
    <row r="284" spans="1:8">
      <c r="A284">
        <v>295</v>
      </c>
      <c r="B284" s="280" t="s">
        <v>4555</v>
      </c>
      <c r="C284" s="280" t="s">
        <v>4554</v>
      </c>
      <c r="D284" s="280" t="s">
        <v>4555</v>
      </c>
      <c r="E284" s="52">
        <v>100000</v>
      </c>
      <c r="H284" s="334" t="s">
        <v>4556</v>
      </c>
    </row>
    <row r="285" spans="1:8">
      <c r="A285">
        <v>252</v>
      </c>
      <c r="B285" s="280" t="s">
        <v>4628</v>
      </c>
      <c r="C285" s="280" t="s">
        <v>4628</v>
      </c>
      <c r="E285" s="52">
        <v>300000</v>
      </c>
    </row>
    <row r="286" spans="1:8">
      <c r="A286">
        <v>253</v>
      </c>
      <c r="B286" s="280" t="s">
        <v>4650</v>
      </c>
      <c r="C286" s="280" t="s">
        <v>4650</v>
      </c>
      <c r="E286" s="52">
        <v>1000000</v>
      </c>
    </row>
    <row r="287" spans="1:8">
      <c r="A287">
        <v>254</v>
      </c>
      <c r="C287" s="280" t="s">
        <v>4653</v>
      </c>
      <c r="E287" s="52">
        <v>20000</v>
      </c>
    </row>
    <row r="288" spans="1:8">
      <c r="A288">
        <v>255</v>
      </c>
      <c r="C288" s="280" t="s">
        <v>4654</v>
      </c>
      <c r="E288" s="52">
        <v>30000</v>
      </c>
    </row>
    <row r="289" spans="1:8">
      <c r="A289">
        <v>256</v>
      </c>
      <c r="C289" s="280" t="s">
        <v>4672</v>
      </c>
      <c r="E289" s="52">
        <v>350000</v>
      </c>
    </row>
    <row r="290" spans="1:8">
      <c r="A290">
        <v>257</v>
      </c>
      <c r="C290" s="280" t="s">
        <v>4681</v>
      </c>
      <c r="D290" s="280" t="s">
        <v>4682</v>
      </c>
      <c r="E290" s="52">
        <v>1200000</v>
      </c>
    </row>
    <row r="291" spans="1:8">
      <c r="A291">
        <v>258</v>
      </c>
      <c r="C291" s="280" t="s">
        <v>4690</v>
      </c>
      <c r="E291" s="52">
        <v>100000</v>
      </c>
    </row>
    <row r="292" spans="1:8">
      <c r="A292">
        <v>259</v>
      </c>
      <c r="C292" s="280" t="s">
        <v>4738</v>
      </c>
      <c r="D292" s="280" t="s">
        <v>4739</v>
      </c>
      <c r="E292" s="52">
        <v>30000</v>
      </c>
    </row>
    <row r="293" spans="1:8">
      <c r="A293">
        <v>260</v>
      </c>
      <c r="C293" s="280" t="s">
        <v>4764</v>
      </c>
      <c r="E293" s="52">
        <v>300000</v>
      </c>
    </row>
    <row r="294" spans="1:8">
      <c r="A294">
        <v>261</v>
      </c>
      <c r="C294" s="280" t="s">
        <v>4771</v>
      </c>
      <c r="D294" s="280" t="s">
        <v>4772</v>
      </c>
      <c r="E294" s="52">
        <v>350000</v>
      </c>
    </row>
    <row r="295" spans="1:8">
      <c r="A295">
        <v>262</v>
      </c>
      <c r="C295" s="280" t="s">
        <v>4789</v>
      </c>
      <c r="D295" s="280" t="s">
        <v>3306</v>
      </c>
      <c r="E295" s="52">
        <v>2000000</v>
      </c>
    </row>
    <row r="296" spans="1:8">
      <c r="A296">
        <v>263</v>
      </c>
      <c r="C296" s="280" t="s">
        <v>4857</v>
      </c>
      <c r="D296" s="280" t="s">
        <v>4858</v>
      </c>
      <c r="E296" s="52">
        <v>1500000</v>
      </c>
      <c r="H296" s="334" t="s">
        <v>4859</v>
      </c>
    </row>
    <row r="297" spans="1:8">
      <c r="A297">
        <v>264</v>
      </c>
      <c r="C297" s="280" t="s">
        <v>4869</v>
      </c>
      <c r="E297" s="52">
        <v>160000</v>
      </c>
    </row>
    <row r="298" spans="1:8">
      <c r="A298">
        <v>265</v>
      </c>
      <c r="C298" s="280" t="s">
        <v>4897</v>
      </c>
      <c r="D298" s="280" t="s">
        <v>4898</v>
      </c>
      <c r="E298" s="52">
        <v>150000</v>
      </c>
    </row>
    <row r="299" spans="1:8">
      <c r="A299">
        <v>266</v>
      </c>
      <c r="C299" s="280" t="s">
        <v>4924</v>
      </c>
      <c r="E299" s="52">
        <v>50000</v>
      </c>
    </row>
    <row r="300" spans="1:8">
      <c r="A300">
        <v>267</v>
      </c>
      <c r="C300" s="280" t="s">
        <v>4924</v>
      </c>
      <c r="E300" s="52">
        <v>50000</v>
      </c>
    </row>
    <row r="301" spans="1:8">
      <c r="A301">
        <v>268</v>
      </c>
      <c r="C301" s="280" t="s">
        <v>4199</v>
      </c>
      <c r="D301" s="280" t="s">
        <v>4934</v>
      </c>
      <c r="E301" s="52">
        <v>1600000</v>
      </c>
    </row>
    <row r="302" spans="1:8">
      <c r="A302">
        <v>269</v>
      </c>
      <c r="C302" s="280" t="s">
        <v>2928</v>
      </c>
      <c r="E302" s="52">
        <v>50000</v>
      </c>
    </row>
    <row r="303" spans="1:8">
      <c r="A303">
        <v>270</v>
      </c>
      <c r="C303" s="280" t="s">
        <v>4962</v>
      </c>
      <c r="D303" s="280" t="s">
        <v>4963</v>
      </c>
      <c r="E303" s="52">
        <v>200000</v>
      </c>
    </row>
    <row r="304" spans="1:8">
      <c r="A304">
        <v>271</v>
      </c>
      <c r="C304" s="280" t="s">
        <v>4964</v>
      </c>
      <c r="D304" s="280" t="s">
        <v>4965</v>
      </c>
      <c r="E304" s="52">
        <v>500000</v>
      </c>
    </row>
    <row r="305" spans="1:8">
      <c r="A305">
        <v>272</v>
      </c>
      <c r="C305" s="280" t="s">
        <v>5484</v>
      </c>
      <c r="D305" s="280" t="s">
        <v>4967</v>
      </c>
      <c r="E305" s="52">
        <v>500000</v>
      </c>
      <c r="H305" s="334">
        <v>3.5</v>
      </c>
    </row>
    <row r="306" spans="1:8">
      <c r="A306">
        <v>273</v>
      </c>
      <c r="C306" s="280" t="s">
        <v>4489</v>
      </c>
      <c r="D306" s="280" t="s">
        <v>4970</v>
      </c>
      <c r="E306" s="52">
        <v>1200000</v>
      </c>
    </row>
    <row r="307" spans="1:8">
      <c r="A307">
        <v>274</v>
      </c>
      <c r="C307" s="280" t="s">
        <v>4996</v>
      </c>
      <c r="D307" s="280" t="s">
        <v>4997</v>
      </c>
      <c r="E307" s="52">
        <v>3500000</v>
      </c>
    </row>
    <row r="308" spans="1:8">
      <c r="A308">
        <v>275</v>
      </c>
      <c r="C308" s="280" t="s">
        <v>2766</v>
      </c>
      <c r="E308" s="52">
        <v>150000</v>
      </c>
    </row>
    <row r="309" spans="1:8">
      <c r="A309">
        <v>276</v>
      </c>
      <c r="C309" s="280" t="s">
        <v>5007</v>
      </c>
      <c r="D309" s="280" t="s">
        <v>5008</v>
      </c>
      <c r="E309" s="52">
        <v>1550000</v>
      </c>
    </row>
    <row r="310" spans="1:8">
      <c r="A310">
        <v>277</v>
      </c>
      <c r="C310" s="280" t="s">
        <v>5027</v>
      </c>
      <c r="D310" s="280" t="s">
        <v>5028</v>
      </c>
      <c r="E310" s="52">
        <v>30000</v>
      </c>
    </row>
    <row r="311" spans="1:8">
      <c r="A311">
        <v>278</v>
      </c>
      <c r="B311" s="280" t="s">
        <v>4907</v>
      </c>
      <c r="C311" s="280" t="s">
        <v>4907</v>
      </c>
      <c r="E311" s="52">
        <v>400000</v>
      </c>
    </row>
    <row r="312" spans="1:8">
      <c r="A312">
        <v>279</v>
      </c>
      <c r="C312" s="280" t="s">
        <v>5065</v>
      </c>
      <c r="E312" s="52">
        <v>120000</v>
      </c>
    </row>
    <row r="313" spans="1:8">
      <c r="A313">
        <v>280</v>
      </c>
      <c r="C313" s="280" t="s">
        <v>5066</v>
      </c>
      <c r="D313" s="280" t="s">
        <v>5067</v>
      </c>
      <c r="E313" s="52">
        <v>2000000</v>
      </c>
    </row>
    <row r="314" spans="1:8">
      <c r="A314">
        <v>281</v>
      </c>
      <c r="B314" s="280" t="s">
        <v>5072</v>
      </c>
      <c r="C314" s="280" t="s">
        <v>5071</v>
      </c>
      <c r="D314" s="280" t="s">
        <v>5075</v>
      </c>
      <c r="E314" s="52">
        <v>1000000</v>
      </c>
      <c r="H314" s="334" t="s">
        <v>5073</v>
      </c>
    </row>
    <row r="315" spans="1:8">
      <c r="A315">
        <v>282</v>
      </c>
      <c r="B315" s="280" t="s">
        <v>5077</v>
      </c>
      <c r="C315" s="280" t="s">
        <v>5077</v>
      </c>
      <c r="E315" s="52">
        <v>100000</v>
      </c>
    </row>
    <row r="316" spans="1:8">
      <c r="A316">
        <v>283</v>
      </c>
      <c r="C316" s="280" t="s">
        <v>5103</v>
      </c>
      <c r="E316" s="52">
        <v>2000000</v>
      </c>
    </row>
    <row r="317" spans="1:8">
      <c r="A317">
        <v>284</v>
      </c>
      <c r="C317" s="280" t="s">
        <v>5107</v>
      </c>
      <c r="E317" s="52">
        <v>1600000</v>
      </c>
    </row>
    <row r="318" spans="1:8">
      <c r="A318">
        <v>285</v>
      </c>
      <c r="C318" s="280" t="s">
        <v>5108</v>
      </c>
      <c r="E318" s="52">
        <v>100000</v>
      </c>
    </row>
    <row r="319" spans="1:8">
      <c r="A319">
        <v>286</v>
      </c>
      <c r="C319" s="280" t="s">
        <v>5158</v>
      </c>
      <c r="D319" s="280" t="s">
        <v>5159</v>
      </c>
      <c r="E319" s="52">
        <v>50000</v>
      </c>
    </row>
    <row r="320" spans="1:8">
      <c r="A320">
        <v>287</v>
      </c>
      <c r="C320" s="280" t="s">
        <v>5254</v>
      </c>
      <c r="D320" s="280" t="s">
        <v>5255</v>
      </c>
      <c r="E320" s="52">
        <v>2500000</v>
      </c>
    </row>
    <row r="321" spans="1:8">
      <c r="A321">
        <v>288</v>
      </c>
      <c r="C321" s="280" t="s">
        <v>5280</v>
      </c>
      <c r="E321" s="52">
        <v>150000</v>
      </c>
    </row>
    <row r="322" spans="1:8">
      <c r="A322">
        <v>289</v>
      </c>
      <c r="C322" s="280" t="s">
        <v>5298</v>
      </c>
      <c r="E322" s="52">
        <v>250000</v>
      </c>
      <c r="H322" s="334" t="s">
        <v>5299</v>
      </c>
    </row>
    <row r="323" spans="1:8">
      <c r="A323">
        <v>290</v>
      </c>
      <c r="C323" s="280" t="s">
        <v>5409</v>
      </c>
      <c r="D323" s="280" t="s">
        <v>5410</v>
      </c>
      <c r="E323" s="52">
        <v>1500000</v>
      </c>
    </row>
    <row r="324" spans="1:8">
      <c r="A324">
        <v>291</v>
      </c>
      <c r="B324" s="280" t="s">
        <v>5435</v>
      </c>
      <c r="C324" s="280" t="s">
        <v>5433</v>
      </c>
      <c r="D324" s="280" t="s">
        <v>5435</v>
      </c>
      <c r="E324" s="52">
        <v>30000</v>
      </c>
      <c r="F324" s="52">
        <v>14000</v>
      </c>
      <c r="H324" s="334" t="s">
        <v>5436</v>
      </c>
    </row>
    <row r="325" spans="1:8">
      <c r="A325">
        <v>292</v>
      </c>
      <c r="B325" s="280" t="s">
        <v>5437</v>
      </c>
      <c r="C325" s="280" t="s">
        <v>5434</v>
      </c>
      <c r="D325" s="280" t="s">
        <v>5437</v>
      </c>
      <c r="E325" s="52">
        <v>10000</v>
      </c>
      <c r="F325" s="52">
        <v>5000</v>
      </c>
    </row>
    <row r="326" spans="1:8">
      <c r="A326">
        <v>293</v>
      </c>
      <c r="C326" s="280" t="s">
        <v>5480</v>
      </c>
      <c r="D326" s="280" t="s">
        <v>5481</v>
      </c>
      <c r="E326" s="52">
        <v>80000</v>
      </c>
      <c r="H326" s="334" t="s">
        <v>5464</v>
      </c>
    </row>
    <row r="327" spans="1:8">
      <c r="A327">
        <v>294</v>
      </c>
      <c r="C327" s="280" t="s">
        <v>5463</v>
      </c>
      <c r="D327" s="280" t="s">
        <v>5482</v>
      </c>
      <c r="E327" s="52">
        <v>80000</v>
      </c>
      <c r="H327" s="334" t="s">
        <v>5465</v>
      </c>
    </row>
    <row r="328" spans="1:8">
      <c r="A328">
        <v>295</v>
      </c>
      <c r="C328" s="280" t="s">
        <v>5463</v>
      </c>
      <c r="D328" s="280" t="s">
        <v>5483</v>
      </c>
      <c r="E328" s="52">
        <v>80000</v>
      </c>
      <c r="H328" s="334" t="s">
        <v>5466</v>
      </c>
    </row>
    <row r="329" spans="1:8">
      <c r="A329">
        <v>296</v>
      </c>
      <c r="C329" s="280" t="s">
        <v>5463</v>
      </c>
      <c r="D329" s="280" t="s">
        <v>5467</v>
      </c>
      <c r="E329" s="52">
        <v>80000</v>
      </c>
      <c r="H329" s="334" t="s">
        <v>5468</v>
      </c>
    </row>
    <row r="330" spans="1:8">
      <c r="A330">
        <v>297</v>
      </c>
      <c r="C330" s="280" t="s">
        <v>5469</v>
      </c>
      <c r="D330" s="280" t="s">
        <v>5470</v>
      </c>
      <c r="E330" s="52">
        <v>80000</v>
      </c>
      <c r="H330" s="334" t="s">
        <v>5471</v>
      </c>
    </row>
    <row r="331" spans="1:8">
      <c r="A331">
        <v>298</v>
      </c>
      <c r="C331" s="280" t="s">
        <v>5474</v>
      </c>
      <c r="D331" s="280" t="s">
        <v>5472</v>
      </c>
      <c r="E331" s="52">
        <v>80000</v>
      </c>
      <c r="H331" s="334" t="s">
        <v>5473</v>
      </c>
    </row>
    <row r="332" spans="1:8">
      <c r="A332">
        <v>299</v>
      </c>
      <c r="C332" s="280" t="s">
        <v>5474</v>
      </c>
      <c r="D332" s="280" t="s">
        <v>5475</v>
      </c>
      <c r="E332" s="52">
        <v>80000</v>
      </c>
      <c r="H332" s="334" t="s">
        <v>5476</v>
      </c>
    </row>
    <row r="333" spans="1:8">
      <c r="A333">
        <v>300</v>
      </c>
      <c r="C333" s="280" t="s">
        <v>5477</v>
      </c>
      <c r="D333" s="280" t="s">
        <v>5478</v>
      </c>
      <c r="E333" s="52">
        <v>80000</v>
      </c>
      <c r="H333" s="334" t="s">
        <v>5479</v>
      </c>
    </row>
    <row r="334" spans="1:8">
      <c r="A334">
        <v>301</v>
      </c>
      <c r="C334" s="280" t="s">
        <v>5484</v>
      </c>
      <c r="D334" s="280" t="s">
        <v>5485</v>
      </c>
      <c r="E334" s="52">
        <v>500000</v>
      </c>
      <c r="H334" s="334">
        <v>2.2999999999999998</v>
      </c>
    </row>
    <row r="335" spans="1:8">
      <c r="A335">
        <v>302</v>
      </c>
      <c r="C335" s="280" t="s">
        <v>5486</v>
      </c>
      <c r="D335" s="280" t="s">
        <v>5487</v>
      </c>
      <c r="E335" s="52">
        <v>1800000</v>
      </c>
    </row>
    <row r="336" spans="1:8">
      <c r="A336">
        <v>303</v>
      </c>
      <c r="C336" s="280" t="s">
        <v>5505</v>
      </c>
      <c r="E336" s="52">
        <v>150000</v>
      </c>
    </row>
    <row r="337" spans="1:8">
      <c r="A337">
        <v>304</v>
      </c>
      <c r="C337" s="280" t="s">
        <v>5511</v>
      </c>
      <c r="E337" s="52">
        <v>28000</v>
      </c>
    </row>
    <row r="338" spans="1:8">
      <c r="A338">
        <v>305</v>
      </c>
      <c r="C338" s="280" t="s">
        <v>5519</v>
      </c>
      <c r="D338" s="280" t="s">
        <v>5520</v>
      </c>
      <c r="E338" s="52">
        <v>80000</v>
      </c>
      <c r="F338" s="52">
        <v>30000</v>
      </c>
    </row>
    <row r="339" spans="1:8">
      <c r="A339">
        <v>306</v>
      </c>
      <c r="C339" s="280" t="s">
        <v>5521</v>
      </c>
      <c r="E339" s="52">
        <v>50000</v>
      </c>
    </row>
    <row r="340" spans="1:8">
      <c r="A340">
        <v>307</v>
      </c>
      <c r="C340" s="280" t="s">
        <v>5547</v>
      </c>
      <c r="D340" s="280" t="s">
        <v>5548</v>
      </c>
      <c r="E340" s="52">
        <v>2500000</v>
      </c>
    </row>
    <row r="341" spans="1:8">
      <c r="A341">
        <v>308</v>
      </c>
      <c r="C341" s="280" t="s">
        <v>5045</v>
      </c>
      <c r="D341" s="280" t="s">
        <v>5575</v>
      </c>
      <c r="E341" s="52">
        <v>1000000</v>
      </c>
    </row>
    <row r="342" spans="1:8">
      <c r="A342">
        <v>309</v>
      </c>
      <c r="C342" s="280" t="s">
        <v>5595</v>
      </c>
      <c r="D342" s="280" t="s">
        <v>5596</v>
      </c>
      <c r="E342" s="52">
        <v>1500000</v>
      </c>
    </row>
    <row r="343" spans="1:8">
      <c r="A343">
        <v>310</v>
      </c>
      <c r="C343" s="280" t="s">
        <v>1628</v>
      </c>
      <c r="D343" s="280" t="s">
        <v>5622</v>
      </c>
      <c r="E343" s="52">
        <v>600000</v>
      </c>
    </row>
    <row r="344" spans="1:8">
      <c r="A344">
        <v>311</v>
      </c>
      <c r="C344" s="280" t="s">
        <v>5726</v>
      </c>
      <c r="E344" s="52">
        <v>220000</v>
      </c>
    </row>
    <row r="345" spans="1:8">
      <c r="A345">
        <v>312</v>
      </c>
      <c r="C345" s="280" t="s">
        <v>5743</v>
      </c>
      <c r="D345" s="280" t="s">
        <v>5744</v>
      </c>
      <c r="E345" s="52">
        <v>1500000</v>
      </c>
    </row>
    <row r="346" spans="1:8">
      <c r="A346">
        <v>313</v>
      </c>
      <c r="C346" s="280" t="s">
        <v>5846</v>
      </c>
      <c r="D346" s="280" t="s">
        <v>5847</v>
      </c>
      <c r="E346" s="52">
        <v>500000</v>
      </c>
    </row>
    <row r="347" spans="1:8">
      <c r="A347">
        <v>314</v>
      </c>
      <c r="C347" s="280" t="s">
        <v>5870</v>
      </c>
      <c r="D347" s="280" t="s">
        <v>5871</v>
      </c>
      <c r="E347" s="52">
        <v>1000000</v>
      </c>
    </row>
    <row r="348" spans="1:8" ht="49.5">
      <c r="A348">
        <v>315</v>
      </c>
      <c r="C348" s="280" t="s">
        <v>5923</v>
      </c>
      <c r="E348" s="52">
        <v>40000</v>
      </c>
      <c r="H348" s="337" t="s">
        <v>5924</v>
      </c>
    </row>
    <row r="349" spans="1:8">
      <c r="A349">
        <v>316</v>
      </c>
      <c r="C349" s="280" t="s">
        <v>5936</v>
      </c>
      <c r="D349" s="280" t="s">
        <v>5937</v>
      </c>
      <c r="E349" s="52">
        <v>2000000</v>
      </c>
    </row>
    <row r="350" spans="1:8">
      <c r="A350">
        <v>317</v>
      </c>
      <c r="C350" s="280" t="s">
        <v>1184</v>
      </c>
      <c r="D350" s="280" t="s">
        <v>4946</v>
      </c>
      <c r="E350" s="52">
        <v>1700000</v>
      </c>
    </row>
    <row r="351" spans="1:8">
      <c r="A351">
        <v>318</v>
      </c>
      <c r="C351" s="280" t="s">
        <v>5966</v>
      </c>
      <c r="E351" s="52">
        <v>500000</v>
      </c>
    </row>
    <row r="352" spans="1:8">
      <c r="A352">
        <v>319</v>
      </c>
      <c r="C352" s="280" t="s">
        <v>6068</v>
      </c>
      <c r="E352" s="52">
        <v>1400000</v>
      </c>
    </row>
    <row r="353" spans="1:5">
      <c r="A353">
        <v>320</v>
      </c>
      <c r="C353" s="280" t="s">
        <v>6081</v>
      </c>
      <c r="E353" s="52">
        <v>1100000</v>
      </c>
    </row>
    <row r="354" spans="1:5">
      <c r="A354">
        <v>321</v>
      </c>
      <c r="C354" s="280" t="s">
        <v>6090</v>
      </c>
      <c r="E354" s="52">
        <v>700000</v>
      </c>
    </row>
    <row r="355" spans="1:5">
      <c r="A355">
        <v>322</v>
      </c>
      <c r="C355" s="280" t="s">
        <v>6101</v>
      </c>
      <c r="E355" s="52">
        <v>1800000</v>
      </c>
    </row>
    <row r="356" spans="1:5">
      <c r="A356">
        <v>323</v>
      </c>
      <c r="C356" s="280" t="s">
        <v>6164</v>
      </c>
      <c r="E356" s="52">
        <v>2000000</v>
      </c>
    </row>
    <row r="357" spans="1:5">
      <c r="A357">
        <v>324</v>
      </c>
      <c r="C357" s="280" t="s">
        <v>6166</v>
      </c>
      <c r="E357" s="52">
        <v>2100000</v>
      </c>
    </row>
    <row r="358" spans="1:5">
      <c r="A358">
        <v>325</v>
      </c>
      <c r="C358" s="280" t="s">
        <v>6197</v>
      </c>
      <c r="D358" s="280" t="s">
        <v>6198</v>
      </c>
      <c r="E358" s="52">
        <v>3200000</v>
      </c>
    </row>
    <row r="359" spans="1:5">
      <c r="A359">
        <v>326</v>
      </c>
      <c r="C359" s="280" t="s">
        <v>6216</v>
      </c>
      <c r="D359" s="280" t="s">
        <v>6217</v>
      </c>
      <c r="E359" s="52">
        <v>220000</v>
      </c>
    </row>
    <row r="360" spans="1:5">
      <c r="A360">
        <v>327</v>
      </c>
      <c r="C360" s="280" t="s">
        <v>6312</v>
      </c>
      <c r="D360" s="280" t="s">
        <v>6313</v>
      </c>
      <c r="E360" s="52">
        <v>1600000</v>
      </c>
    </row>
    <row r="361" spans="1:5">
      <c r="A361">
        <v>328</v>
      </c>
      <c r="C361" s="280" t="s">
        <v>2323</v>
      </c>
      <c r="D361" s="280" t="s">
        <v>6383</v>
      </c>
      <c r="E361" s="52">
        <v>1200000</v>
      </c>
    </row>
    <row r="362" spans="1:5">
      <c r="A362">
        <v>329</v>
      </c>
      <c r="C362" s="280" t="s">
        <v>6463</v>
      </c>
      <c r="E362" s="52">
        <v>500000</v>
      </c>
    </row>
    <row r="363" spans="1:5">
      <c r="A363">
        <v>330</v>
      </c>
      <c r="C363" s="280" t="s">
        <v>5846</v>
      </c>
      <c r="D363" s="280" t="s">
        <v>6492</v>
      </c>
      <c r="E363" s="52">
        <v>1100000</v>
      </c>
    </row>
    <row r="364" spans="1:5">
      <c r="A364">
        <v>331</v>
      </c>
      <c r="C364" s="280" t="s">
        <v>6504</v>
      </c>
      <c r="D364" s="280" t="s">
        <v>6505</v>
      </c>
      <c r="E364" s="52">
        <v>1700000</v>
      </c>
    </row>
  </sheetData>
  <autoFilter ref="A1:H315" xr:uid="{CC4BB12A-F488-4C4B-87E6-43F3AE5FA34B}"/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301"/>
  <sheetViews>
    <sheetView zoomScaleNormal="100" workbookViewId="0">
      <pane ySplit="1" topLeftCell="A157" activePane="bottomLeft" state="frozen"/>
      <selection activeCell="N26" sqref="N26"/>
      <selection pane="bottomLeft" activeCell="G183" sqref="G183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0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3801</v>
      </c>
      <c r="D1" s="279" t="s">
        <v>1</v>
      </c>
      <c r="E1" s="31" t="s">
        <v>0</v>
      </c>
      <c r="F1" s="31" t="s">
        <v>43</v>
      </c>
      <c r="G1" s="51" t="s">
        <v>49</v>
      </c>
      <c r="H1" s="51" t="s">
        <v>3800</v>
      </c>
      <c r="I1" s="7" t="s">
        <v>47</v>
      </c>
      <c r="J1" s="7" t="s">
        <v>48</v>
      </c>
      <c r="K1">
        <v>301</v>
      </c>
    </row>
    <row r="2" spans="1:11">
      <c r="A2">
        <v>1</v>
      </c>
      <c r="B2" s="13">
        <v>46051</v>
      </c>
      <c r="C2" s="13"/>
      <c r="D2" s="280" t="s">
        <v>4183</v>
      </c>
      <c r="E2" s="189" t="s">
        <v>2356</v>
      </c>
      <c r="F2" s="189" t="s">
        <v>2681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0" t="s">
        <v>4184</v>
      </c>
      <c r="E3" s="189" t="s">
        <v>2356</v>
      </c>
      <c r="F3" s="189" t="s">
        <v>2681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0" t="s">
        <v>4185</v>
      </c>
      <c r="E4" s="189" t="s">
        <v>2356</v>
      </c>
      <c r="F4" s="189" t="s">
        <v>2681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3805</v>
      </c>
      <c r="D5" s="280" t="s">
        <v>4186</v>
      </c>
      <c r="E5" s="189" t="s">
        <v>2356</v>
      </c>
      <c r="F5" s="189" t="s">
        <v>2681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0" t="s">
        <v>3802</v>
      </c>
      <c r="E6" s="189" t="s">
        <v>2356</v>
      </c>
      <c r="F6" s="189" t="s">
        <v>2681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3805</v>
      </c>
      <c r="D7" s="280" t="s">
        <v>4187</v>
      </c>
      <c r="E7" s="189" t="s">
        <v>1182</v>
      </c>
      <c r="F7" s="189" t="s">
        <v>1710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0" t="s">
        <v>4188</v>
      </c>
      <c r="E8" s="189" t="s">
        <v>1182</v>
      </c>
      <c r="F8" s="189" t="s">
        <v>1710</v>
      </c>
      <c r="G8" s="52">
        <v>0</v>
      </c>
      <c r="H8" s="52">
        <v>1400000</v>
      </c>
      <c r="J8" t="s">
        <v>2925</v>
      </c>
    </row>
    <row r="9" spans="1:11">
      <c r="A9">
        <v>8</v>
      </c>
      <c r="B9" s="13">
        <v>46051</v>
      </c>
      <c r="C9" s="13" t="s">
        <v>5491</v>
      </c>
      <c r="D9" s="280" t="s">
        <v>4189</v>
      </c>
      <c r="E9" s="189" t="s">
        <v>1182</v>
      </c>
      <c r="F9" s="189" t="s">
        <v>1710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 t="s">
        <v>6047</v>
      </c>
      <c r="D10" s="280" t="s">
        <v>4190</v>
      </c>
      <c r="E10" s="189" t="s">
        <v>1182</v>
      </c>
      <c r="F10" s="189" t="s">
        <v>1710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3795</v>
      </c>
      <c r="D11" s="280" t="s">
        <v>4191</v>
      </c>
      <c r="E11" s="189" t="s">
        <v>1182</v>
      </c>
      <c r="F11" s="189" t="s">
        <v>1710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0" t="s">
        <v>4192</v>
      </c>
      <c r="E12" s="189" t="s">
        <v>1182</v>
      </c>
      <c r="F12" s="189" t="s">
        <v>1710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0" t="s">
        <v>4193</v>
      </c>
      <c r="E13" s="189" t="s">
        <v>1182</v>
      </c>
      <c r="F13" s="189" t="s">
        <v>1710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0" t="s">
        <v>4194</v>
      </c>
      <c r="E14" s="189" t="s">
        <v>1182</v>
      </c>
      <c r="F14" s="189" t="s">
        <v>1710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0" t="s">
        <v>4195</v>
      </c>
      <c r="E15" s="189" t="s">
        <v>1182</v>
      </c>
      <c r="F15" s="189" t="s">
        <v>1710</v>
      </c>
      <c r="G15" s="52">
        <v>1</v>
      </c>
      <c r="H15" s="52">
        <v>1200000</v>
      </c>
      <c r="I15" t="s">
        <v>4196</v>
      </c>
    </row>
    <row r="16" spans="1:11">
      <c r="A16">
        <v>15</v>
      </c>
      <c r="B16" s="13">
        <v>46051</v>
      </c>
      <c r="C16" s="13"/>
      <c r="D16" s="280" t="s">
        <v>4197</v>
      </c>
      <c r="E16" s="189" t="s">
        <v>1182</v>
      </c>
      <c r="F16" s="189" t="s">
        <v>1710</v>
      </c>
      <c r="G16" s="52">
        <v>1</v>
      </c>
      <c r="H16" s="52">
        <v>1200000</v>
      </c>
      <c r="I16" t="s">
        <v>4196</v>
      </c>
    </row>
    <row r="17" spans="1:10">
      <c r="A17">
        <v>16</v>
      </c>
      <c r="B17" s="13">
        <v>46051</v>
      </c>
      <c r="C17" s="13" t="s">
        <v>3805</v>
      </c>
      <c r="D17" s="280" t="s">
        <v>4198</v>
      </c>
      <c r="E17" s="189" t="s">
        <v>1182</v>
      </c>
      <c r="F17" s="189" t="s">
        <v>1710</v>
      </c>
      <c r="G17" s="52">
        <v>1</v>
      </c>
      <c r="H17" s="52">
        <v>1200000</v>
      </c>
      <c r="I17" t="s">
        <v>4196</v>
      </c>
    </row>
    <row r="18" spans="1:10">
      <c r="A18">
        <v>17</v>
      </c>
      <c r="B18" s="13">
        <v>46051</v>
      </c>
      <c r="C18" s="13"/>
      <c r="D18" s="280" t="s">
        <v>4200</v>
      </c>
      <c r="E18" s="189" t="s">
        <v>4201</v>
      </c>
      <c r="F18" s="189" t="s">
        <v>4202</v>
      </c>
      <c r="G18" s="52">
        <v>1</v>
      </c>
      <c r="H18" s="52">
        <v>1500000</v>
      </c>
      <c r="I18" t="s">
        <v>4203</v>
      </c>
    </row>
    <row r="19" spans="1:10">
      <c r="A19">
        <v>18</v>
      </c>
      <c r="B19" s="13">
        <v>46051</v>
      </c>
      <c r="C19" s="13"/>
      <c r="D19" s="280" t="s">
        <v>4204</v>
      </c>
      <c r="E19" s="189" t="s">
        <v>4201</v>
      </c>
      <c r="F19" s="189" t="s">
        <v>4202</v>
      </c>
      <c r="G19" s="52">
        <v>1</v>
      </c>
      <c r="H19" s="52">
        <v>1500000</v>
      </c>
      <c r="I19" t="s">
        <v>4205</v>
      </c>
    </row>
    <row r="20" spans="1:10">
      <c r="A20">
        <v>19</v>
      </c>
      <c r="B20" s="13">
        <v>46051</v>
      </c>
      <c r="C20" s="13"/>
      <c r="D20" s="280" t="s">
        <v>4206</v>
      </c>
      <c r="E20" s="189" t="s">
        <v>4201</v>
      </c>
      <c r="F20" s="189" t="s">
        <v>4202</v>
      </c>
      <c r="G20" s="52">
        <v>1</v>
      </c>
      <c r="H20" s="52">
        <v>1500000</v>
      </c>
      <c r="I20" t="s">
        <v>4207</v>
      </c>
    </row>
    <row r="21" spans="1:10">
      <c r="A21">
        <v>20</v>
      </c>
      <c r="B21" s="13">
        <v>46051</v>
      </c>
      <c r="C21" s="13"/>
      <c r="D21" s="280" t="s">
        <v>4209</v>
      </c>
      <c r="E21" s="189" t="s">
        <v>4201</v>
      </c>
      <c r="F21" s="189" t="s">
        <v>4202</v>
      </c>
      <c r="G21" s="52">
        <v>1</v>
      </c>
      <c r="H21" s="52">
        <v>1500000</v>
      </c>
      <c r="I21" t="s">
        <v>4207</v>
      </c>
    </row>
    <row r="22" spans="1:10">
      <c r="A22">
        <v>21</v>
      </c>
      <c r="B22" s="13">
        <v>46051</v>
      </c>
      <c r="C22" s="13"/>
      <c r="D22" s="280" t="s">
        <v>4208</v>
      </c>
      <c r="E22" s="189" t="s">
        <v>4201</v>
      </c>
      <c r="F22" s="189" t="s">
        <v>4202</v>
      </c>
      <c r="G22" s="52">
        <v>1</v>
      </c>
      <c r="H22" s="52">
        <v>1500000</v>
      </c>
      <c r="I22" t="s">
        <v>4207</v>
      </c>
    </row>
    <row r="23" spans="1:10">
      <c r="A23">
        <v>22</v>
      </c>
      <c r="B23" s="13">
        <v>46051</v>
      </c>
      <c r="C23" s="13"/>
      <c r="D23" s="280" t="s">
        <v>4210</v>
      </c>
      <c r="E23" s="189" t="s">
        <v>4201</v>
      </c>
      <c r="F23" s="189" t="s">
        <v>4202</v>
      </c>
      <c r="G23" s="52">
        <v>1</v>
      </c>
      <c r="H23" s="52">
        <v>1500000</v>
      </c>
      <c r="I23" t="s">
        <v>4207</v>
      </c>
    </row>
    <row r="24" spans="1:10">
      <c r="A24">
        <v>23</v>
      </c>
      <c r="B24" s="13">
        <v>46051</v>
      </c>
      <c r="C24" s="13"/>
      <c r="D24" s="280" t="s">
        <v>4211</v>
      </c>
      <c r="E24" s="189" t="s">
        <v>4201</v>
      </c>
      <c r="F24" s="189" t="s">
        <v>4202</v>
      </c>
      <c r="G24" s="52">
        <v>1</v>
      </c>
      <c r="H24" s="52">
        <v>1500000</v>
      </c>
      <c r="I24" t="s">
        <v>4205</v>
      </c>
    </row>
    <row r="25" spans="1:10">
      <c r="A25">
        <v>24</v>
      </c>
      <c r="B25" s="13">
        <v>46051</v>
      </c>
      <c r="C25" s="13"/>
      <c r="D25" s="280" t="s">
        <v>4212</v>
      </c>
      <c r="E25" s="189" t="s">
        <v>4199</v>
      </c>
      <c r="F25" s="189" t="s">
        <v>1945</v>
      </c>
      <c r="G25" s="52">
        <v>1</v>
      </c>
      <c r="H25" s="52">
        <v>1500000</v>
      </c>
      <c r="I25" t="s">
        <v>4213</v>
      </c>
    </row>
    <row r="26" spans="1:10">
      <c r="A26">
        <v>25</v>
      </c>
      <c r="B26" s="13">
        <v>46051</v>
      </c>
      <c r="C26" s="13"/>
      <c r="D26" s="280" t="s">
        <v>4214</v>
      </c>
      <c r="E26" s="189" t="s">
        <v>4199</v>
      </c>
      <c r="F26" s="189" t="s">
        <v>1945</v>
      </c>
      <c r="G26" s="52">
        <v>1</v>
      </c>
      <c r="H26" s="52">
        <v>1500000</v>
      </c>
      <c r="I26" t="s">
        <v>4207</v>
      </c>
    </row>
    <row r="27" spans="1:10">
      <c r="A27">
        <v>26</v>
      </c>
      <c r="B27" s="13">
        <v>46051</v>
      </c>
      <c r="C27" s="13"/>
      <c r="D27" s="280" t="s">
        <v>4215</v>
      </c>
      <c r="E27" s="189" t="s">
        <v>4199</v>
      </c>
      <c r="F27" s="189" t="s">
        <v>1945</v>
      </c>
      <c r="H27" s="52">
        <v>1500000</v>
      </c>
      <c r="I27" t="s">
        <v>3045</v>
      </c>
      <c r="J27" t="s">
        <v>1408</v>
      </c>
    </row>
    <row r="28" spans="1:10">
      <c r="A28">
        <v>27</v>
      </c>
      <c r="B28" s="13">
        <v>46051</v>
      </c>
      <c r="C28" s="13" t="s">
        <v>3805</v>
      </c>
      <c r="D28" s="280" t="s">
        <v>4217</v>
      </c>
      <c r="E28" s="189" t="s">
        <v>1182</v>
      </c>
      <c r="F28" s="189" t="s">
        <v>1332</v>
      </c>
      <c r="G28" s="52">
        <v>1</v>
      </c>
      <c r="H28" s="52">
        <v>1400000</v>
      </c>
      <c r="I28" t="s">
        <v>4216</v>
      </c>
    </row>
    <row r="29" spans="1:10">
      <c r="A29">
        <v>28</v>
      </c>
      <c r="B29" s="13">
        <v>46051</v>
      </c>
      <c r="C29" s="13"/>
      <c r="D29" s="280" t="s">
        <v>4218</v>
      </c>
      <c r="E29" s="189" t="s">
        <v>1182</v>
      </c>
      <c r="F29" s="189" t="s">
        <v>1332</v>
      </c>
      <c r="H29" s="52">
        <v>1400000</v>
      </c>
      <c r="I29" t="s">
        <v>4216</v>
      </c>
      <c r="J29" t="s">
        <v>2310</v>
      </c>
    </row>
    <row r="30" spans="1:10">
      <c r="A30">
        <v>29</v>
      </c>
      <c r="B30" s="13">
        <v>46051</v>
      </c>
      <c r="C30" s="13"/>
      <c r="D30" s="280" t="s">
        <v>4219</v>
      </c>
      <c r="E30" s="189" t="s">
        <v>1182</v>
      </c>
      <c r="F30" s="189" t="s">
        <v>1332</v>
      </c>
      <c r="G30" s="52">
        <v>1</v>
      </c>
      <c r="H30" s="52">
        <v>1400000</v>
      </c>
      <c r="I30" t="s">
        <v>4216</v>
      </c>
    </row>
    <row r="31" spans="1:10">
      <c r="A31">
        <v>30</v>
      </c>
      <c r="B31" s="13">
        <v>46051</v>
      </c>
      <c r="C31" s="13"/>
      <c r="D31" s="280" t="s">
        <v>4220</v>
      </c>
      <c r="E31" s="189" t="s">
        <v>1182</v>
      </c>
      <c r="F31" s="189" t="s">
        <v>1332</v>
      </c>
      <c r="G31" s="52">
        <v>1</v>
      </c>
      <c r="H31" s="52">
        <v>1400000</v>
      </c>
      <c r="I31" t="s">
        <v>4216</v>
      </c>
    </row>
    <row r="32" spans="1:10">
      <c r="A32">
        <v>31</v>
      </c>
      <c r="B32" s="13">
        <v>46051</v>
      </c>
      <c r="C32" s="13"/>
      <c r="D32" s="280" t="s">
        <v>4221</v>
      </c>
      <c r="E32" s="189" t="s">
        <v>1182</v>
      </c>
      <c r="F32" s="189" t="s">
        <v>1332</v>
      </c>
      <c r="H32" s="52">
        <v>1400000</v>
      </c>
      <c r="I32" t="s">
        <v>4216</v>
      </c>
      <c r="J32" t="s">
        <v>1408</v>
      </c>
    </row>
    <row r="33" spans="1:10">
      <c r="A33">
        <v>32</v>
      </c>
      <c r="B33" s="13">
        <v>46051</v>
      </c>
      <c r="C33" s="13" t="s">
        <v>3805</v>
      </c>
      <c r="D33" s="280" t="s">
        <v>4222</v>
      </c>
      <c r="E33" s="189" t="s">
        <v>1182</v>
      </c>
      <c r="F33" s="189" t="s">
        <v>1332</v>
      </c>
      <c r="H33" s="52">
        <v>1400000</v>
      </c>
      <c r="I33" t="s">
        <v>4216</v>
      </c>
      <c r="J33" t="s">
        <v>2325</v>
      </c>
    </row>
    <row r="34" spans="1:10">
      <c r="A34">
        <v>33</v>
      </c>
      <c r="B34" s="13">
        <v>46051</v>
      </c>
      <c r="C34" s="13"/>
      <c r="D34" s="280" t="s">
        <v>4223</v>
      </c>
      <c r="E34" s="189" t="s">
        <v>1182</v>
      </c>
      <c r="F34" s="189" t="s">
        <v>1332</v>
      </c>
      <c r="H34" s="52">
        <v>1400000</v>
      </c>
      <c r="I34" t="s">
        <v>4216</v>
      </c>
      <c r="J34" t="s">
        <v>4551</v>
      </c>
    </row>
    <row r="35" spans="1:10">
      <c r="A35">
        <v>34</v>
      </c>
      <c r="B35" s="13">
        <v>46051</v>
      </c>
      <c r="C35" s="13"/>
      <c r="D35" s="280" t="s">
        <v>4224</v>
      </c>
      <c r="E35" s="189" t="s">
        <v>1182</v>
      </c>
      <c r="F35" s="189" t="s">
        <v>1332</v>
      </c>
      <c r="H35" s="52">
        <v>1400000</v>
      </c>
      <c r="I35" t="s">
        <v>4216</v>
      </c>
      <c r="J35" t="s">
        <v>1492</v>
      </c>
    </row>
    <row r="36" spans="1:10">
      <c r="A36">
        <v>35</v>
      </c>
      <c r="B36" s="13">
        <v>46051</v>
      </c>
      <c r="C36" s="13"/>
      <c r="D36" s="280" t="s">
        <v>4225</v>
      </c>
      <c r="E36" s="189" t="s">
        <v>1182</v>
      </c>
      <c r="F36" s="189" t="s">
        <v>1332</v>
      </c>
      <c r="H36" s="52">
        <v>1400000</v>
      </c>
      <c r="I36" t="s">
        <v>4216</v>
      </c>
      <c r="J36" t="s">
        <v>4533</v>
      </c>
    </row>
    <row r="37" spans="1:10">
      <c r="A37">
        <v>36</v>
      </c>
      <c r="B37" s="13">
        <v>46051</v>
      </c>
      <c r="C37" s="13"/>
      <c r="D37" s="280" t="s">
        <v>4226</v>
      </c>
      <c r="E37" s="189" t="s">
        <v>1182</v>
      </c>
      <c r="F37" s="189" t="s">
        <v>1332</v>
      </c>
      <c r="H37" s="52">
        <v>1400000</v>
      </c>
      <c r="I37" t="s">
        <v>4216</v>
      </c>
      <c r="J37" t="s">
        <v>4533</v>
      </c>
    </row>
    <row r="38" spans="1:10">
      <c r="A38">
        <v>37</v>
      </c>
      <c r="B38" s="13">
        <v>46051</v>
      </c>
      <c r="C38" s="13"/>
      <c r="D38" s="280" t="s">
        <v>3799</v>
      </c>
      <c r="E38" s="189" t="s">
        <v>4230</v>
      </c>
      <c r="F38" s="189" t="s">
        <v>4231</v>
      </c>
      <c r="H38" s="52">
        <v>1800000</v>
      </c>
      <c r="J38" t="s">
        <v>1408</v>
      </c>
    </row>
    <row r="39" spans="1:10">
      <c r="A39">
        <v>38</v>
      </c>
      <c r="B39" s="13">
        <v>46051</v>
      </c>
      <c r="C39" s="13" t="s">
        <v>3805</v>
      </c>
      <c r="D39" s="280" t="s">
        <v>4228</v>
      </c>
      <c r="E39" s="189" t="s">
        <v>2150</v>
      </c>
      <c r="F39" s="189" t="s">
        <v>1907</v>
      </c>
      <c r="H39" s="52">
        <v>1800000</v>
      </c>
      <c r="J39" t="s">
        <v>1492</v>
      </c>
    </row>
    <row r="40" spans="1:10">
      <c r="A40">
        <v>39</v>
      </c>
      <c r="B40" s="13">
        <v>46051</v>
      </c>
      <c r="C40" s="13"/>
      <c r="D40" s="280" t="s">
        <v>4229</v>
      </c>
      <c r="E40" s="189" t="s">
        <v>2150</v>
      </c>
      <c r="F40" s="189" t="s">
        <v>1907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0" t="s">
        <v>4232</v>
      </c>
      <c r="E41" s="189" t="s">
        <v>1532</v>
      </c>
      <c r="F41" s="189" t="s">
        <v>1200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0" t="s">
        <v>4233</v>
      </c>
      <c r="E42" s="189" t="s">
        <v>1532</v>
      </c>
      <c r="F42" s="189" t="s">
        <v>1200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 t="s">
        <v>3805</v>
      </c>
      <c r="D43" s="280" t="s">
        <v>4234</v>
      </c>
      <c r="E43" s="189" t="s">
        <v>1532</v>
      </c>
      <c r="F43" s="189" t="s">
        <v>1200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0" t="s">
        <v>4235</v>
      </c>
      <c r="E44" s="189" t="s">
        <v>1532</v>
      </c>
      <c r="F44" s="189" t="s">
        <v>2631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0" t="s">
        <v>4238</v>
      </c>
      <c r="E45" s="189" t="s">
        <v>1532</v>
      </c>
      <c r="F45" s="189" t="s">
        <v>4239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 t="s">
        <v>3805</v>
      </c>
      <c r="D46" s="280" t="s">
        <v>4240</v>
      </c>
      <c r="E46" s="189" t="s">
        <v>1532</v>
      </c>
      <c r="F46" s="189" t="s">
        <v>4236</v>
      </c>
      <c r="G46" s="52">
        <v>1</v>
      </c>
      <c r="H46" s="52">
        <v>1400000</v>
      </c>
      <c r="I46" t="s">
        <v>4241</v>
      </c>
    </row>
    <row r="47" spans="1:10">
      <c r="A47">
        <v>46</v>
      </c>
      <c r="B47" s="13">
        <v>46051</v>
      </c>
      <c r="C47" s="13"/>
      <c r="D47" s="280" t="s">
        <v>4242</v>
      </c>
      <c r="E47" s="189" t="s">
        <v>1532</v>
      </c>
      <c r="F47" s="189" t="s">
        <v>4236</v>
      </c>
      <c r="G47" s="52">
        <v>1</v>
      </c>
      <c r="H47" s="52">
        <v>1400000</v>
      </c>
      <c r="I47" t="s">
        <v>4243</v>
      </c>
    </row>
    <row r="48" spans="1:10">
      <c r="A48">
        <v>47</v>
      </c>
      <c r="B48" s="13">
        <v>46052</v>
      </c>
      <c r="C48" s="13"/>
      <c r="D48" s="280" t="s">
        <v>4246</v>
      </c>
      <c r="E48" s="189" t="s">
        <v>2134</v>
      </c>
      <c r="F48" s="189" t="s">
        <v>4244</v>
      </c>
      <c r="G48" s="52">
        <v>0</v>
      </c>
      <c r="H48" s="52">
        <v>1400000</v>
      </c>
      <c r="I48" t="s">
        <v>4247</v>
      </c>
      <c r="J48" t="s">
        <v>2675</v>
      </c>
    </row>
    <row r="49" spans="1:9">
      <c r="A49">
        <v>48</v>
      </c>
      <c r="B49" s="13">
        <v>46052</v>
      </c>
      <c r="C49" s="13" t="s">
        <v>3805</v>
      </c>
      <c r="D49" s="280" t="s">
        <v>4250</v>
      </c>
      <c r="E49" s="189" t="s">
        <v>2973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3795</v>
      </c>
      <c r="D50" s="280" t="s">
        <v>1230</v>
      </c>
      <c r="E50" s="189" t="s">
        <v>2136</v>
      </c>
      <c r="F50" s="189" t="s">
        <v>1230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0" t="s">
        <v>2165</v>
      </c>
      <c r="E51" s="189" t="s">
        <v>2130</v>
      </c>
      <c r="F51" s="189" t="s">
        <v>2165</v>
      </c>
      <c r="G51" s="52">
        <v>6</v>
      </c>
      <c r="H51" s="52">
        <v>250000</v>
      </c>
      <c r="I51" t="s">
        <v>2170</v>
      </c>
    </row>
    <row r="52" spans="1:9">
      <c r="A52">
        <v>51</v>
      </c>
      <c r="B52" s="13">
        <v>46052</v>
      </c>
      <c r="C52" s="13" t="s">
        <v>6152</v>
      </c>
      <c r="D52" s="280" t="s">
        <v>1678</v>
      </c>
      <c r="E52" s="189" t="s">
        <v>2131</v>
      </c>
      <c r="F52" s="189" t="s">
        <v>1678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 t="s">
        <v>3805</v>
      </c>
      <c r="D53" s="280" t="s">
        <v>2985</v>
      </c>
      <c r="E53" s="189" t="s">
        <v>2986</v>
      </c>
      <c r="F53" s="189" t="s">
        <v>2985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0" t="s">
        <v>2517</v>
      </c>
      <c r="E54" s="189" t="s">
        <v>4251</v>
      </c>
      <c r="F54" s="189" t="s">
        <v>4252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0" t="s">
        <v>3497</v>
      </c>
      <c r="E55" s="189" t="s">
        <v>4253</v>
      </c>
      <c r="F55" s="189" t="s">
        <v>3497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0" t="s">
        <v>4254</v>
      </c>
      <c r="E56" s="189" t="s">
        <v>2010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2970</v>
      </c>
      <c r="F57" s="189">
        <v>501215783</v>
      </c>
      <c r="G57" s="52">
        <v>6</v>
      </c>
      <c r="H57" s="52">
        <v>15000</v>
      </c>
      <c r="I57" t="s">
        <v>4255</v>
      </c>
    </row>
    <row r="58" spans="1:9">
      <c r="A58">
        <v>57</v>
      </c>
      <c r="B58" s="13">
        <v>46052</v>
      </c>
      <c r="C58" s="13" t="s">
        <v>4887</v>
      </c>
      <c r="E58" s="189" t="s">
        <v>2970</v>
      </c>
      <c r="F58" s="189">
        <v>501215718</v>
      </c>
      <c r="G58" s="52">
        <v>6</v>
      </c>
      <c r="H58" s="52">
        <v>15000</v>
      </c>
      <c r="I58" t="s">
        <v>3439</v>
      </c>
    </row>
    <row r="59" spans="1:9">
      <c r="A59">
        <v>58</v>
      </c>
      <c r="B59" s="13">
        <v>46052</v>
      </c>
      <c r="C59" s="13" t="s">
        <v>3805</v>
      </c>
      <c r="D59" s="280" t="s">
        <v>4256</v>
      </c>
      <c r="E59" s="189" t="s">
        <v>4257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3795</v>
      </c>
      <c r="D60" s="280" t="s">
        <v>4258</v>
      </c>
      <c r="E60" s="189" t="s">
        <v>2351</v>
      </c>
      <c r="F60" s="189">
        <v>1087298441</v>
      </c>
      <c r="G60" s="52">
        <v>26</v>
      </c>
      <c r="H60" s="52">
        <v>35000</v>
      </c>
      <c r="I60" t="s">
        <v>1656</v>
      </c>
    </row>
    <row r="61" spans="1:9">
      <c r="A61">
        <v>60</v>
      </c>
      <c r="B61" s="13">
        <v>46052</v>
      </c>
      <c r="C61" s="13"/>
      <c r="D61" s="280" t="s">
        <v>4259</v>
      </c>
      <c r="E61" s="189" t="s">
        <v>1532</v>
      </c>
      <c r="F61" s="189" t="s">
        <v>1726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0" t="s">
        <v>4260</v>
      </c>
      <c r="E62" s="189" t="s">
        <v>2971</v>
      </c>
      <c r="F62" s="189">
        <v>24137519344</v>
      </c>
      <c r="G62" s="52">
        <v>10</v>
      </c>
      <c r="I62" t="s">
        <v>4261</v>
      </c>
    </row>
    <row r="63" spans="1:9">
      <c r="A63">
        <v>62</v>
      </c>
      <c r="B63" s="13">
        <v>46051</v>
      </c>
      <c r="C63" s="13" t="s">
        <v>3805</v>
      </c>
      <c r="D63" s="280" t="s">
        <v>1828</v>
      </c>
      <c r="E63" s="189" t="s">
        <v>1829</v>
      </c>
      <c r="F63" s="189" t="s">
        <v>1828</v>
      </c>
      <c r="G63" s="52">
        <v>10</v>
      </c>
      <c r="H63" s="52">
        <v>10000</v>
      </c>
      <c r="I63" t="s">
        <v>1830</v>
      </c>
    </row>
    <row r="64" spans="1:9">
      <c r="A64">
        <v>63</v>
      </c>
      <c r="B64" s="13">
        <v>46051</v>
      </c>
      <c r="C64" s="13"/>
      <c r="E64" s="189" t="s">
        <v>1829</v>
      </c>
      <c r="F64" s="189" t="s">
        <v>2352</v>
      </c>
      <c r="G64" s="52">
        <v>9</v>
      </c>
      <c r="H64" s="52">
        <v>10000</v>
      </c>
      <c r="I64" t="s">
        <v>1830</v>
      </c>
    </row>
    <row r="65" spans="1:10">
      <c r="A65">
        <v>64</v>
      </c>
      <c r="B65" s="13">
        <v>46052</v>
      </c>
      <c r="C65" s="13" t="s">
        <v>3795</v>
      </c>
      <c r="D65" s="280" t="s">
        <v>4262</v>
      </c>
      <c r="E65" s="189" t="s">
        <v>3897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0" t="s">
        <v>1760</v>
      </c>
      <c r="E66" s="189" t="s">
        <v>2129</v>
      </c>
      <c r="F66" s="189" t="s">
        <v>1760</v>
      </c>
      <c r="G66" s="52">
        <v>18</v>
      </c>
      <c r="H66" s="52">
        <v>50000</v>
      </c>
      <c r="I66" t="s">
        <v>4263</v>
      </c>
    </row>
    <row r="67" spans="1:10">
      <c r="A67">
        <v>66</v>
      </c>
      <c r="B67" s="13">
        <v>46055</v>
      </c>
      <c r="C67" s="13" t="s">
        <v>3795</v>
      </c>
      <c r="D67" s="280" t="s">
        <v>2683</v>
      </c>
      <c r="E67" s="189" t="s">
        <v>2770</v>
      </c>
      <c r="F67" s="189" t="s">
        <v>2683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0" t="s">
        <v>4479</v>
      </c>
      <c r="E68" s="189" t="s">
        <v>2744</v>
      </c>
      <c r="F68" s="189">
        <v>28120504</v>
      </c>
      <c r="G68" s="52">
        <v>0</v>
      </c>
      <c r="H68" s="52">
        <v>1000000</v>
      </c>
      <c r="J68" t="s">
        <v>2325</v>
      </c>
    </row>
    <row r="69" spans="1:10">
      <c r="A69">
        <v>68</v>
      </c>
      <c r="B69" s="13">
        <v>46084</v>
      </c>
      <c r="C69" s="13"/>
      <c r="D69" s="280" t="s">
        <v>4481</v>
      </c>
      <c r="E69" s="189" t="s">
        <v>2128</v>
      </c>
      <c r="F69" s="189" t="s">
        <v>1180</v>
      </c>
      <c r="G69" s="52">
        <v>0</v>
      </c>
      <c r="H69" s="52">
        <v>1500000</v>
      </c>
      <c r="J69" t="s">
        <v>1370</v>
      </c>
    </row>
    <row r="70" spans="1:10">
      <c r="A70">
        <v>69</v>
      </c>
      <c r="B70" s="13">
        <v>46085</v>
      </c>
      <c r="C70" s="13" t="s">
        <v>3630</v>
      </c>
      <c r="D70" s="280" t="s">
        <v>4483</v>
      </c>
      <c r="E70" s="189" t="s">
        <v>2126</v>
      </c>
      <c r="F70" s="189" t="s">
        <v>1435</v>
      </c>
      <c r="G70" s="52">
        <v>0</v>
      </c>
      <c r="H70" s="52">
        <v>0</v>
      </c>
      <c r="J70" t="s">
        <v>1007</v>
      </c>
    </row>
    <row r="71" spans="1:10">
      <c r="A71">
        <v>70</v>
      </c>
      <c r="B71" s="13">
        <v>46085</v>
      </c>
      <c r="C71" s="13"/>
      <c r="E71" s="189" t="s">
        <v>4486</v>
      </c>
      <c r="F71" s="189" t="s">
        <v>4487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0" t="s">
        <v>4492</v>
      </c>
      <c r="E72" s="189" t="s">
        <v>4489</v>
      </c>
      <c r="F72" s="189" t="s">
        <v>4490</v>
      </c>
      <c r="G72" s="52">
        <v>1</v>
      </c>
      <c r="H72" s="52">
        <v>100000</v>
      </c>
      <c r="I72" t="s">
        <v>4491</v>
      </c>
    </row>
    <row r="73" spans="1:10">
      <c r="A73">
        <v>72</v>
      </c>
      <c r="B73" s="13">
        <v>46085</v>
      </c>
      <c r="C73" s="13"/>
      <c r="D73" s="280" t="s">
        <v>4493</v>
      </c>
      <c r="E73" s="189" t="s">
        <v>4489</v>
      </c>
      <c r="F73" s="189" t="s">
        <v>4490</v>
      </c>
      <c r="G73" s="52">
        <v>1</v>
      </c>
      <c r="H73" s="52">
        <v>100000</v>
      </c>
      <c r="I73" t="s">
        <v>4491</v>
      </c>
    </row>
    <row r="74" spans="1:10">
      <c r="A74">
        <v>73</v>
      </c>
      <c r="B74" s="13">
        <v>46090</v>
      </c>
      <c r="C74" s="13"/>
      <c r="D74" s="280" t="s">
        <v>4520</v>
      </c>
      <c r="E74" s="189" t="s">
        <v>4518</v>
      </c>
      <c r="F74" s="189" t="s">
        <v>4519</v>
      </c>
      <c r="G74" s="52">
        <v>1</v>
      </c>
      <c r="H74" s="52">
        <v>1000000</v>
      </c>
      <c r="I74" t="s">
        <v>4519</v>
      </c>
    </row>
    <row r="75" spans="1:10">
      <c r="A75">
        <v>74</v>
      </c>
      <c r="B75" s="13">
        <v>46090</v>
      </c>
      <c r="C75" s="13"/>
      <c r="D75" s="280" t="s">
        <v>4521</v>
      </c>
      <c r="E75" s="189" t="s">
        <v>4518</v>
      </c>
      <c r="F75" s="189" t="s">
        <v>4519</v>
      </c>
      <c r="G75" s="52">
        <v>1</v>
      </c>
      <c r="H75" s="52">
        <v>1000000</v>
      </c>
      <c r="I75" t="s">
        <v>4519</v>
      </c>
    </row>
    <row r="76" spans="1:10">
      <c r="A76">
        <v>75</v>
      </c>
      <c r="B76" s="13">
        <v>46090</v>
      </c>
      <c r="C76" s="13"/>
      <c r="D76" s="280" t="s">
        <v>4522</v>
      </c>
      <c r="E76" s="189" t="s">
        <v>1814</v>
      </c>
      <c r="F76" s="189" t="s">
        <v>4062</v>
      </c>
      <c r="G76" s="52">
        <v>0</v>
      </c>
      <c r="H76" s="52">
        <v>1100000</v>
      </c>
      <c r="J76" t="s">
        <v>2050</v>
      </c>
    </row>
    <row r="77" spans="1:10">
      <c r="A77">
        <v>76</v>
      </c>
      <c r="B77" s="13">
        <v>46090</v>
      </c>
      <c r="C77" s="13" t="s">
        <v>3805</v>
      </c>
      <c r="D77" s="280" t="s">
        <v>4524</v>
      </c>
      <c r="E77" s="189" t="s">
        <v>2847</v>
      </c>
      <c r="F77" s="189">
        <v>415074409</v>
      </c>
      <c r="G77" s="52">
        <v>0</v>
      </c>
      <c r="H77" s="52">
        <v>450000</v>
      </c>
      <c r="J77" t="s">
        <v>1548</v>
      </c>
    </row>
    <row r="78" spans="1:10">
      <c r="A78">
        <v>77</v>
      </c>
      <c r="B78" s="13">
        <v>46090</v>
      </c>
      <c r="C78" s="13"/>
      <c r="D78" s="280" t="s">
        <v>4528</v>
      </c>
      <c r="E78" s="189" t="s">
        <v>4529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 t="s">
        <v>6259</v>
      </c>
      <c r="E79" s="189" t="s">
        <v>2356</v>
      </c>
      <c r="F79" s="189" t="s">
        <v>2681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2145</v>
      </c>
      <c r="F80" s="189" t="s">
        <v>1177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0" t="s">
        <v>4557</v>
      </c>
      <c r="E81" s="189" t="s">
        <v>4554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 t="s">
        <v>3795</v>
      </c>
      <c r="E82" s="189" t="s">
        <v>2706</v>
      </c>
      <c r="F82" s="189" t="s">
        <v>1190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3795</v>
      </c>
      <c r="E83" s="189" t="s">
        <v>1184</v>
      </c>
      <c r="F83" s="189" t="s">
        <v>1185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3630</v>
      </c>
      <c r="D84" s="280" t="s">
        <v>4559</v>
      </c>
      <c r="E84" s="189" t="s">
        <v>2134</v>
      </c>
      <c r="F84" s="189" t="s">
        <v>1179</v>
      </c>
      <c r="G84" s="52">
        <v>0</v>
      </c>
      <c r="H84" s="52">
        <v>0</v>
      </c>
      <c r="J84" t="s">
        <v>1766</v>
      </c>
    </row>
    <row r="85" spans="1:10">
      <c r="A85">
        <v>84</v>
      </c>
      <c r="B85" s="13">
        <v>46099</v>
      </c>
      <c r="C85" s="13"/>
      <c r="D85" s="280" t="s">
        <v>4561</v>
      </c>
      <c r="E85" s="189" t="s">
        <v>1759</v>
      </c>
      <c r="F85" s="189" t="s">
        <v>1945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0" t="s">
        <v>4562</v>
      </c>
      <c r="E86" s="189" t="s">
        <v>1759</v>
      </c>
      <c r="F86" s="189" t="s">
        <v>1945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 t="s">
        <v>3805</v>
      </c>
      <c r="D87" s="280" t="s">
        <v>4563</v>
      </c>
      <c r="E87" s="189" t="s">
        <v>1759</v>
      </c>
      <c r="F87" s="189" t="s">
        <v>1945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 t="s">
        <v>3630</v>
      </c>
      <c r="D88" s="280" t="s">
        <v>4564</v>
      </c>
      <c r="E88" s="189" t="s">
        <v>1759</v>
      </c>
      <c r="F88" s="189" t="s">
        <v>1945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6135</v>
      </c>
      <c r="D89" s="280" t="s">
        <v>4569</v>
      </c>
      <c r="E89" s="189" t="s">
        <v>2134</v>
      </c>
      <c r="F89" s="189" t="s">
        <v>1179</v>
      </c>
      <c r="G89" s="52">
        <v>0</v>
      </c>
      <c r="H89" s="52">
        <v>0</v>
      </c>
      <c r="J89" t="s">
        <v>1766</v>
      </c>
    </row>
    <row r="90" spans="1:10">
      <c r="A90">
        <v>89</v>
      </c>
      <c r="B90" s="13">
        <v>46100</v>
      </c>
      <c r="C90" s="13" t="s">
        <v>3795</v>
      </c>
      <c r="D90" s="280" t="s">
        <v>1534</v>
      </c>
      <c r="E90" s="189" t="s">
        <v>1184</v>
      </c>
      <c r="F90" s="189" t="s">
        <v>1534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 t="s">
        <v>3795</v>
      </c>
      <c r="E91" s="189" t="s">
        <v>1675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3795</v>
      </c>
      <c r="D92" s="280" t="s">
        <v>4578</v>
      </c>
      <c r="E92" s="189" t="s">
        <v>2134</v>
      </c>
      <c r="F92" s="189" t="s">
        <v>1179</v>
      </c>
      <c r="G92" s="52">
        <v>1</v>
      </c>
      <c r="H92" s="52">
        <v>1000000</v>
      </c>
      <c r="J92" t="s">
        <v>4581</v>
      </c>
    </row>
    <row r="93" spans="1:10">
      <c r="A93">
        <v>92</v>
      </c>
      <c r="B93" s="13">
        <v>46101</v>
      </c>
      <c r="C93" s="13"/>
      <c r="E93" s="189" t="s">
        <v>2144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/>
      <c r="E94" s="189" t="s">
        <v>1490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2135</v>
      </c>
      <c r="F95" s="189" t="s">
        <v>1186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 t="s">
        <v>3805</v>
      </c>
      <c r="E96" s="189" t="s">
        <v>2128</v>
      </c>
      <c r="F96" s="189" t="s">
        <v>1180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3795</v>
      </c>
      <c r="E97" s="189" t="s">
        <v>2138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3805</v>
      </c>
      <c r="E98" s="189" t="s">
        <v>2126</v>
      </c>
      <c r="F98" s="189" t="s">
        <v>1435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5448</v>
      </c>
      <c r="E99" s="189" t="s">
        <v>4023</v>
      </c>
      <c r="F99" s="189" t="s">
        <v>4024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3805</v>
      </c>
      <c r="E100" s="189" t="s">
        <v>2744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3805</v>
      </c>
      <c r="E101" s="189" t="s">
        <v>2847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 t="s">
        <v>5928</v>
      </c>
      <c r="E102" s="189" t="s">
        <v>1994</v>
      </c>
      <c r="F102" s="189" t="s">
        <v>3509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/>
      <c r="E103" s="189" t="s">
        <v>1664</v>
      </c>
      <c r="F103" s="189" t="s">
        <v>1663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2847</v>
      </c>
      <c r="F104" s="189">
        <v>415090409</v>
      </c>
      <c r="G104" s="52">
        <v>1</v>
      </c>
      <c r="H104" s="52">
        <v>600000</v>
      </c>
      <c r="I104" t="s">
        <v>4617</v>
      </c>
    </row>
    <row r="105" spans="1:9">
      <c r="A105">
        <v>104</v>
      </c>
      <c r="B105" s="13">
        <v>46105</v>
      </c>
      <c r="C105" s="13"/>
      <c r="E105" s="189" t="s">
        <v>1467</v>
      </c>
      <c r="F105" s="189" t="s">
        <v>2613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3795</v>
      </c>
      <c r="E106" s="189" t="s">
        <v>2234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3795</v>
      </c>
      <c r="E107" s="189" t="s">
        <v>2550</v>
      </c>
      <c r="F107" s="189" t="s">
        <v>2549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/>
      <c r="E108" s="189" t="s">
        <v>2847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 t="s">
        <v>5491</v>
      </c>
      <c r="E109" s="189" t="s">
        <v>4080</v>
      </c>
      <c r="F109" s="189" t="s">
        <v>4081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5750</v>
      </c>
      <c r="E110" s="189" t="s">
        <v>4628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0" t="s">
        <v>4637</v>
      </c>
      <c r="E111" s="189" t="s">
        <v>2150</v>
      </c>
      <c r="F111" s="189" t="s">
        <v>1907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/>
      <c r="E112" s="189" t="s">
        <v>3555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4722</v>
      </c>
      <c r="D113" s="280" t="s">
        <v>4641</v>
      </c>
      <c r="E113" s="189" t="s">
        <v>2134</v>
      </c>
      <c r="F113" s="189" t="s">
        <v>1179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/>
      <c r="E114" s="189" t="s">
        <v>2126</v>
      </c>
      <c r="F114" s="189" t="s">
        <v>1435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/>
      <c r="E115" s="189" t="s">
        <v>1184</v>
      </c>
      <c r="F115" s="189" t="s">
        <v>1534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4650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3805</v>
      </c>
      <c r="E117" s="189" t="s">
        <v>2744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/>
      <c r="E118" s="189" t="s">
        <v>4454</v>
      </c>
      <c r="F118" s="189" t="s">
        <v>1903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4653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3805</v>
      </c>
      <c r="E120" s="189" t="s">
        <v>4654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3630</v>
      </c>
      <c r="D121" s="280" t="s">
        <v>4662</v>
      </c>
      <c r="E121" s="189" t="s">
        <v>2126</v>
      </c>
      <c r="F121" s="189" t="s">
        <v>1435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3630</v>
      </c>
      <c r="D122" s="280" t="s">
        <v>4665</v>
      </c>
      <c r="E122" s="189" t="s">
        <v>2134</v>
      </c>
      <c r="F122" s="189" t="s">
        <v>1179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/>
      <c r="E123" s="189" t="s">
        <v>2040</v>
      </c>
      <c r="F123" s="189">
        <v>1068298046</v>
      </c>
      <c r="G123" s="52">
        <v>4</v>
      </c>
      <c r="H123" s="52">
        <v>450000</v>
      </c>
      <c r="I123" t="s">
        <v>4670</v>
      </c>
    </row>
    <row r="124" spans="1:9">
      <c r="A124">
        <v>123</v>
      </c>
      <c r="B124" s="13">
        <v>46106</v>
      </c>
      <c r="C124" s="13" t="s">
        <v>3805</v>
      </c>
      <c r="E124" s="189" t="s">
        <v>1817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 t="s">
        <v>6152</v>
      </c>
      <c r="E125" s="189" t="s">
        <v>1722</v>
      </c>
      <c r="F125" s="189" t="s">
        <v>1724</v>
      </c>
      <c r="G125" s="52">
        <v>10</v>
      </c>
      <c r="H125" s="52">
        <v>65000</v>
      </c>
      <c r="I125" t="s">
        <v>1725</v>
      </c>
    </row>
    <row r="126" spans="1:9">
      <c r="A126">
        <v>125</v>
      </c>
      <c r="B126" s="13">
        <v>46106</v>
      </c>
      <c r="C126" s="13" t="s">
        <v>5527</v>
      </c>
      <c r="E126" s="189" t="s">
        <v>4672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0" t="s">
        <v>4524</v>
      </c>
      <c r="E127" s="189" t="s">
        <v>1694</v>
      </c>
      <c r="F127" s="189" t="s">
        <v>4436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6174</v>
      </c>
      <c r="E128" s="189" t="s">
        <v>4690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4281</v>
      </c>
      <c r="F129" s="189" t="s">
        <v>4282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3795</v>
      </c>
      <c r="E130" s="189" t="s">
        <v>1615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3795</v>
      </c>
      <c r="E131" s="189" t="s">
        <v>1980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3795</v>
      </c>
      <c r="E132" s="189" t="s">
        <v>1237</v>
      </c>
      <c r="F132" s="189" t="s">
        <v>1236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/>
      <c r="E133" s="189" t="s">
        <v>2242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/>
      <c r="E134" s="189" t="s">
        <v>1702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3805</v>
      </c>
      <c r="E135" s="189" t="s">
        <v>2967</v>
      </c>
      <c r="G135" s="52">
        <v>1</v>
      </c>
      <c r="H135" s="52">
        <v>200000</v>
      </c>
      <c r="I135" t="s">
        <v>1728</v>
      </c>
    </row>
    <row r="136" spans="1:9">
      <c r="A136">
        <v>135</v>
      </c>
      <c r="B136" s="13">
        <v>46111</v>
      </c>
      <c r="C136" s="13"/>
      <c r="E136" s="189" t="s">
        <v>2847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2847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5448</v>
      </c>
      <c r="E138" s="189" t="s">
        <v>3961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 t="s">
        <v>3805</v>
      </c>
      <c r="E139" s="189" t="s">
        <v>4738</v>
      </c>
      <c r="F139" s="189" t="s">
        <v>4739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3490</v>
      </c>
      <c r="F140" s="189" t="s">
        <v>3499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3795</v>
      </c>
      <c r="E141" s="189" t="s">
        <v>4102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1974</v>
      </c>
      <c r="F142" s="189" t="s">
        <v>1973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3805</v>
      </c>
      <c r="E143" s="189" t="s">
        <v>2061</v>
      </c>
      <c r="F143" s="189" t="s">
        <v>2517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3805</v>
      </c>
      <c r="E144" s="189" t="s">
        <v>2108</v>
      </c>
      <c r="G144" s="52">
        <v>1</v>
      </c>
      <c r="H144" s="52">
        <v>1500000</v>
      </c>
    </row>
    <row r="145" spans="1:9">
      <c r="A145">
        <v>144</v>
      </c>
      <c r="B145" s="13">
        <v>46114</v>
      </c>
      <c r="C145" s="13" t="s">
        <v>3805</v>
      </c>
      <c r="E145" s="189" t="s">
        <v>4764</v>
      </c>
      <c r="H145" s="52">
        <v>300000</v>
      </c>
    </row>
    <row r="146" spans="1:9">
      <c r="A146">
        <v>145</v>
      </c>
      <c r="B146" s="13">
        <v>46114</v>
      </c>
      <c r="C146" s="13" t="s">
        <v>3805</v>
      </c>
      <c r="E146" s="189" t="s">
        <v>1814</v>
      </c>
      <c r="F146" s="189" t="s">
        <v>4062</v>
      </c>
      <c r="G146" s="52">
        <v>1</v>
      </c>
      <c r="H146" s="52">
        <v>1100000</v>
      </c>
    </row>
    <row r="147" spans="1:9">
      <c r="A147">
        <v>146</v>
      </c>
      <c r="B147" s="13">
        <v>46114</v>
      </c>
      <c r="C147" s="13"/>
      <c r="E147" s="189" t="s">
        <v>1506</v>
      </c>
      <c r="G147" s="52">
        <v>1</v>
      </c>
      <c r="H147" s="52">
        <v>450000</v>
      </c>
    </row>
    <row r="148" spans="1:9">
      <c r="A148">
        <v>147</v>
      </c>
      <c r="B148" s="13">
        <v>46115</v>
      </c>
      <c r="C148" s="13" t="s">
        <v>3805</v>
      </c>
      <c r="E148" s="189" t="s">
        <v>1457</v>
      </c>
      <c r="F148" s="189" t="s">
        <v>4431</v>
      </c>
      <c r="G148" s="52">
        <v>1</v>
      </c>
      <c r="H148" s="52">
        <v>1600000</v>
      </c>
    </row>
    <row r="149" spans="1:9">
      <c r="A149">
        <v>148</v>
      </c>
      <c r="B149" s="13">
        <v>46115</v>
      </c>
      <c r="C149" s="13" t="s">
        <v>3805</v>
      </c>
      <c r="E149" s="189" t="s">
        <v>2735</v>
      </c>
      <c r="F149" s="189" t="s">
        <v>2734</v>
      </c>
      <c r="G149" s="52">
        <v>1</v>
      </c>
      <c r="H149" s="52">
        <v>450000</v>
      </c>
    </row>
    <row r="150" spans="1:9">
      <c r="A150">
        <v>149</v>
      </c>
      <c r="B150" s="13">
        <v>46115</v>
      </c>
      <c r="C150" s="13"/>
      <c r="E150" s="189" t="s">
        <v>2131</v>
      </c>
      <c r="F150" s="189" t="s">
        <v>1678</v>
      </c>
      <c r="G150" s="52">
        <v>1</v>
      </c>
      <c r="H150" s="52">
        <v>60000</v>
      </c>
    </row>
    <row r="151" spans="1:9">
      <c r="A151">
        <v>150</v>
      </c>
      <c r="B151" s="13">
        <v>46115</v>
      </c>
      <c r="C151" s="13" t="s">
        <v>3805</v>
      </c>
      <c r="E151" s="189" t="s">
        <v>3082</v>
      </c>
      <c r="F151" s="189">
        <v>1087327175</v>
      </c>
      <c r="G151" s="52">
        <v>1</v>
      </c>
      <c r="H151" s="52">
        <v>90000</v>
      </c>
      <c r="I151" t="s">
        <v>4785</v>
      </c>
    </row>
    <row r="152" spans="1:9">
      <c r="A152">
        <v>151</v>
      </c>
      <c r="B152" s="13">
        <v>46115</v>
      </c>
      <c r="C152" s="13"/>
      <c r="E152" s="189" t="s">
        <v>2847</v>
      </c>
      <c r="F152" s="189">
        <v>415089709</v>
      </c>
      <c r="G152" s="52">
        <v>1</v>
      </c>
      <c r="H152" s="52">
        <v>498000</v>
      </c>
    </row>
    <row r="153" spans="1:9">
      <c r="A153">
        <v>152</v>
      </c>
      <c r="B153" s="13">
        <v>46118</v>
      </c>
      <c r="C153" s="13" t="s">
        <v>3805</v>
      </c>
      <c r="E153" s="189" t="s">
        <v>4789</v>
      </c>
      <c r="F153" s="189" t="s">
        <v>3306</v>
      </c>
      <c r="G153" s="52">
        <v>2</v>
      </c>
      <c r="H153" s="52">
        <v>2000000</v>
      </c>
    </row>
    <row r="154" spans="1:9">
      <c r="A154">
        <v>153</v>
      </c>
      <c r="B154" s="13">
        <v>46118</v>
      </c>
      <c r="C154" s="13" t="s">
        <v>3630</v>
      </c>
      <c r="D154" s="280" t="s">
        <v>4790</v>
      </c>
      <c r="E154" s="189" t="s">
        <v>2126</v>
      </c>
      <c r="F154" s="189" t="s">
        <v>1435</v>
      </c>
      <c r="G154" s="52">
        <v>1</v>
      </c>
      <c r="H154" s="52">
        <v>1500000</v>
      </c>
    </row>
    <row r="155" spans="1:9">
      <c r="A155">
        <v>154</v>
      </c>
      <c r="B155" s="13">
        <v>46118</v>
      </c>
      <c r="C155" s="13"/>
      <c r="E155" s="189" t="s">
        <v>1125</v>
      </c>
      <c r="F155" s="189">
        <v>6058008163</v>
      </c>
      <c r="G155" s="52">
        <v>1</v>
      </c>
      <c r="H155" s="52">
        <v>1000000</v>
      </c>
    </row>
    <row r="156" spans="1:9">
      <c r="A156">
        <v>155</v>
      </c>
      <c r="B156" s="13">
        <v>46118</v>
      </c>
      <c r="C156" s="13" t="s">
        <v>3805</v>
      </c>
      <c r="D156" s="280" t="s">
        <v>3799</v>
      </c>
      <c r="E156" s="189" t="s">
        <v>4227</v>
      </c>
      <c r="F156" s="189" t="s">
        <v>4462</v>
      </c>
      <c r="G156" s="52">
        <v>1</v>
      </c>
      <c r="H156" s="52">
        <v>2000000</v>
      </c>
    </row>
    <row r="157" spans="1:9">
      <c r="A157">
        <v>156</v>
      </c>
      <c r="B157" s="13">
        <v>46118</v>
      </c>
      <c r="C157" s="13" t="s">
        <v>3805</v>
      </c>
      <c r="D157" s="280" t="s">
        <v>4796</v>
      </c>
      <c r="E157" s="189" t="s">
        <v>2134</v>
      </c>
      <c r="F157" s="189" t="s">
        <v>1179</v>
      </c>
      <c r="G157" s="52">
        <v>1</v>
      </c>
      <c r="H157" s="52">
        <v>1000000</v>
      </c>
    </row>
    <row r="158" spans="1:9">
      <c r="A158">
        <v>157</v>
      </c>
      <c r="B158" s="13">
        <v>46118</v>
      </c>
      <c r="C158" s="13" t="s">
        <v>3795</v>
      </c>
      <c r="E158" s="189" t="s">
        <v>1988</v>
      </c>
      <c r="F158" s="189" t="s">
        <v>3563</v>
      </c>
      <c r="G158" s="52">
        <v>1</v>
      </c>
      <c r="H158" s="52">
        <v>1100000</v>
      </c>
    </row>
    <row r="159" spans="1:9">
      <c r="A159">
        <v>158</v>
      </c>
      <c r="B159" s="13">
        <v>46119</v>
      </c>
      <c r="C159" s="13"/>
      <c r="D159" s="280" t="s">
        <v>4563</v>
      </c>
      <c r="E159" s="189" t="s">
        <v>2128</v>
      </c>
      <c r="F159" s="189" t="s">
        <v>1180</v>
      </c>
      <c r="G159" s="52">
        <v>1</v>
      </c>
      <c r="H159" s="52">
        <v>1500000</v>
      </c>
    </row>
    <row r="160" spans="1:9">
      <c r="A160">
        <v>159</v>
      </c>
      <c r="B160" s="13">
        <v>46119</v>
      </c>
      <c r="C160" s="13" t="s">
        <v>3795</v>
      </c>
      <c r="E160" s="189" t="s">
        <v>4817</v>
      </c>
      <c r="F160" s="189" t="s">
        <v>4818</v>
      </c>
      <c r="G160" s="52">
        <v>1</v>
      </c>
      <c r="H160" s="52">
        <v>160000</v>
      </c>
    </row>
    <row r="161" spans="1:9">
      <c r="A161">
        <v>160</v>
      </c>
      <c r="B161" s="13">
        <v>46119</v>
      </c>
      <c r="C161" s="13" t="s">
        <v>3795</v>
      </c>
      <c r="E161" s="189" t="s">
        <v>2040</v>
      </c>
      <c r="F161" s="189">
        <v>1068298044</v>
      </c>
      <c r="G161" s="52">
        <v>1</v>
      </c>
      <c r="H161" s="52">
        <v>450000</v>
      </c>
      <c r="I161" t="s">
        <v>1775</v>
      </c>
    </row>
    <row r="162" spans="1:9">
      <c r="A162">
        <v>161</v>
      </c>
      <c r="B162" s="13">
        <v>46120</v>
      </c>
      <c r="C162" s="13" t="s">
        <v>3630</v>
      </c>
      <c r="D162" s="280" t="s">
        <v>4578</v>
      </c>
      <c r="E162" s="189" t="s">
        <v>2134</v>
      </c>
      <c r="F162" s="189" t="s">
        <v>1179</v>
      </c>
      <c r="G162" s="52">
        <v>1</v>
      </c>
      <c r="H162" s="52">
        <v>1000000</v>
      </c>
    </row>
    <row r="163" spans="1:9">
      <c r="A163">
        <v>162</v>
      </c>
      <c r="B163" s="13">
        <v>46120</v>
      </c>
      <c r="C163" s="13" t="s">
        <v>3795</v>
      </c>
      <c r="D163" s="280" t="s">
        <v>4829</v>
      </c>
      <c r="E163" s="189" t="s">
        <v>1978</v>
      </c>
      <c r="F163" s="189" t="s">
        <v>1193</v>
      </c>
      <c r="G163" s="52">
        <v>1</v>
      </c>
      <c r="H163" s="52">
        <v>1500000</v>
      </c>
    </row>
    <row r="164" spans="1:9">
      <c r="A164">
        <v>163</v>
      </c>
      <c r="B164" s="13">
        <v>46120</v>
      </c>
      <c r="C164" s="13" t="s">
        <v>3805</v>
      </c>
      <c r="E164" s="189" t="s">
        <v>4832</v>
      </c>
      <c r="G164" s="52">
        <v>1</v>
      </c>
      <c r="H164" s="52">
        <v>600000</v>
      </c>
    </row>
    <row r="165" spans="1:9">
      <c r="A165">
        <v>164</v>
      </c>
      <c r="B165" s="13">
        <v>46120</v>
      </c>
      <c r="C165" s="13" t="s">
        <v>3805</v>
      </c>
      <c r="E165" s="189" t="s">
        <v>3501</v>
      </c>
      <c r="F165" s="189" t="s">
        <v>3500</v>
      </c>
      <c r="G165" s="52">
        <v>1</v>
      </c>
      <c r="H165" s="52">
        <v>350000</v>
      </c>
    </row>
    <row r="166" spans="1:9">
      <c r="A166">
        <v>165</v>
      </c>
      <c r="B166" s="13">
        <v>46120</v>
      </c>
      <c r="C166" s="13"/>
      <c r="D166" s="280" t="s">
        <v>4836</v>
      </c>
      <c r="E166" s="189" t="s">
        <v>2128</v>
      </c>
      <c r="F166" s="189" t="s">
        <v>1180</v>
      </c>
      <c r="G166" s="52">
        <v>1</v>
      </c>
      <c r="H166" s="52">
        <v>1600000</v>
      </c>
    </row>
    <row r="167" spans="1:9">
      <c r="A167">
        <v>166</v>
      </c>
      <c r="B167" s="13">
        <v>46120</v>
      </c>
      <c r="C167" s="13" t="s">
        <v>3795</v>
      </c>
      <c r="E167" s="189" t="s">
        <v>2646</v>
      </c>
      <c r="F167" s="189" t="s">
        <v>2645</v>
      </c>
      <c r="G167" s="52">
        <v>1</v>
      </c>
      <c r="H167" s="52">
        <v>1700000</v>
      </c>
    </row>
    <row r="168" spans="1:9">
      <c r="A168">
        <v>167</v>
      </c>
      <c r="B168" s="13">
        <v>46121</v>
      </c>
      <c r="C168" s="13" t="s">
        <v>3795</v>
      </c>
      <c r="E168" s="189" t="s">
        <v>1980</v>
      </c>
      <c r="G168" s="52">
        <v>1</v>
      </c>
      <c r="H168" s="52">
        <v>80000</v>
      </c>
    </row>
    <row r="169" spans="1:9">
      <c r="A169">
        <v>168</v>
      </c>
      <c r="B169" s="13">
        <v>46122</v>
      </c>
      <c r="C169" s="13" t="s">
        <v>3805</v>
      </c>
      <c r="E169" s="189" t="s">
        <v>4857</v>
      </c>
      <c r="F169" s="189">
        <v>1112427046</v>
      </c>
      <c r="G169" s="52">
        <v>3</v>
      </c>
      <c r="H169" s="52">
        <v>1500000</v>
      </c>
      <c r="I169" t="s">
        <v>4859</v>
      </c>
    </row>
    <row r="170" spans="1:9">
      <c r="A170">
        <v>169</v>
      </c>
      <c r="B170" s="13">
        <v>46122</v>
      </c>
      <c r="C170" s="13" t="s">
        <v>6279</v>
      </c>
      <c r="D170" s="280" t="s">
        <v>4860</v>
      </c>
      <c r="E170" s="189" t="s">
        <v>2128</v>
      </c>
      <c r="F170" s="189" t="s">
        <v>1180</v>
      </c>
      <c r="G170" s="52">
        <v>1</v>
      </c>
      <c r="H170" s="52">
        <v>1500000</v>
      </c>
    </row>
    <row r="171" spans="1:9">
      <c r="A171">
        <v>170</v>
      </c>
      <c r="B171" s="13">
        <v>46122</v>
      </c>
      <c r="C171" s="13" t="s">
        <v>3805</v>
      </c>
      <c r="E171" s="189" t="s">
        <v>4869</v>
      </c>
      <c r="G171" s="52">
        <v>1</v>
      </c>
      <c r="H171" s="52">
        <v>160000</v>
      </c>
    </row>
    <row r="172" spans="1:9">
      <c r="A172">
        <v>171</v>
      </c>
      <c r="B172" s="13">
        <v>46122</v>
      </c>
      <c r="C172" s="13" t="s">
        <v>3805</v>
      </c>
      <c r="D172" s="280" t="s">
        <v>4871</v>
      </c>
      <c r="E172" s="189" t="s">
        <v>2126</v>
      </c>
      <c r="F172" s="189" t="s">
        <v>1435</v>
      </c>
      <c r="G172" s="52">
        <v>1</v>
      </c>
      <c r="H172" s="52">
        <v>1400000</v>
      </c>
    </row>
    <row r="173" spans="1:9">
      <c r="A173">
        <v>172</v>
      </c>
      <c r="B173" s="13">
        <v>46122</v>
      </c>
      <c r="C173" s="13" t="s">
        <v>5705</v>
      </c>
      <c r="D173" s="280" t="s">
        <v>4874</v>
      </c>
      <c r="E173" s="189" t="s">
        <v>2356</v>
      </c>
      <c r="F173" s="189" t="s">
        <v>2681</v>
      </c>
      <c r="G173" s="52">
        <v>1</v>
      </c>
      <c r="H173" s="52">
        <v>1100000</v>
      </c>
    </row>
    <row r="174" spans="1:9">
      <c r="A174">
        <v>173</v>
      </c>
      <c r="B174" s="13">
        <v>46125</v>
      </c>
      <c r="C174" s="13"/>
      <c r="E174" s="189" t="s">
        <v>4897</v>
      </c>
      <c r="F174" s="189" t="s">
        <v>4898</v>
      </c>
      <c r="G174" s="52">
        <v>3</v>
      </c>
      <c r="H174" s="52">
        <v>180000</v>
      </c>
    </row>
    <row r="175" spans="1:9">
      <c r="A175">
        <v>174</v>
      </c>
      <c r="B175" s="13">
        <v>46125</v>
      </c>
      <c r="C175" s="13"/>
      <c r="E175" s="189" t="s">
        <v>2139</v>
      </c>
      <c r="F175" s="189" t="s">
        <v>1752</v>
      </c>
      <c r="G175" s="52">
        <v>3</v>
      </c>
      <c r="H175" s="52">
        <v>35000</v>
      </c>
    </row>
    <row r="176" spans="1:9">
      <c r="A176">
        <v>175</v>
      </c>
      <c r="B176" s="13">
        <v>46125</v>
      </c>
      <c r="C176" s="13"/>
      <c r="E176" s="189" t="s">
        <v>2140</v>
      </c>
      <c r="F176" s="189" t="s">
        <v>1778</v>
      </c>
      <c r="G176" s="52">
        <v>10</v>
      </c>
      <c r="H176" s="52">
        <v>10000</v>
      </c>
      <c r="I176" t="s">
        <v>4901</v>
      </c>
    </row>
    <row r="177" spans="1:9">
      <c r="A177">
        <v>176</v>
      </c>
      <c r="B177" s="13">
        <v>46126</v>
      </c>
      <c r="C177" s="13"/>
      <c r="E177" s="189" t="s">
        <v>4924</v>
      </c>
      <c r="G177" s="52">
        <v>1</v>
      </c>
      <c r="H177" s="52">
        <v>50000</v>
      </c>
    </row>
    <row r="178" spans="1:9">
      <c r="A178">
        <v>177</v>
      </c>
      <c r="B178" s="13">
        <v>46126</v>
      </c>
      <c r="C178" s="13" t="s">
        <v>3805</v>
      </c>
      <c r="E178" s="189" t="s">
        <v>2928</v>
      </c>
      <c r="G178" s="52">
        <v>1</v>
      </c>
      <c r="H178" s="52">
        <v>50000</v>
      </c>
    </row>
    <row r="179" spans="1:9">
      <c r="A179">
        <v>178</v>
      </c>
      <c r="B179" s="13">
        <v>46127</v>
      </c>
      <c r="C179" s="13" t="s">
        <v>3805</v>
      </c>
      <c r="D179" s="280" t="s">
        <v>4941</v>
      </c>
      <c r="E179" s="189" t="s">
        <v>2126</v>
      </c>
      <c r="F179" s="189" t="s">
        <v>1435</v>
      </c>
      <c r="G179" s="52">
        <v>1</v>
      </c>
      <c r="H179" s="52">
        <v>1500000</v>
      </c>
    </row>
    <row r="180" spans="1:9">
      <c r="A180">
        <v>179</v>
      </c>
      <c r="B180" s="13">
        <v>46127</v>
      </c>
      <c r="C180" s="13" t="s">
        <v>3795</v>
      </c>
      <c r="E180" s="189" t="s">
        <v>1810</v>
      </c>
      <c r="F180" s="189">
        <v>26107633480</v>
      </c>
      <c r="G180" s="52">
        <v>1</v>
      </c>
      <c r="H180" s="52">
        <v>200000</v>
      </c>
    </row>
    <row r="181" spans="1:9">
      <c r="A181">
        <v>180</v>
      </c>
      <c r="B181" s="13">
        <v>46128</v>
      </c>
      <c r="C181" s="13"/>
      <c r="E181" s="189" t="s">
        <v>4964</v>
      </c>
      <c r="F181" s="189" t="s">
        <v>4965</v>
      </c>
      <c r="G181" s="52">
        <v>1</v>
      </c>
      <c r="H181" s="52">
        <v>500000</v>
      </c>
    </row>
    <row r="182" spans="1:9">
      <c r="A182">
        <v>181</v>
      </c>
      <c r="B182" s="13">
        <v>46128</v>
      </c>
      <c r="C182" s="13"/>
      <c r="E182" s="189" t="s">
        <v>4964</v>
      </c>
      <c r="F182" s="189" t="s">
        <v>4965</v>
      </c>
      <c r="G182" s="52">
        <v>1</v>
      </c>
      <c r="H182" s="52">
        <v>500000</v>
      </c>
    </row>
    <row r="183" spans="1:9">
      <c r="A183">
        <v>182</v>
      </c>
      <c r="B183" s="13">
        <v>46128</v>
      </c>
      <c r="C183" s="13"/>
      <c r="E183" s="189" t="s">
        <v>4962</v>
      </c>
      <c r="F183" s="189" t="s">
        <v>4963</v>
      </c>
      <c r="G183" s="52">
        <v>1</v>
      </c>
      <c r="H183" s="52">
        <v>200000</v>
      </c>
    </row>
    <row r="184" spans="1:9">
      <c r="A184">
        <v>183</v>
      </c>
      <c r="B184" s="13">
        <v>46128</v>
      </c>
      <c r="C184" s="13" t="s">
        <v>3805</v>
      </c>
      <c r="E184" s="189" t="s">
        <v>4966</v>
      </c>
      <c r="F184" s="189" t="s">
        <v>4967</v>
      </c>
      <c r="G184" s="52">
        <v>1</v>
      </c>
      <c r="H184" s="52">
        <v>500000</v>
      </c>
      <c r="I184">
        <v>3.5</v>
      </c>
    </row>
    <row r="185" spans="1:9">
      <c r="A185">
        <v>184</v>
      </c>
      <c r="B185" s="13">
        <v>46128</v>
      </c>
      <c r="C185" s="13"/>
      <c r="E185" s="189" t="s">
        <v>4489</v>
      </c>
      <c r="F185" s="189" t="s">
        <v>4970</v>
      </c>
      <c r="G185" s="52">
        <v>2</v>
      </c>
      <c r="H185" s="52">
        <v>1200000</v>
      </c>
    </row>
    <row r="186" spans="1:9">
      <c r="A186">
        <v>185</v>
      </c>
      <c r="B186" s="13">
        <v>46128</v>
      </c>
      <c r="C186" s="13" t="s">
        <v>3805</v>
      </c>
      <c r="D186" s="280" t="s">
        <v>4971</v>
      </c>
      <c r="E186" s="189" t="s">
        <v>2128</v>
      </c>
      <c r="F186" s="189" t="s">
        <v>1180</v>
      </c>
      <c r="G186" s="52">
        <v>1</v>
      </c>
      <c r="H186" s="52">
        <v>1500000</v>
      </c>
    </row>
    <row r="187" spans="1:9">
      <c r="A187">
        <v>186</v>
      </c>
      <c r="B187" s="13">
        <v>46129</v>
      </c>
      <c r="C187" s="13" t="s">
        <v>3795</v>
      </c>
      <c r="D187" s="280" t="s">
        <v>4984</v>
      </c>
      <c r="E187" s="189" t="s">
        <v>1552</v>
      </c>
      <c r="F187" s="189" t="s">
        <v>1874</v>
      </c>
      <c r="G187" s="52">
        <v>1</v>
      </c>
      <c r="H187" s="52">
        <v>1400000</v>
      </c>
    </row>
    <row r="188" spans="1:9">
      <c r="A188">
        <v>187</v>
      </c>
      <c r="B188" s="13">
        <v>46129</v>
      </c>
      <c r="C188" s="13" t="s">
        <v>3805</v>
      </c>
      <c r="D188" s="280" t="s">
        <v>4988</v>
      </c>
      <c r="E188" s="189" t="s">
        <v>2150</v>
      </c>
      <c r="F188" s="189" t="s">
        <v>1907</v>
      </c>
      <c r="G188" s="52">
        <v>1</v>
      </c>
      <c r="H188" s="52">
        <v>1900000</v>
      </c>
    </row>
    <row r="189" spans="1:9">
      <c r="A189">
        <v>188</v>
      </c>
      <c r="B189" s="13">
        <v>46132</v>
      </c>
      <c r="E189" s="189" t="s">
        <v>2766</v>
      </c>
      <c r="G189" s="52">
        <v>1</v>
      </c>
      <c r="H189" s="52">
        <v>150000</v>
      </c>
    </row>
    <row r="190" spans="1:9">
      <c r="A190">
        <v>189</v>
      </c>
      <c r="B190" s="13">
        <v>46133</v>
      </c>
      <c r="C190" t="s">
        <v>3805</v>
      </c>
      <c r="D190" s="280" t="s">
        <v>5009</v>
      </c>
      <c r="E190" s="189" t="s">
        <v>2126</v>
      </c>
      <c r="F190" s="189" t="s">
        <v>1435</v>
      </c>
      <c r="G190" s="52">
        <v>1</v>
      </c>
      <c r="H190" s="52">
        <v>1500000</v>
      </c>
    </row>
    <row r="191" spans="1:9">
      <c r="A191">
        <v>190</v>
      </c>
      <c r="B191" s="13">
        <v>46134</v>
      </c>
      <c r="E191" s="189" t="s">
        <v>3062</v>
      </c>
      <c r="G191" s="52">
        <v>1</v>
      </c>
      <c r="H191" s="52">
        <v>250000</v>
      </c>
    </row>
    <row r="192" spans="1:9">
      <c r="A192">
        <v>191</v>
      </c>
      <c r="B192" s="13">
        <v>46134</v>
      </c>
      <c r="C192" t="s">
        <v>5671</v>
      </c>
      <c r="E192" s="189" t="s">
        <v>1520</v>
      </c>
      <c r="F192" s="189">
        <v>24152333903</v>
      </c>
      <c r="G192" s="52">
        <v>1</v>
      </c>
      <c r="H192" s="52">
        <v>50000</v>
      </c>
      <c r="I192" t="s">
        <v>1774</v>
      </c>
    </row>
    <row r="193" spans="1:9">
      <c r="A193">
        <v>192</v>
      </c>
      <c r="B193" s="13">
        <v>46135</v>
      </c>
      <c r="C193" t="s">
        <v>3805</v>
      </c>
      <c r="E193" s="189" t="s">
        <v>3893</v>
      </c>
      <c r="F193" s="189">
        <v>1068237210</v>
      </c>
      <c r="G193" s="52">
        <v>1</v>
      </c>
      <c r="H193" s="52">
        <v>90000</v>
      </c>
    </row>
    <row r="194" spans="1:9">
      <c r="A194">
        <v>193</v>
      </c>
      <c r="B194" s="13">
        <v>46135</v>
      </c>
      <c r="E194" s="189" t="s">
        <v>5027</v>
      </c>
      <c r="F194" s="189" t="s">
        <v>5028</v>
      </c>
      <c r="G194" s="52">
        <v>1</v>
      </c>
      <c r="H194" s="52">
        <v>30000</v>
      </c>
    </row>
    <row r="195" spans="1:9">
      <c r="A195">
        <v>194</v>
      </c>
      <c r="B195" s="13">
        <v>46136</v>
      </c>
      <c r="C195" t="s">
        <v>3795</v>
      </c>
      <c r="E195" s="189" t="s">
        <v>4907</v>
      </c>
      <c r="G195" s="52">
        <v>1</v>
      </c>
      <c r="H195" s="52">
        <v>400000</v>
      </c>
    </row>
    <row r="196" spans="1:9">
      <c r="A196">
        <v>195</v>
      </c>
      <c r="B196" s="13">
        <v>46137</v>
      </c>
      <c r="E196" s="189" t="s">
        <v>5065</v>
      </c>
      <c r="G196" s="52">
        <v>1</v>
      </c>
      <c r="H196" s="52">
        <v>120000</v>
      </c>
    </row>
    <row r="197" spans="1:9">
      <c r="A197">
        <v>196</v>
      </c>
      <c r="B197" s="13">
        <v>46137</v>
      </c>
      <c r="E197" s="189" t="s">
        <v>5066</v>
      </c>
      <c r="F197" s="189" t="s">
        <v>5067</v>
      </c>
      <c r="G197" s="52">
        <v>1</v>
      </c>
      <c r="H197" s="52">
        <v>2000000</v>
      </c>
    </row>
    <row r="198" spans="1:9">
      <c r="A198">
        <v>197</v>
      </c>
      <c r="B198" s="13">
        <v>46139</v>
      </c>
      <c r="C198" t="s">
        <v>3805</v>
      </c>
      <c r="E198" s="189" t="s">
        <v>5077</v>
      </c>
      <c r="G198" s="52">
        <v>1</v>
      </c>
      <c r="H198" s="52">
        <v>100000</v>
      </c>
    </row>
    <row r="199" spans="1:9">
      <c r="A199">
        <v>198</v>
      </c>
      <c r="B199" s="13">
        <v>46139</v>
      </c>
      <c r="C199" t="s">
        <v>3790</v>
      </c>
      <c r="D199" s="280" t="s">
        <v>5080</v>
      </c>
      <c r="E199" s="189" t="s">
        <v>2128</v>
      </c>
      <c r="F199" s="189" t="s">
        <v>1180</v>
      </c>
      <c r="G199" s="52">
        <v>1</v>
      </c>
      <c r="H199" s="52">
        <v>1500000</v>
      </c>
    </row>
    <row r="200" spans="1:9">
      <c r="A200">
        <v>199</v>
      </c>
      <c r="B200" s="13">
        <v>46140</v>
      </c>
      <c r="E200" s="189" t="s">
        <v>2053</v>
      </c>
      <c r="F200" s="189">
        <v>1087427173</v>
      </c>
      <c r="G200" s="52">
        <v>1</v>
      </c>
      <c r="H200" s="52">
        <v>1100000</v>
      </c>
    </row>
    <row r="201" spans="1:9">
      <c r="A201">
        <v>200</v>
      </c>
      <c r="B201" s="13">
        <v>46140</v>
      </c>
      <c r="E201" s="189" t="s">
        <v>5103</v>
      </c>
      <c r="G201" s="52">
        <v>1</v>
      </c>
      <c r="H201" s="52">
        <v>2000000</v>
      </c>
    </row>
    <row r="202" spans="1:9">
      <c r="A202">
        <v>201</v>
      </c>
      <c r="B202" s="13">
        <v>46140</v>
      </c>
      <c r="E202" s="189" t="s">
        <v>5107</v>
      </c>
      <c r="G202" s="52">
        <v>1</v>
      </c>
      <c r="H202" s="52">
        <v>1600000</v>
      </c>
    </row>
    <row r="203" spans="1:9">
      <c r="A203">
        <v>202</v>
      </c>
      <c r="B203" s="13">
        <v>46140</v>
      </c>
      <c r="E203" s="189" t="s">
        <v>5108</v>
      </c>
      <c r="G203" s="52">
        <v>1</v>
      </c>
      <c r="H203" s="52">
        <v>100000</v>
      </c>
    </row>
    <row r="204" spans="1:9">
      <c r="A204">
        <v>203</v>
      </c>
      <c r="B204" s="13">
        <v>46140</v>
      </c>
      <c r="C204" t="s">
        <v>3805</v>
      </c>
      <c r="E204" s="189" t="s">
        <v>1477</v>
      </c>
      <c r="G204" s="52">
        <v>1</v>
      </c>
      <c r="H204" s="52">
        <v>50000</v>
      </c>
    </row>
    <row r="205" spans="1:9">
      <c r="A205">
        <v>204</v>
      </c>
      <c r="B205" s="13">
        <v>46141</v>
      </c>
      <c r="C205" t="s">
        <v>5994</v>
      </c>
      <c r="E205" s="189" t="s">
        <v>5117</v>
      </c>
      <c r="G205" s="52">
        <v>1</v>
      </c>
      <c r="H205" s="52">
        <v>850000</v>
      </c>
    </row>
    <row r="206" spans="1:9">
      <c r="A206">
        <v>205</v>
      </c>
      <c r="B206" s="13">
        <v>46141</v>
      </c>
      <c r="C206" t="s">
        <v>3805</v>
      </c>
      <c r="D206" s="280" t="s">
        <v>5120</v>
      </c>
      <c r="E206" s="189" t="s">
        <v>2134</v>
      </c>
      <c r="F206" s="189" t="s">
        <v>1179</v>
      </c>
      <c r="H206" s="52">
        <v>1400000</v>
      </c>
    </row>
    <row r="207" spans="1:9">
      <c r="A207">
        <v>206</v>
      </c>
      <c r="B207" s="13">
        <v>46141</v>
      </c>
      <c r="C207" t="s">
        <v>3805</v>
      </c>
      <c r="E207" s="189" t="s">
        <v>4966</v>
      </c>
      <c r="F207" s="189" t="s">
        <v>4967</v>
      </c>
      <c r="G207" s="52">
        <v>1</v>
      </c>
      <c r="H207" s="52">
        <v>520000</v>
      </c>
      <c r="I207">
        <v>3.5</v>
      </c>
    </row>
    <row r="208" spans="1:9">
      <c r="A208">
        <v>207</v>
      </c>
      <c r="B208" s="13">
        <v>46141</v>
      </c>
      <c r="C208" t="s">
        <v>5705</v>
      </c>
      <c r="D208" s="280" t="s">
        <v>4874</v>
      </c>
      <c r="E208" s="189" t="s">
        <v>2356</v>
      </c>
      <c r="F208" s="189" t="s">
        <v>2681</v>
      </c>
      <c r="G208" s="52">
        <v>1</v>
      </c>
      <c r="H208" s="52">
        <v>1100000</v>
      </c>
    </row>
    <row r="209" spans="1:9">
      <c r="A209">
        <v>208</v>
      </c>
      <c r="B209" s="13">
        <v>46142</v>
      </c>
      <c r="C209" t="s">
        <v>3630</v>
      </c>
      <c r="D209" s="280" t="s">
        <v>5136</v>
      </c>
      <c r="E209" s="189" t="s">
        <v>2134</v>
      </c>
      <c r="F209" s="189" t="s">
        <v>1179</v>
      </c>
      <c r="G209" s="52">
        <v>1</v>
      </c>
    </row>
    <row r="210" spans="1:9">
      <c r="A210">
        <v>209</v>
      </c>
      <c r="B210" s="13">
        <v>46142</v>
      </c>
      <c r="D210" s="280" t="s">
        <v>5145</v>
      </c>
      <c r="E210" s="189" t="s">
        <v>3144</v>
      </c>
      <c r="F210" s="189" t="s">
        <v>3433</v>
      </c>
      <c r="G210" s="52">
        <v>1</v>
      </c>
      <c r="H210" s="52">
        <v>1100000</v>
      </c>
    </row>
    <row r="211" spans="1:9">
      <c r="A211">
        <v>210</v>
      </c>
      <c r="B211" s="13">
        <v>46146</v>
      </c>
      <c r="C211" t="s">
        <v>3805</v>
      </c>
      <c r="D211" s="280" t="s">
        <v>5251</v>
      </c>
      <c r="E211" s="189" t="s">
        <v>2128</v>
      </c>
      <c r="F211" s="189" t="s">
        <v>1180</v>
      </c>
      <c r="G211" s="52">
        <v>1</v>
      </c>
      <c r="H211" s="52">
        <v>1500000</v>
      </c>
    </row>
    <row r="212" spans="1:9">
      <c r="A212">
        <v>211</v>
      </c>
      <c r="B212" s="13">
        <v>46146</v>
      </c>
      <c r="C212" t="s">
        <v>3805</v>
      </c>
      <c r="E212" s="189" t="s">
        <v>5254</v>
      </c>
      <c r="F212" s="189" t="s">
        <v>5255</v>
      </c>
      <c r="G212" s="52">
        <v>1</v>
      </c>
      <c r="H212" s="52">
        <v>2500000</v>
      </c>
    </row>
    <row r="213" spans="1:9">
      <c r="A213">
        <v>212</v>
      </c>
      <c r="B213" s="13">
        <v>46148</v>
      </c>
      <c r="E213" s="189" t="s">
        <v>5280</v>
      </c>
      <c r="G213" s="52">
        <v>1</v>
      </c>
      <c r="H213" s="52">
        <v>150000</v>
      </c>
    </row>
    <row r="214" spans="1:9">
      <c r="A214">
        <v>213</v>
      </c>
      <c r="B214" s="13">
        <v>46149</v>
      </c>
      <c r="E214" s="189" t="s">
        <v>2323</v>
      </c>
      <c r="F214" s="189" t="s">
        <v>2355</v>
      </c>
      <c r="G214" s="52">
        <v>1</v>
      </c>
      <c r="H214" s="52">
        <v>750000</v>
      </c>
    </row>
    <row r="215" spans="1:9">
      <c r="A215">
        <v>214</v>
      </c>
      <c r="B215" s="13">
        <v>46150</v>
      </c>
      <c r="D215" s="280" t="s">
        <v>5296</v>
      </c>
      <c r="E215" s="189" t="s">
        <v>2150</v>
      </c>
      <c r="F215" s="189" t="s">
        <v>1907</v>
      </c>
      <c r="G215" s="52">
        <v>1</v>
      </c>
      <c r="H215" s="52">
        <v>2000000</v>
      </c>
    </row>
    <row r="216" spans="1:9">
      <c r="A216">
        <v>215</v>
      </c>
      <c r="B216" s="13">
        <v>46150</v>
      </c>
      <c r="C216" t="s">
        <v>3805</v>
      </c>
      <c r="E216" s="189" t="s">
        <v>5298</v>
      </c>
      <c r="G216" s="52">
        <v>1</v>
      </c>
      <c r="H216" s="52">
        <v>250000</v>
      </c>
      <c r="I216" t="s">
        <v>5299</v>
      </c>
    </row>
    <row r="217" spans="1:9">
      <c r="A217">
        <v>216</v>
      </c>
      <c r="B217" s="13">
        <v>46150</v>
      </c>
      <c r="C217" t="s">
        <v>3805</v>
      </c>
      <c r="E217" s="189" t="s">
        <v>2323</v>
      </c>
      <c r="F217" s="189" t="s">
        <v>3089</v>
      </c>
      <c r="G217" s="52">
        <v>1</v>
      </c>
      <c r="H217" s="52">
        <v>1500000</v>
      </c>
    </row>
    <row r="218" spans="1:9">
      <c r="A218">
        <v>217</v>
      </c>
      <c r="B218" s="13">
        <v>46150</v>
      </c>
      <c r="C218" t="s">
        <v>6135</v>
      </c>
      <c r="D218" s="280" t="s">
        <v>5309</v>
      </c>
      <c r="E218" s="189" t="s">
        <v>2128</v>
      </c>
      <c r="F218" s="189" t="s">
        <v>1180</v>
      </c>
      <c r="G218" s="52">
        <v>1</v>
      </c>
      <c r="H218" s="52">
        <v>1500000</v>
      </c>
    </row>
    <row r="219" spans="1:9">
      <c r="A219">
        <v>218</v>
      </c>
      <c r="B219" s="13">
        <v>46153</v>
      </c>
      <c r="E219" s="189" t="s">
        <v>1983</v>
      </c>
      <c r="G219" s="52">
        <v>1</v>
      </c>
      <c r="H219" s="52">
        <v>1000000</v>
      </c>
    </row>
    <row r="220" spans="1:9">
      <c r="A220">
        <v>219</v>
      </c>
      <c r="B220" s="13">
        <v>46153</v>
      </c>
      <c r="C220" t="s">
        <v>3805</v>
      </c>
      <c r="D220" s="280" t="s">
        <v>5343</v>
      </c>
      <c r="E220" s="189" t="s">
        <v>2134</v>
      </c>
      <c r="F220" s="189" t="s">
        <v>1179</v>
      </c>
      <c r="G220" s="52">
        <v>1</v>
      </c>
      <c r="H220" s="52">
        <v>1100000</v>
      </c>
    </row>
    <row r="221" spans="1:9">
      <c r="A221">
        <v>220</v>
      </c>
      <c r="B221" s="13">
        <v>46154</v>
      </c>
      <c r="C221" t="s">
        <v>3805</v>
      </c>
      <c r="E221" s="189" t="s">
        <v>1128</v>
      </c>
      <c r="F221" s="189" t="s">
        <v>5347</v>
      </c>
      <c r="G221" s="52">
        <v>2</v>
      </c>
      <c r="H221" s="52">
        <v>25000</v>
      </c>
    </row>
    <row r="222" spans="1:9">
      <c r="A222">
        <v>221</v>
      </c>
      <c r="B222" s="13">
        <v>46154</v>
      </c>
      <c r="C222" t="s">
        <v>3805</v>
      </c>
      <c r="D222" s="280" t="s">
        <v>5350</v>
      </c>
      <c r="E222" s="189" t="s">
        <v>2128</v>
      </c>
      <c r="F222" s="189" t="s">
        <v>1180</v>
      </c>
      <c r="G222" s="52">
        <v>1</v>
      </c>
      <c r="H222" s="52">
        <v>1500000</v>
      </c>
    </row>
    <row r="223" spans="1:9">
      <c r="A223">
        <v>222</v>
      </c>
      <c r="B223" s="13">
        <v>46155</v>
      </c>
      <c r="C223" t="s">
        <v>3805</v>
      </c>
      <c r="E223" s="189" t="s">
        <v>3906</v>
      </c>
      <c r="F223" s="189" t="s">
        <v>1186</v>
      </c>
      <c r="G223" s="52">
        <v>1</v>
      </c>
      <c r="H223" s="52">
        <v>450000</v>
      </c>
    </row>
    <row r="224" spans="1:9">
      <c r="A224">
        <v>223</v>
      </c>
      <c r="B224" s="13">
        <v>46157</v>
      </c>
      <c r="C224" t="s">
        <v>3805</v>
      </c>
      <c r="E224" s="189" t="s">
        <v>5409</v>
      </c>
      <c r="F224" s="189" t="s">
        <v>5410</v>
      </c>
      <c r="G224" s="52">
        <v>1</v>
      </c>
      <c r="H224" s="52">
        <v>1500000</v>
      </c>
    </row>
    <row r="225" spans="1:9">
      <c r="A225">
        <v>224</v>
      </c>
      <c r="B225" s="13">
        <v>46157</v>
      </c>
      <c r="C225" t="s">
        <v>3805</v>
      </c>
      <c r="E225" s="189" t="s">
        <v>1805</v>
      </c>
      <c r="F225" s="189" t="s">
        <v>1804</v>
      </c>
      <c r="G225" s="52">
        <v>10</v>
      </c>
      <c r="H225" s="52">
        <v>210000</v>
      </c>
      <c r="I225" t="s">
        <v>5414</v>
      </c>
    </row>
    <row r="226" spans="1:9">
      <c r="A226">
        <v>225</v>
      </c>
      <c r="B226" s="13">
        <v>46158</v>
      </c>
      <c r="D226" s="280" t="s">
        <v>4860</v>
      </c>
      <c r="E226" s="189" t="s">
        <v>2128</v>
      </c>
      <c r="F226" s="189" t="s">
        <v>1180</v>
      </c>
      <c r="G226" s="52">
        <v>1</v>
      </c>
      <c r="H226" s="52">
        <v>1500000</v>
      </c>
    </row>
    <row r="227" spans="1:9">
      <c r="A227">
        <v>226</v>
      </c>
      <c r="B227" s="13">
        <v>46158</v>
      </c>
      <c r="C227" t="s">
        <v>3805</v>
      </c>
      <c r="D227" s="280" t="s">
        <v>5424</v>
      </c>
      <c r="E227" s="189" t="s">
        <v>2356</v>
      </c>
      <c r="F227" s="189" t="s">
        <v>2681</v>
      </c>
      <c r="G227" s="52">
        <v>1</v>
      </c>
      <c r="H227" s="52">
        <v>1100000</v>
      </c>
    </row>
    <row r="228" spans="1:9">
      <c r="A228">
        <v>227</v>
      </c>
      <c r="B228" s="13">
        <v>46161</v>
      </c>
      <c r="C228" t="s">
        <v>3805</v>
      </c>
      <c r="D228" s="280" t="s">
        <v>5450</v>
      </c>
      <c r="E228" s="189" t="s">
        <v>2134</v>
      </c>
      <c r="F228" s="189" t="s">
        <v>1179</v>
      </c>
      <c r="G228" s="52">
        <v>1</v>
      </c>
      <c r="H228" s="52">
        <v>1000000</v>
      </c>
    </row>
    <row r="229" spans="1:9">
      <c r="A229">
        <v>228</v>
      </c>
      <c r="B229" s="13">
        <v>46162</v>
      </c>
      <c r="D229" s="280" t="s">
        <v>5495</v>
      </c>
      <c r="E229" s="189" t="s">
        <v>2150</v>
      </c>
      <c r="F229" s="189" t="s">
        <v>1907</v>
      </c>
      <c r="G229" s="52">
        <v>1</v>
      </c>
      <c r="H229" s="52">
        <v>2000000</v>
      </c>
    </row>
    <row r="230" spans="1:9">
      <c r="A230">
        <v>229</v>
      </c>
      <c r="B230" s="13">
        <v>46163</v>
      </c>
      <c r="D230" s="280" t="s">
        <v>5502</v>
      </c>
      <c r="E230" s="189" t="s">
        <v>1532</v>
      </c>
      <c r="F230" s="189" t="s">
        <v>1726</v>
      </c>
      <c r="G230" s="52">
        <v>1</v>
      </c>
      <c r="H230" s="52">
        <v>1000000</v>
      </c>
    </row>
    <row r="231" spans="1:9">
      <c r="A231">
        <v>230</v>
      </c>
      <c r="B231" s="13">
        <v>46163</v>
      </c>
      <c r="C231" t="s">
        <v>3805</v>
      </c>
      <c r="E231" s="189" t="s">
        <v>5505</v>
      </c>
      <c r="G231" s="52">
        <v>1</v>
      </c>
      <c r="H231" s="52">
        <v>150000</v>
      </c>
    </row>
    <row r="232" spans="1:9">
      <c r="A232">
        <v>231</v>
      </c>
      <c r="B232" s="13">
        <v>46163</v>
      </c>
      <c r="C232" t="s">
        <v>3805</v>
      </c>
      <c r="E232" s="189" t="s">
        <v>5511</v>
      </c>
      <c r="G232" s="52">
        <v>1</v>
      </c>
      <c r="H232" s="52">
        <v>28000</v>
      </c>
    </row>
    <row r="233" spans="1:9">
      <c r="A233">
        <v>232</v>
      </c>
      <c r="B233" s="13">
        <v>46164</v>
      </c>
      <c r="E233" s="189" t="s">
        <v>4166</v>
      </c>
      <c r="F233" s="189" t="s">
        <v>2004</v>
      </c>
      <c r="G233" s="52">
        <v>1</v>
      </c>
      <c r="H233" s="52">
        <v>1200000</v>
      </c>
    </row>
    <row r="234" spans="1:9">
      <c r="A234">
        <v>233</v>
      </c>
      <c r="B234" s="13">
        <v>46164</v>
      </c>
      <c r="D234" s="280" t="s">
        <v>5523</v>
      </c>
      <c r="E234" s="189" t="s">
        <v>2150</v>
      </c>
      <c r="F234" s="189" t="s">
        <v>1907</v>
      </c>
      <c r="G234" s="52">
        <v>1</v>
      </c>
      <c r="H234" s="52">
        <v>2000000</v>
      </c>
    </row>
    <row r="235" spans="1:9">
      <c r="A235">
        <v>234</v>
      </c>
      <c r="B235" s="13">
        <v>46164</v>
      </c>
      <c r="E235" s="189" t="s">
        <v>1722</v>
      </c>
      <c r="F235" s="189" t="s">
        <v>1721</v>
      </c>
      <c r="H235" s="52">
        <v>100000</v>
      </c>
      <c r="I235" t="s">
        <v>1723</v>
      </c>
    </row>
    <row r="236" spans="1:9">
      <c r="A236">
        <v>235</v>
      </c>
      <c r="B236" s="13">
        <v>46164</v>
      </c>
      <c r="C236" t="s">
        <v>5640</v>
      </c>
      <c r="E236" s="189" t="s">
        <v>5519</v>
      </c>
      <c r="F236" s="189" t="s">
        <v>5520</v>
      </c>
      <c r="G236" s="52">
        <v>1</v>
      </c>
      <c r="H236" s="52">
        <v>80000</v>
      </c>
    </row>
    <row r="237" spans="1:9">
      <c r="A237">
        <v>236</v>
      </c>
      <c r="B237" s="13">
        <v>46164</v>
      </c>
      <c r="E237" s="189" t="s">
        <v>4672</v>
      </c>
      <c r="G237" s="52">
        <v>1</v>
      </c>
      <c r="H237" s="52">
        <v>350000</v>
      </c>
    </row>
    <row r="238" spans="1:9">
      <c r="A238">
        <v>237</v>
      </c>
      <c r="B238" s="13">
        <v>46164</v>
      </c>
      <c r="C238" t="s">
        <v>6522</v>
      </c>
      <c r="D238" s="280" t="s">
        <v>5529</v>
      </c>
      <c r="E238" s="189" t="s">
        <v>2128</v>
      </c>
      <c r="F238" s="189" t="s">
        <v>1180</v>
      </c>
      <c r="G238" s="52">
        <v>1</v>
      </c>
      <c r="H238" s="52">
        <v>1500000</v>
      </c>
    </row>
    <row r="239" spans="1:9">
      <c r="A239">
        <v>238</v>
      </c>
      <c r="B239" s="13">
        <v>46168</v>
      </c>
      <c r="C239" t="s">
        <v>3805</v>
      </c>
      <c r="E239" s="189" t="s">
        <v>5547</v>
      </c>
      <c r="F239" s="189">
        <v>6058008179</v>
      </c>
      <c r="G239" s="52">
        <v>1</v>
      </c>
      <c r="H239" s="52">
        <v>2500000</v>
      </c>
    </row>
    <row r="240" spans="1:9">
      <c r="A240">
        <v>239</v>
      </c>
      <c r="B240" s="13">
        <v>46169</v>
      </c>
      <c r="D240" s="280" t="s">
        <v>5559</v>
      </c>
      <c r="E240" s="189" t="s">
        <v>2128</v>
      </c>
      <c r="F240" s="189" t="s">
        <v>1180</v>
      </c>
      <c r="G240" s="52">
        <v>1</v>
      </c>
      <c r="H240" s="52">
        <v>1500000</v>
      </c>
    </row>
    <row r="241" spans="1:8">
      <c r="A241">
        <v>240</v>
      </c>
      <c r="B241" s="13">
        <v>46169</v>
      </c>
      <c r="D241" s="280" t="s">
        <v>5568</v>
      </c>
      <c r="E241" s="189" t="s">
        <v>2128</v>
      </c>
      <c r="F241" s="189" t="s">
        <v>1180</v>
      </c>
      <c r="G241" s="52">
        <v>1</v>
      </c>
      <c r="H241" s="52">
        <v>1500000</v>
      </c>
    </row>
    <row r="242" spans="1:8">
      <c r="A242">
        <v>241</v>
      </c>
      <c r="B242" s="13">
        <v>46169</v>
      </c>
      <c r="C242" t="s">
        <v>6107</v>
      </c>
      <c r="E242" s="189" t="s">
        <v>5103</v>
      </c>
      <c r="G242" s="52">
        <v>1</v>
      </c>
      <c r="H242" s="52">
        <v>2000000</v>
      </c>
    </row>
    <row r="243" spans="1:8">
      <c r="A243">
        <v>242</v>
      </c>
      <c r="B243" s="13">
        <v>46169</v>
      </c>
      <c r="C243" t="s">
        <v>3805</v>
      </c>
      <c r="E243" s="189" t="s">
        <v>5045</v>
      </c>
      <c r="F243" s="189">
        <v>6058008148</v>
      </c>
      <c r="G243" s="52">
        <v>1</v>
      </c>
      <c r="H243" s="52">
        <v>1000000</v>
      </c>
    </row>
    <row r="244" spans="1:8">
      <c r="A244">
        <v>243</v>
      </c>
      <c r="B244" s="13">
        <v>46170</v>
      </c>
      <c r="D244" s="280" t="s">
        <v>5586</v>
      </c>
      <c r="E244" s="189" t="s">
        <v>2128</v>
      </c>
      <c r="F244" s="189" t="s">
        <v>1180</v>
      </c>
      <c r="G244" s="52">
        <v>1</v>
      </c>
      <c r="H244" s="52">
        <v>1500000</v>
      </c>
    </row>
    <row r="245" spans="1:8">
      <c r="A245">
        <v>244</v>
      </c>
      <c r="B245" s="13">
        <v>46171</v>
      </c>
      <c r="C245" t="s">
        <v>3805</v>
      </c>
      <c r="E245" s="189" t="s">
        <v>5595</v>
      </c>
      <c r="F245" s="189" t="s">
        <v>5596</v>
      </c>
      <c r="G245" s="52">
        <v>5</v>
      </c>
      <c r="H245" s="52">
        <v>1500000</v>
      </c>
    </row>
    <row r="246" spans="1:8">
      <c r="A246">
        <v>245</v>
      </c>
      <c r="B246" s="13">
        <v>46171</v>
      </c>
      <c r="D246" s="280" t="s">
        <v>5600</v>
      </c>
      <c r="E246" s="189" t="s">
        <v>2150</v>
      </c>
      <c r="F246" s="189" t="s">
        <v>1907</v>
      </c>
      <c r="G246" s="52">
        <v>1</v>
      </c>
      <c r="H246" s="52">
        <v>1800000</v>
      </c>
    </row>
    <row r="247" spans="1:8">
      <c r="A247">
        <v>246</v>
      </c>
      <c r="B247" s="13">
        <v>46171</v>
      </c>
      <c r="C247" t="s">
        <v>3805</v>
      </c>
      <c r="E247" s="189" t="s">
        <v>5602</v>
      </c>
      <c r="G247" s="52">
        <v>1</v>
      </c>
      <c r="H247" s="52">
        <v>100000</v>
      </c>
    </row>
    <row r="248" spans="1:8">
      <c r="A248">
        <v>247</v>
      </c>
      <c r="B248" s="13">
        <v>46171</v>
      </c>
      <c r="D248" s="280" t="s">
        <v>5605</v>
      </c>
      <c r="E248" s="189" t="s">
        <v>2128</v>
      </c>
      <c r="F248" s="189" t="s">
        <v>1180</v>
      </c>
      <c r="G248" s="52">
        <v>1</v>
      </c>
      <c r="H248" s="52">
        <v>1500000</v>
      </c>
    </row>
    <row r="249" spans="1:8">
      <c r="A249">
        <v>248</v>
      </c>
      <c r="B249" s="13">
        <v>46172</v>
      </c>
      <c r="C249" t="s">
        <v>6215</v>
      </c>
      <c r="E249" s="189" t="s">
        <v>1628</v>
      </c>
      <c r="F249" s="189" t="s">
        <v>5622</v>
      </c>
      <c r="G249" s="52">
        <v>1</v>
      </c>
      <c r="H249" s="52">
        <v>600000</v>
      </c>
    </row>
    <row r="250" spans="1:8">
      <c r="A250">
        <v>249</v>
      </c>
      <c r="B250" s="13">
        <v>46172</v>
      </c>
      <c r="C250" t="s">
        <v>3805</v>
      </c>
      <c r="D250" s="280" t="s">
        <v>5624</v>
      </c>
      <c r="E250" s="189" t="s">
        <v>2356</v>
      </c>
      <c r="F250" s="189" t="s">
        <v>2681</v>
      </c>
      <c r="G250" s="52">
        <v>1</v>
      </c>
      <c r="H250" s="52">
        <v>1100000</v>
      </c>
    </row>
    <row r="251" spans="1:8">
      <c r="A251">
        <v>250</v>
      </c>
      <c r="B251" s="13">
        <v>46177</v>
      </c>
      <c r="E251" s="189" t="s">
        <v>3893</v>
      </c>
      <c r="F251" s="189">
        <v>1068327224</v>
      </c>
      <c r="G251" s="52">
        <v>1</v>
      </c>
      <c r="H251" s="52">
        <v>80000</v>
      </c>
    </row>
    <row r="252" spans="1:8">
      <c r="A252">
        <v>251</v>
      </c>
      <c r="B252" s="13">
        <v>46177</v>
      </c>
      <c r="C252" t="s">
        <v>3795</v>
      </c>
      <c r="E252" s="189" t="s">
        <v>1184</v>
      </c>
      <c r="F252" s="189" t="s">
        <v>1943</v>
      </c>
      <c r="G252" s="52">
        <v>1</v>
      </c>
      <c r="H252" s="52">
        <v>1700000</v>
      </c>
    </row>
    <row r="253" spans="1:8">
      <c r="A253">
        <v>252</v>
      </c>
      <c r="B253" s="13">
        <v>46177</v>
      </c>
      <c r="C253" t="s">
        <v>3805</v>
      </c>
      <c r="E253" s="189" t="s">
        <v>2010</v>
      </c>
      <c r="F253" s="189">
        <v>24347588724</v>
      </c>
      <c r="G253" s="52">
        <v>1</v>
      </c>
      <c r="H253" s="52">
        <v>20000</v>
      </c>
    </row>
    <row r="254" spans="1:8">
      <c r="A254">
        <v>253</v>
      </c>
      <c r="B254" s="13">
        <v>46178</v>
      </c>
      <c r="C254" t="s">
        <v>3805</v>
      </c>
      <c r="E254" s="189" t="s">
        <v>4771</v>
      </c>
      <c r="F254" s="189">
        <v>7259064700</v>
      </c>
      <c r="G254" s="52">
        <v>1</v>
      </c>
      <c r="H254" s="52">
        <v>350000</v>
      </c>
    </row>
    <row r="255" spans="1:8">
      <c r="A255">
        <v>254</v>
      </c>
      <c r="B255" s="13">
        <v>46181</v>
      </c>
      <c r="C255" t="s">
        <v>3805</v>
      </c>
      <c r="E255" s="189" t="s">
        <v>4036</v>
      </c>
      <c r="F255" s="189">
        <v>2295000324</v>
      </c>
      <c r="G255" s="52">
        <v>1</v>
      </c>
      <c r="H255" s="52">
        <v>357000</v>
      </c>
    </row>
    <row r="256" spans="1:8">
      <c r="A256">
        <v>255</v>
      </c>
      <c r="B256" s="13">
        <v>46182</v>
      </c>
      <c r="C256" t="s">
        <v>3805</v>
      </c>
      <c r="E256" s="189" t="s">
        <v>4281</v>
      </c>
      <c r="F256" s="189" t="s">
        <v>4516</v>
      </c>
      <c r="G256" s="52">
        <v>1</v>
      </c>
      <c r="H256" s="52">
        <v>2100000</v>
      </c>
    </row>
    <row r="257" spans="1:9">
      <c r="A257">
        <v>256</v>
      </c>
      <c r="B257" s="13">
        <v>46182</v>
      </c>
      <c r="C257" t="s">
        <v>3805</v>
      </c>
      <c r="E257" s="189" t="s">
        <v>5726</v>
      </c>
      <c r="H257" s="52">
        <v>220000</v>
      </c>
    </row>
    <row r="258" spans="1:9">
      <c r="A258">
        <v>257</v>
      </c>
      <c r="B258" s="13">
        <v>46183</v>
      </c>
      <c r="C258" t="s">
        <v>3805</v>
      </c>
      <c r="E258" s="189" t="s">
        <v>1856</v>
      </c>
      <c r="F258" s="189" t="s">
        <v>1855</v>
      </c>
      <c r="G258" s="52">
        <v>1</v>
      </c>
      <c r="H258" s="52">
        <v>20000</v>
      </c>
    </row>
    <row r="259" spans="1:9">
      <c r="A259">
        <v>258</v>
      </c>
      <c r="B259" s="13">
        <v>46190</v>
      </c>
      <c r="C259" t="s">
        <v>3805</v>
      </c>
      <c r="E259" s="189" t="s">
        <v>5846</v>
      </c>
      <c r="F259" s="189" t="s">
        <v>5847</v>
      </c>
      <c r="G259" s="52">
        <v>1</v>
      </c>
      <c r="H259" s="52">
        <v>500000</v>
      </c>
    </row>
    <row r="260" spans="1:9">
      <c r="A260">
        <v>259</v>
      </c>
      <c r="B260" s="13">
        <v>46190</v>
      </c>
      <c r="C260" t="s">
        <v>3805</v>
      </c>
      <c r="E260" s="189" t="s">
        <v>2261</v>
      </c>
      <c r="G260" s="52">
        <v>1</v>
      </c>
      <c r="H260" s="52">
        <v>1200000</v>
      </c>
    </row>
    <row r="261" spans="1:9">
      <c r="A261">
        <v>260</v>
      </c>
      <c r="B261" s="13">
        <v>46191</v>
      </c>
      <c r="C261" t="s">
        <v>3805</v>
      </c>
      <c r="E261" s="189" t="s">
        <v>2763</v>
      </c>
      <c r="F261" s="189">
        <v>1087298388</v>
      </c>
      <c r="G261" s="52">
        <v>1</v>
      </c>
      <c r="H261" s="52">
        <v>550000</v>
      </c>
      <c r="I261" t="s">
        <v>5863</v>
      </c>
    </row>
    <row r="262" spans="1:9">
      <c r="A262">
        <v>261</v>
      </c>
      <c r="B262" s="13">
        <v>46195</v>
      </c>
      <c r="E262" s="189" t="s">
        <v>2841</v>
      </c>
      <c r="F262" s="189">
        <v>24046895</v>
      </c>
      <c r="G262" s="52">
        <v>1</v>
      </c>
      <c r="H262" s="52">
        <v>150000</v>
      </c>
    </row>
    <row r="263" spans="1:9">
      <c r="A263">
        <v>262</v>
      </c>
      <c r="B263" s="13">
        <v>46195</v>
      </c>
      <c r="C263" t="s">
        <v>3805</v>
      </c>
      <c r="E263" s="189" t="s">
        <v>5901</v>
      </c>
      <c r="F263" s="189">
        <v>6058008117</v>
      </c>
      <c r="G263" s="52">
        <v>1</v>
      </c>
      <c r="H263" s="52">
        <v>900000</v>
      </c>
    </row>
    <row r="264" spans="1:9">
      <c r="A264">
        <v>263</v>
      </c>
      <c r="B264" s="13">
        <v>46196</v>
      </c>
      <c r="E264" s="189" t="s">
        <v>1717</v>
      </c>
      <c r="F264" s="189">
        <v>501220641</v>
      </c>
      <c r="G264" s="52">
        <v>1</v>
      </c>
      <c r="H264" s="52">
        <v>250000</v>
      </c>
    </row>
    <row r="265" spans="1:9">
      <c r="A265">
        <v>264</v>
      </c>
      <c r="B265" s="13">
        <v>46196</v>
      </c>
      <c r="E265" s="189" t="s">
        <v>2729</v>
      </c>
      <c r="F265" s="189">
        <v>1094302066</v>
      </c>
      <c r="G265" s="52">
        <v>1</v>
      </c>
      <c r="H265" s="52">
        <v>300000</v>
      </c>
      <c r="I265" t="s">
        <v>5153</v>
      </c>
    </row>
    <row r="266" spans="1:9">
      <c r="A266">
        <v>265</v>
      </c>
      <c r="B266" s="13">
        <v>46196</v>
      </c>
      <c r="E266" s="189" t="s">
        <v>2061</v>
      </c>
      <c r="F266" s="189" t="s">
        <v>2517</v>
      </c>
      <c r="G266" s="52">
        <v>1</v>
      </c>
      <c r="H266" s="52">
        <v>65000</v>
      </c>
    </row>
    <row r="267" spans="1:9">
      <c r="A267">
        <v>266</v>
      </c>
      <c r="B267" s="13">
        <v>46196</v>
      </c>
      <c r="C267" t="s">
        <v>3805</v>
      </c>
      <c r="E267" s="189" t="s">
        <v>3530</v>
      </c>
      <c r="F267" s="189" t="s">
        <v>3529</v>
      </c>
      <c r="G267" s="52">
        <v>1</v>
      </c>
      <c r="H267" s="52">
        <v>30000</v>
      </c>
    </row>
    <row r="268" spans="1:9">
      <c r="A268">
        <v>267</v>
      </c>
      <c r="B268" s="13">
        <v>46197</v>
      </c>
      <c r="C268" t="s">
        <v>3805</v>
      </c>
      <c r="E268" s="189" t="s">
        <v>5929</v>
      </c>
      <c r="F268" s="189" t="s">
        <v>5930</v>
      </c>
      <c r="G268" s="52">
        <v>1</v>
      </c>
      <c r="H268" s="52">
        <v>1300000</v>
      </c>
    </row>
    <row r="269" spans="1:9" ht="66">
      <c r="A269">
        <v>268</v>
      </c>
      <c r="B269" s="13">
        <v>46197</v>
      </c>
      <c r="E269" s="189" t="s">
        <v>5923</v>
      </c>
      <c r="G269" s="52">
        <v>1</v>
      </c>
      <c r="H269" s="52">
        <v>40000</v>
      </c>
      <c r="I269" s="338" t="s">
        <v>5924</v>
      </c>
    </row>
    <row r="270" spans="1:9">
      <c r="A270">
        <v>269</v>
      </c>
      <c r="B270" s="13">
        <v>46197</v>
      </c>
      <c r="C270" t="s">
        <v>3805</v>
      </c>
      <c r="E270" s="189" t="s">
        <v>5936</v>
      </c>
      <c r="F270" s="189" t="s">
        <v>5937</v>
      </c>
      <c r="G270" s="52">
        <v>1</v>
      </c>
      <c r="H270" s="52">
        <v>2000000</v>
      </c>
    </row>
    <row r="271" spans="1:9">
      <c r="A271">
        <v>270</v>
      </c>
      <c r="B271" s="13">
        <v>46199</v>
      </c>
      <c r="E271" s="189" t="s">
        <v>1184</v>
      </c>
      <c r="F271" s="189" t="s">
        <v>4946</v>
      </c>
      <c r="G271" s="52">
        <v>1</v>
      </c>
      <c r="H271" s="52">
        <v>1700000</v>
      </c>
    </row>
    <row r="272" spans="1:9">
      <c r="A272">
        <v>271</v>
      </c>
      <c r="B272" s="13">
        <v>46199</v>
      </c>
      <c r="C272" t="s">
        <v>3805</v>
      </c>
      <c r="E272" s="189" t="s">
        <v>2323</v>
      </c>
      <c r="F272" s="189" t="s">
        <v>2806</v>
      </c>
      <c r="G272" s="52">
        <v>1</v>
      </c>
      <c r="H272" s="52">
        <v>1200000</v>
      </c>
    </row>
    <row r="273" spans="1:9">
      <c r="A273">
        <v>272</v>
      </c>
      <c r="B273" s="13">
        <v>46199</v>
      </c>
      <c r="C273" t="s">
        <v>3805</v>
      </c>
      <c r="E273" s="189" t="s">
        <v>5966</v>
      </c>
      <c r="G273" s="52">
        <v>1</v>
      </c>
      <c r="H273" s="52">
        <v>500000</v>
      </c>
    </row>
    <row r="274" spans="1:9">
      <c r="A274">
        <v>273</v>
      </c>
      <c r="B274" s="13">
        <v>46199</v>
      </c>
      <c r="C274" t="s">
        <v>6340</v>
      </c>
      <c r="E274" s="189" t="s">
        <v>2086</v>
      </c>
      <c r="F274" s="189">
        <v>2830502</v>
      </c>
      <c r="G274" s="52">
        <v>1</v>
      </c>
      <c r="H274" s="52">
        <v>1700000</v>
      </c>
    </row>
    <row r="275" spans="1:9">
      <c r="A275">
        <v>274</v>
      </c>
      <c r="B275" s="13">
        <v>46200</v>
      </c>
      <c r="C275" t="s">
        <v>3805</v>
      </c>
      <c r="E275" s="189" t="s">
        <v>5988</v>
      </c>
      <c r="F275" s="189" t="s">
        <v>2408</v>
      </c>
      <c r="G275" s="52">
        <v>1</v>
      </c>
      <c r="H275" s="52">
        <v>450000</v>
      </c>
    </row>
    <row r="276" spans="1:9">
      <c r="A276">
        <v>275</v>
      </c>
      <c r="B276" s="13">
        <v>46210</v>
      </c>
      <c r="C276" t="s">
        <v>6174</v>
      </c>
      <c r="E276" s="189" t="s">
        <v>6068</v>
      </c>
      <c r="G276" s="52">
        <v>1</v>
      </c>
      <c r="H276" s="52">
        <v>1400000</v>
      </c>
    </row>
    <row r="277" spans="1:9">
      <c r="A277">
        <v>276</v>
      </c>
      <c r="B277" s="13">
        <v>46210</v>
      </c>
      <c r="C277" t="s">
        <v>3805</v>
      </c>
      <c r="E277" s="189" t="s">
        <v>6081</v>
      </c>
      <c r="G277" s="52">
        <v>1</v>
      </c>
      <c r="H277" s="52">
        <v>1100000</v>
      </c>
    </row>
    <row r="278" spans="1:9">
      <c r="A278">
        <v>277</v>
      </c>
      <c r="B278" s="13">
        <v>46210</v>
      </c>
      <c r="C278" t="s">
        <v>3805</v>
      </c>
      <c r="E278" s="189" t="s">
        <v>6090</v>
      </c>
      <c r="G278" s="52">
        <v>1</v>
      </c>
      <c r="H278" s="52">
        <v>700000</v>
      </c>
    </row>
    <row r="279" spans="1:9">
      <c r="A279">
        <v>278</v>
      </c>
      <c r="B279" s="13">
        <v>46211</v>
      </c>
      <c r="C279" t="s">
        <v>3805</v>
      </c>
      <c r="E279" s="189" t="s">
        <v>6101</v>
      </c>
      <c r="H279" s="52">
        <v>1800000</v>
      </c>
    </row>
    <row r="280" spans="1:9">
      <c r="A280">
        <v>279</v>
      </c>
      <c r="B280" s="13">
        <v>46212</v>
      </c>
      <c r="C280" t="s">
        <v>3805</v>
      </c>
      <c r="E280" s="189" t="s">
        <v>2100</v>
      </c>
      <c r="F280" s="189" t="s">
        <v>4085</v>
      </c>
      <c r="G280" s="52">
        <v>1</v>
      </c>
      <c r="H280" s="52">
        <v>1550000</v>
      </c>
    </row>
    <row r="281" spans="1:9">
      <c r="A281">
        <v>280</v>
      </c>
      <c r="B281" s="13">
        <v>46217</v>
      </c>
      <c r="E281" s="189" t="s">
        <v>2106</v>
      </c>
      <c r="F281" s="189" t="s">
        <v>6160</v>
      </c>
      <c r="G281" s="52">
        <v>1</v>
      </c>
      <c r="H281" s="52">
        <v>1000000</v>
      </c>
    </row>
    <row r="282" spans="1:9">
      <c r="A282">
        <v>281</v>
      </c>
      <c r="B282" s="13">
        <v>46217</v>
      </c>
      <c r="C282" t="s">
        <v>3805</v>
      </c>
      <c r="E282" s="189" t="s">
        <v>2847</v>
      </c>
      <c r="F282" s="189">
        <v>415072909</v>
      </c>
      <c r="G282" s="52">
        <v>1</v>
      </c>
      <c r="H282" s="52">
        <v>380000</v>
      </c>
    </row>
    <row r="283" spans="1:9">
      <c r="A283">
        <v>282</v>
      </c>
      <c r="B283" s="13">
        <v>46217</v>
      </c>
      <c r="C283" t="s">
        <v>6295</v>
      </c>
      <c r="E283" s="189" t="s">
        <v>6164</v>
      </c>
      <c r="G283" s="52">
        <v>1</v>
      </c>
      <c r="H283" s="52">
        <v>2000000</v>
      </c>
    </row>
    <row r="284" spans="1:9">
      <c r="A284">
        <v>283</v>
      </c>
      <c r="B284" s="13">
        <v>46217</v>
      </c>
      <c r="C284" t="s">
        <v>3805</v>
      </c>
      <c r="E284" s="189" t="s">
        <v>6166</v>
      </c>
      <c r="G284" s="52">
        <v>1</v>
      </c>
      <c r="H284" s="52">
        <v>2100000</v>
      </c>
    </row>
    <row r="285" spans="1:9">
      <c r="A285">
        <v>284</v>
      </c>
      <c r="B285" s="13">
        <v>46219</v>
      </c>
      <c r="C285" t="s">
        <v>3805</v>
      </c>
      <c r="E285" s="189" t="s">
        <v>6197</v>
      </c>
      <c r="F285" s="189" t="s">
        <v>6198</v>
      </c>
      <c r="G285" s="52">
        <v>1</v>
      </c>
      <c r="H285" s="52">
        <v>3200000</v>
      </c>
    </row>
    <row r="286" spans="1:9">
      <c r="A286">
        <v>285</v>
      </c>
      <c r="B286" s="13">
        <v>46225</v>
      </c>
      <c r="C286" t="s">
        <v>3805</v>
      </c>
      <c r="E286" s="189" t="s">
        <v>4023</v>
      </c>
      <c r="F286" s="189" t="s">
        <v>4024</v>
      </c>
      <c r="G286" s="52">
        <v>1</v>
      </c>
      <c r="H286" s="52">
        <v>850000</v>
      </c>
      <c r="I286" t="s">
        <v>6276</v>
      </c>
    </row>
    <row r="287" spans="1:9">
      <c r="A287">
        <v>286</v>
      </c>
      <c r="B287" s="13">
        <v>46230</v>
      </c>
      <c r="C287" t="s">
        <v>6381</v>
      </c>
      <c r="E287" s="189" t="s">
        <v>3049</v>
      </c>
      <c r="F287" s="189">
        <v>6058008122</v>
      </c>
      <c r="G287" s="52">
        <v>1</v>
      </c>
      <c r="H287" s="52">
        <v>2500000</v>
      </c>
    </row>
    <row r="288" spans="1:9">
      <c r="A288">
        <v>287</v>
      </c>
      <c r="B288" s="13">
        <v>46230</v>
      </c>
      <c r="C288" t="s">
        <v>6394</v>
      </c>
      <c r="E288" s="189" t="s">
        <v>1184</v>
      </c>
      <c r="F288" s="189" t="s">
        <v>4072</v>
      </c>
      <c r="G288" s="52">
        <v>1</v>
      </c>
      <c r="H288" s="52">
        <v>1300000</v>
      </c>
    </row>
    <row r="289" spans="1:9">
      <c r="A289">
        <v>288</v>
      </c>
      <c r="B289" s="13">
        <v>46231</v>
      </c>
      <c r="E289" s="189" t="s">
        <v>6312</v>
      </c>
      <c r="F289" s="189" t="s">
        <v>6313</v>
      </c>
      <c r="G289" s="52">
        <v>1</v>
      </c>
      <c r="H289" s="52">
        <v>1600000</v>
      </c>
    </row>
    <row r="290" spans="1:9">
      <c r="A290">
        <v>289</v>
      </c>
      <c r="B290" s="13">
        <v>46231</v>
      </c>
      <c r="C290" t="s">
        <v>3805</v>
      </c>
      <c r="E290" s="189" t="s">
        <v>5463</v>
      </c>
      <c r="F290" s="189">
        <v>1068327180</v>
      </c>
      <c r="G290" s="52">
        <v>1</v>
      </c>
      <c r="H290" s="52">
        <v>80000</v>
      </c>
      <c r="I290" t="s">
        <v>6320</v>
      </c>
    </row>
    <row r="291" spans="1:9">
      <c r="A291">
        <v>290</v>
      </c>
      <c r="B291" s="13">
        <v>46232</v>
      </c>
      <c r="C291" t="s">
        <v>3805</v>
      </c>
      <c r="E291" s="189" t="s">
        <v>6216</v>
      </c>
      <c r="F291" s="189" t="s">
        <v>6217</v>
      </c>
      <c r="G291" s="52">
        <v>1</v>
      </c>
      <c r="H291" s="52">
        <v>220000</v>
      </c>
    </row>
    <row r="292" spans="1:9">
      <c r="A292">
        <v>291</v>
      </c>
      <c r="B292" s="13">
        <v>46234</v>
      </c>
      <c r="E292" s="189" t="s">
        <v>6389</v>
      </c>
      <c r="F292" s="189" t="s">
        <v>4515</v>
      </c>
      <c r="G292" s="52">
        <v>1</v>
      </c>
      <c r="H292" s="52">
        <v>100000</v>
      </c>
    </row>
    <row r="293" spans="1:9">
      <c r="A293">
        <v>292</v>
      </c>
      <c r="B293" s="13">
        <v>46238</v>
      </c>
      <c r="C293" t="s">
        <v>3805</v>
      </c>
      <c r="E293" s="189" t="s">
        <v>6439</v>
      </c>
      <c r="F293" s="189">
        <v>24152333907</v>
      </c>
      <c r="G293" s="52">
        <v>1</v>
      </c>
      <c r="H293" s="52">
        <v>50000</v>
      </c>
      <c r="I293" t="s">
        <v>1775</v>
      </c>
    </row>
    <row r="294" spans="1:9">
      <c r="A294">
        <v>293</v>
      </c>
      <c r="B294" s="13">
        <v>46245</v>
      </c>
      <c r="E294" s="189" t="s">
        <v>6504</v>
      </c>
      <c r="F294" s="189">
        <v>6058012116</v>
      </c>
      <c r="G294" s="52">
        <v>1</v>
      </c>
      <c r="H294" s="52">
        <v>1700000</v>
      </c>
    </row>
    <row r="295" spans="1:9">
      <c r="A295">
        <v>294</v>
      </c>
      <c r="B295" s="13">
        <v>46245</v>
      </c>
      <c r="E295" s="189" t="s">
        <v>5595</v>
      </c>
      <c r="F295" s="189" t="s">
        <v>5596</v>
      </c>
      <c r="G295" s="52">
        <v>1</v>
      </c>
      <c r="H295" s="52">
        <v>1500000</v>
      </c>
    </row>
    <row r="296" spans="1:9">
      <c r="A296">
        <v>295</v>
      </c>
      <c r="B296" s="13">
        <v>46245</v>
      </c>
      <c r="C296" t="s">
        <v>3805</v>
      </c>
      <c r="E296" s="189" t="s">
        <v>2501</v>
      </c>
      <c r="F296" s="189" t="s">
        <v>2500</v>
      </c>
      <c r="G296" s="52">
        <v>1</v>
      </c>
      <c r="H296" s="52">
        <v>1000000</v>
      </c>
    </row>
    <row r="297" spans="1:9">
      <c r="A297">
        <v>296</v>
      </c>
      <c r="B297" s="13">
        <v>46248</v>
      </c>
      <c r="E297" s="189" t="s">
        <v>2657</v>
      </c>
      <c r="G297" s="52">
        <v>1</v>
      </c>
      <c r="H297" s="52">
        <v>150000</v>
      </c>
    </row>
    <row r="298" spans="1:9">
      <c r="A298">
        <v>297</v>
      </c>
      <c r="B298" s="13">
        <v>46248</v>
      </c>
      <c r="E298" s="189" t="s">
        <v>1674</v>
      </c>
      <c r="F298" s="189" t="s">
        <v>1673</v>
      </c>
      <c r="G298" s="52">
        <v>1</v>
      </c>
      <c r="H298" s="52">
        <v>20000</v>
      </c>
    </row>
    <row r="299" spans="1:9">
      <c r="A299">
        <v>298</v>
      </c>
      <c r="B299" s="13">
        <v>46252</v>
      </c>
      <c r="E299" s="189" t="s">
        <v>5846</v>
      </c>
      <c r="F299" s="189">
        <v>6058007112</v>
      </c>
      <c r="G299" s="52">
        <v>1</v>
      </c>
      <c r="H299" s="52">
        <v>1100000</v>
      </c>
    </row>
    <row r="300" spans="1:9">
      <c r="A300">
        <v>299</v>
      </c>
      <c r="B300" s="13">
        <v>46252</v>
      </c>
      <c r="E300" s="189" t="s">
        <v>5007</v>
      </c>
      <c r="F300" s="189" t="s">
        <v>5008</v>
      </c>
      <c r="G300" s="52">
        <v>1</v>
      </c>
      <c r="H300" s="52">
        <v>1550000</v>
      </c>
    </row>
    <row r="301" spans="1:9">
      <c r="A301">
        <v>300</v>
      </c>
      <c r="B301" s="13">
        <v>46253</v>
      </c>
      <c r="E301" s="189" t="s">
        <v>2968</v>
      </c>
      <c r="F301" s="189">
        <v>2820403</v>
      </c>
      <c r="G301" s="52">
        <v>1</v>
      </c>
      <c r="H301" s="52">
        <v>800000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2608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1099</v>
      </c>
    </row>
    <row r="4" spans="1:3">
      <c r="A4">
        <v>3</v>
      </c>
      <c r="B4" t="s">
        <v>1100</v>
      </c>
    </row>
    <row r="5" spans="1:3">
      <c r="A5">
        <v>4</v>
      </c>
      <c r="B5" t="s">
        <v>1689</v>
      </c>
    </row>
    <row r="6" spans="1:3">
      <c r="A6">
        <v>5</v>
      </c>
      <c r="B6" t="s">
        <v>1101</v>
      </c>
    </row>
    <row r="7" spans="1:3">
      <c r="A7">
        <v>6</v>
      </c>
      <c r="B7" t="s">
        <v>1102</v>
      </c>
    </row>
    <row r="8" spans="1:3">
      <c r="A8">
        <v>7</v>
      </c>
      <c r="B8" t="s">
        <v>1119</v>
      </c>
    </row>
    <row r="9" spans="1:3">
      <c r="A9">
        <v>8</v>
      </c>
      <c r="B9" t="s">
        <v>1120</v>
      </c>
    </row>
    <row r="10" spans="1:3">
      <c r="A10">
        <v>9</v>
      </c>
      <c r="B10" t="s">
        <v>1126</v>
      </c>
    </row>
    <row r="11" spans="1:3">
      <c r="A11">
        <v>12</v>
      </c>
      <c r="B11" t="s">
        <v>1720</v>
      </c>
    </row>
    <row r="12" spans="1:3">
      <c r="A12">
        <v>13</v>
      </c>
      <c r="B12" t="s">
        <v>1731</v>
      </c>
    </row>
    <row r="13" spans="1:3">
      <c r="A13">
        <v>14</v>
      </c>
      <c r="B13" t="s">
        <v>1869</v>
      </c>
    </row>
    <row r="14" spans="1:3">
      <c r="A14">
        <v>15</v>
      </c>
      <c r="B14" t="s">
        <v>2288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954</v>
      </c>
      <c r="B1" t="s">
        <v>10</v>
      </c>
      <c r="C1" t="s">
        <v>9</v>
      </c>
    </row>
    <row r="2" spans="1:3" ht="54.75" thickBot="1">
      <c r="A2" s="39" t="s">
        <v>89</v>
      </c>
      <c r="B2" s="39" t="s">
        <v>90</v>
      </c>
      <c r="C2" s="40" t="s">
        <v>91</v>
      </c>
    </row>
    <row r="3" spans="1:3" ht="54.75" thickBot="1">
      <c r="A3" s="41" t="s">
        <v>92</v>
      </c>
      <c r="B3" s="42" t="s">
        <v>93</v>
      </c>
      <c r="C3" s="43" t="s">
        <v>94</v>
      </c>
    </row>
    <row r="4" spans="1:3" ht="54.75" thickBot="1">
      <c r="A4" s="39" t="s">
        <v>95</v>
      </c>
      <c r="B4" s="39" t="s">
        <v>96</v>
      </c>
      <c r="C4" s="40" t="s">
        <v>97</v>
      </c>
    </row>
    <row r="5" spans="1:3" ht="54.75" thickBot="1">
      <c r="A5" s="41" t="s">
        <v>98</v>
      </c>
      <c r="B5" s="42" t="s">
        <v>99</v>
      </c>
      <c r="C5" s="43" t="s">
        <v>100</v>
      </c>
    </row>
    <row r="6" spans="1:3" ht="54.75" thickBot="1">
      <c r="A6" s="41" t="s">
        <v>101</v>
      </c>
      <c r="B6" s="39" t="s">
        <v>102</v>
      </c>
      <c r="C6" s="40" t="s">
        <v>103</v>
      </c>
    </row>
    <row r="7" spans="1:3" ht="54.75" thickBot="1">
      <c r="A7" s="41" t="s">
        <v>104</v>
      </c>
      <c r="B7" s="42" t="s">
        <v>105</v>
      </c>
      <c r="C7" s="43" t="s">
        <v>106</v>
      </c>
    </row>
    <row r="8" spans="1:3" ht="54.75" thickBot="1">
      <c r="A8" s="41" t="s">
        <v>107</v>
      </c>
      <c r="B8" s="39" t="s">
        <v>108</v>
      </c>
      <c r="C8" s="40" t="s">
        <v>109</v>
      </c>
    </row>
    <row r="9" spans="1:3" ht="68.25" thickBot="1">
      <c r="A9" s="41" t="s">
        <v>110</v>
      </c>
      <c r="B9" s="42" t="s">
        <v>111</v>
      </c>
      <c r="C9" s="43" t="s">
        <v>112</v>
      </c>
    </row>
    <row r="10" spans="1:3" ht="54.75" thickBot="1">
      <c r="A10" s="41" t="s">
        <v>95</v>
      </c>
      <c r="B10" s="39" t="s">
        <v>96</v>
      </c>
      <c r="C10" s="40" t="s">
        <v>97</v>
      </c>
    </row>
    <row r="11" spans="1:3" ht="54.75" thickBot="1">
      <c r="A11" s="41" t="s">
        <v>113</v>
      </c>
      <c r="B11" s="42" t="s">
        <v>114</v>
      </c>
      <c r="C11" s="43" t="s">
        <v>115</v>
      </c>
    </row>
    <row r="12" spans="1:3" ht="81.75" thickBot="1">
      <c r="A12" s="41" t="s">
        <v>116</v>
      </c>
      <c r="B12" s="39" t="s">
        <v>117</v>
      </c>
      <c r="C12" s="40" t="s">
        <v>118</v>
      </c>
    </row>
    <row r="13" spans="1:3" ht="68.25" thickBot="1">
      <c r="A13" s="41" t="s">
        <v>119</v>
      </c>
      <c r="B13" s="42" t="s">
        <v>120</v>
      </c>
      <c r="C13" s="43" t="s">
        <v>121</v>
      </c>
    </row>
    <row r="14" spans="1:3" ht="54.75" thickBot="1">
      <c r="A14" s="41" t="s">
        <v>122</v>
      </c>
      <c r="B14" s="39" t="s">
        <v>123</v>
      </c>
      <c r="C14" s="40" t="s">
        <v>124</v>
      </c>
    </row>
    <row r="15" spans="1:3" ht="54.75" thickBot="1">
      <c r="A15" s="41" t="s">
        <v>125</v>
      </c>
      <c r="B15" s="42" t="s">
        <v>126</v>
      </c>
      <c r="C15" s="43" t="s">
        <v>127</v>
      </c>
    </row>
    <row r="16" spans="1:3" ht="68.25" thickBot="1">
      <c r="A16" s="41" t="s">
        <v>128</v>
      </c>
      <c r="B16" s="39" t="s">
        <v>129</v>
      </c>
      <c r="C16" s="40" t="s">
        <v>130</v>
      </c>
    </row>
    <row r="17" spans="1:3" ht="54.75" thickBot="1">
      <c r="A17" s="41" t="s">
        <v>131</v>
      </c>
      <c r="B17" s="42" t="s">
        <v>132</v>
      </c>
      <c r="C17" s="43" t="s">
        <v>133</v>
      </c>
    </row>
    <row r="18" spans="1:3" ht="41.25" thickBot="1">
      <c r="A18" s="39" t="s">
        <v>134</v>
      </c>
      <c r="B18" s="39" t="s">
        <v>135</v>
      </c>
      <c r="C18" s="40" t="s">
        <v>136</v>
      </c>
    </row>
    <row r="19" spans="1:3" ht="41.25" thickBot="1">
      <c r="A19" s="41" t="s">
        <v>137</v>
      </c>
      <c r="B19" s="42" t="s">
        <v>138</v>
      </c>
      <c r="C19" s="43" t="s">
        <v>139</v>
      </c>
    </row>
    <row r="20" spans="1:3" ht="41.25" thickBot="1">
      <c r="A20" s="39" t="s">
        <v>140</v>
      </c>
      <c r="B20" s="39" t="s">
        <v>141</v>
      </c>
      <c r="C20" s="40" t="s">
        <v>142</v>
      </c>
    </row>
    <row r="21" spans="1:3" ht="41.25" thickBot="1">
      <c r="A21" s="41" t="s">
        <v>143</v>
      </c>
      <c r="B21" s="42" t="s">
        <v>144</v>
      </c>
      <c r="C21" s="43" t="s">
        <v>145</v>
      </c>
    </row>
    <row r="22" spans="1:3" ht="41.25" thickBot="1">
      <c r="A22" s="41" t="s">
        <v>146</v>
      </c>
      <c r="B22" s="39" t="s">
        <v>147</v>
      </c>
      <c r="C22" s="40" t="s">
        <v>148</v>
      </c>
    </row>
    <row r="23" spans="1:3" ht="41.25" thickBot="1">
      <c r="A23" s="42" t="s">
        <v>149</v>
      </c>
      <c r="B23" s="42" t="s">
        <v>150</v>
      </c>
      <c r="C23" s="43" t="s">
        <v>151</v>
      </c>
    </row>
    <row r="24" spans="1:3" ht="41.25" thickBot="1">
      <c r="A24" s="41" t="s">
        <v>152</v>
      </c>
      <c r="B24" s="39" t="s">
        <v>153</v>
      </c>
      <c r="C24" s="40" t="s">
        <v>154</v>
      </c>
    </row>
    <row r="25" spans="1:3" ht="41.25" thickBot="1">
      <c r="A25" s="41" t="s">
        <v>155</v>
      </c>
      <c r="B25" s="42" t="s">
        <v>156</v>
      </c>
      <c r="C25" s="43" t="s">
        <v>157</v>
      </c>
    </row>
    <row r="26" spans="1:3" ht="54.75" thickBot="1">
      <c r="A26" s="41" t="s">
        <v>158</v>
      </c>
      <c r="B26" s="39" t="s">
        <v>159</v>
      </c>
      <c r="C26" s="40" t="s">
        <v>160</v>
      </c>
    </row>
    <row r="27" spans="1:3" ht="41.25" thickBot="1">
      <c r="A27" s="41" t="s">
        <v>161</v>
      </c>
      <c r="B27" s="42" t="s">
        <v>162</v>
      </c>
      <c r="C27" s="43" t="s">
        <v>163</v>
      </c>
    </row>
    <row r="28" spans="1:3" ht="54.75" thickBot="1">
      <c r="A28" s="41" t="s">
        <v>164</v>
      </c>
      <c r="B28" s="39" t="s">
        <v>165</v>
      </c>
      <c r="C28" s="40" t="s">
        <v>166</v>
      </c>
    </row>
    <row r="29" spans="1:3" ht="54.75" thickBot="1">
      <c r="A29" s="41" t="s">
        <v>167</v>
      </c>
      <c r="B29" s="42" t="s">
        <v>168</v>
      </c>
      <c r="C29" s="43" t="s">
        <v>169</v>
      </c>
    </row>
    <row r="30" spans="1:3" ht="54.75" thickBot="1">
      <c r="A30" s="41" t="s">
        <v>170</v>
      </c>
      <c r="B30" s="39" t="s">
        <v>171</v>
      </c>
      <c r="C30" s="40" t="s">
        <v>172</v>
      </c>
    </row>
    <row r="31" spans="1:3" ht="54.75" thickBot="1">
      <c r="A31" s="41" t="s">
        <v>173</v>
      </c>
      <c r="B31" s="42" t="s">
        <v>174</v>
      </c>
      <c r="C31" s="43" t="s">
        <v>175</v>
      </c>
    </row>
    <row r="32" spans="1:3" ht="54.75" thickBot="1">
      <c r="A32" s="41" t="s">
        <v>176</v>
      </c>
      <c r="B32" s="39" t="s">
        <v>177</v>
      </c>
      <c r="C32" s="40" t="s">
        <v>178</v>
      </c>
    </row>
    <row r="33" spans="1:3" ht="41.25" thickBot="1">
      <c r="A33" s="41" t="s">
        <v>179</v>
      </c>
      <c r="B33" s="42" t="s">
        <v>180</v>
      </c>
      <c r="C33" s="43" t="s">
        <v>181</v>
      </c>
    </row>
    <row r="34" spans="1:3" ht="41.25" thickBot="1">
      <c r="A34" s="41" t="s">
        <v>182</v>
      </c>
      <c r="B34" s="39" t="s">
        <v>183</v>
      </c>
      <c r="C34" s="40" t="s">
        <v>184</v>
      </c>
    </row>
    <row r="35" spans="1:3" ht="54.75" thickBot="1">
      <c r="A35" s="41" t="s">
        <v>185</v>
      </c>
      <c r="B35" s="42" t="s">
        <v>186</v>
      </c>
      <c r="C35" s="43" t="s">
        <v>187</v>
      </c>
    </row>
    <row r="36" spans="1:3" ht="54.75" thickBot="1">
      <c r="A36" s="41" t="s">
        <v>188</v>
      </c>
      <c r="B36" s="39" t="s">
        <v>189</v>
      </c>
      <c r="C36" s="40" t="s">
        <v>190</v>
      </c>
    </row>
    <row r="37" spans="1:3" ht="54.75" thickBot="1">
      <c r="A37" s="41" t="s">
        <v>191</v>
      </c>
      <c r="B37" s="42" t="s">
        <v>192</v>
      </c>
      <c r="C37" s="43" t="s">
        <v>193</v>
      </c>
    </row>
    <row r="38" spans="1:3" ht="54.75" thickBot="1">
      <c r="A38" s="41" t="s">
        <v>194</v>
      </c>
      <c r="B38" s="39" t="s">
        <v>195</v>
      </c>
      <c r="C38" s="40" t="s">
        <v>196</v>
      </c>
    </row>
    <row r="39" spans="1:3" ht="54.75" thickBot="1">
      <c r="A39" s="41" t="s">
        <v>197</v>
      </c>
      <c r="B39" s="42" t="s">
        <v>198</v>
      </c>
      <c r="C39" s="43" t="s">
        <v>199</v>
      </c>
    </row>
    <row r="40" spans="1:3" ht="54.75" thickBot="1">
      <c r="A40" s="41" t="s">
        <v>194</v>
      </c>
      <c r="B40" s="39" t="s">
        <v>200</v>
      </c>
      <c r="C40" s="40" t="s">
        <v>196</v>
      </c>
    </row>
    <row r="41" spans="1:3" ht="41.25" thickBot="1">
      <c r="A41" s="41" t="s">
        <v>201</v>
      </c>
      <c r="B41" s="42" t="s">
        <v>202</v>
      </c>
      <c r="C41" s="43" t="s">
        <v>203</v>
      </c>
    </row>
    <row r="42" spans="1:3" ht="54.75" thickBot="1">
      <c r="A42" s="39" t="s">
        <v>204</v>
      </c>
      <c r="B42" s="39" t="s">
        <v>205</v>
      </c>
      <c r="C42" s="40" t="s">
        <v>206</v>
      </c>
    </row>
    <row r="43" spans="1:3" ht="54.75" thickBot="1">
      <c r="A43" s="41" t="s">
        <v>207</v>
      </c>
      <c r="B43" s="42" t="s">
        <v>208</v>
      </c>
      <c r="C43" s="43" t="s">
        <v>209</v>
      </c>
    </row>
    <row r="44" spans="1:3" ht="54.75" thickBot="1">
      <c r="A44" s="41" t="s">
        <v>210</v>
      </c>
      <c r="B44" s="39" t="s">
        <v>211</v>
      </c>
      <c r="C44" s="40" t="s">
        <v>212</v>
      </c>
    </row>
    <row r="45" spans="1:3" ht="41.25" thickBot="1">
      <c r="A45" s="42" t="s">
        <v>213</v>
      </c>
      <c r="B45" s="42" t="s">
        <v>214</v>
      </c>
      <c r="C45" s="43" t="s">
        <v>215</v>
      </c>
    </row>
    <row r="46" spans="1:3" ht="41.25" thickBot="1">
      <c r="A46" s="41" t="s">
        <v>216</v>
      </c>
      <c r="B46" s="39" t="s">
        <v>217</v>
      </c>
      <c r="C46" s="40" t="s">
        <v>218</v>
      </c>
    </row>
    <row r="47" spans="1:3" ht="41.25" thickBot="1">
      <c r="A47" s="41" t="s">
        <v>219</v>
      </c>
      <c r="B47" s="42" t="s">
        <v>220</v>
      </c>
      <c r="C47" s="43" t="s">
        <v>221</v>
      </c>
    </row>
    <row r="48" spans="1:3" ht="41.25" thickBot="1">
      <c r="A48" s="41" t="s">
        <v>222</v>
      </c>
      <c r="B48" s="39" t="s">
        <v>223</v>
      </c>
      <c r="C48" s="40" t="s">
        <v>224</v>
      </c>
    </row>
    <row r="49" spans="1:3" ht="41.25" thickBot="1">
      <c r="A49" s="41" t="s">
        <v>225</v>
      </c>
      <c r="B49" s="42" t="s">
        <v>226</v>
      </c>
      <c r="C49" s="43" t="s">
        <v>227</v>
      </c>
    </row>
    <row r="50" spans="1:3" ht="54.75" thickBot="1">
      <c r="A50" s="39" t="s">
        <v>228</v>
      </c>
      <c r="B50" s="39" t="s">
        <v>229</v>
      </c>
      <c r="C50" s="40" t="s">
        <v>230</v>
      </c>
    </row>
    <row r="51" spans="1:3" ht="41.25" thickBot="1">
      <c r="A51" s="41" t="s">
        <v>231</v>
      </c>
      <c r="B51" s="42" t="s">
        <v>232</v>
      </c>
      <c r="C51" s="43" t="s">
        <v>233</v>
      </c>
    </row>
    <row r="52" spans="1:3" ht="68.25" thickBot="1">
      <c r="A52" s="41" t="s">
        <v>234</v>
      </c>
      <c r="B52" s="39" t="s">
        <v>235</v>
      </c>
      <c r="C52" s="40" t="s">
        <v>236</v>
      </c>
    </row>
    <row r="53" spans="1:3" ht="41.25" thickBot="1">
      <c r="A53" s="41" t="s">
        <v>237</v>
      </c>
      <c r="B53" s="42" t="s">
        <v>238</v>
      </c>
      <c r="C53" s="43" t="s">
        <v>239</v>
      </c>
    </row>
    <row r="54" spans="1:3" ht="54.75" thickBot="1">
      <c r="A54" s="41" t="s">
        <v>240</v>
      </c>
      <c r="B54" s="39" t="s">
        <v>241</v>
      </c>
      <c r="C54" s="40" t="s">
        <v>242</v>
      </c>
    </row>
    <row r="55" spans="1:3" ht="54.75" thickBot="1">
      <c r="A55" s="41" t="s">
        <v>243</v>
      </c>
      <c r="B55" s="42" t="s">
        <v>244</v>
      </c>
      <c r="C55" s="43" t="s">
        <v>245</v>
      </c>
    </row>
    <row r="56" spans="1:3" ht="54.75" thickBot="1">
      <c r="A56" s="41" t="s">
        <v>246</v>
      </c>
      <c r="B56" s="39" t="s">
        <v>247</v>
      </c>
      <c r="C56" s="40" t="s">
        <v>248</v>
      </c>
    </row>
    <row r="57" spans="1:3" ht="54.75" thickBot="1">
      <c r="A57" s="41" t="s">
        <v>249</v>
      </c>
      <c r="B57" s="42" t="s">
        <v>250</v>
      </c>
      <c r="C57" s="43" t="s">
        <v>251</v>
      </c>
    </row>
    <row r="58" spans="1:3" ht="54.75" thickBot="1">
      <c r="A58" s="41" t="s">
        <v>252</v>
      </c>
      <c r="B58" s="39" t="s">
        <v>253</v>
      </c>
      <c r="C58" s="40" t="s">
        <v>254</v>
      </c>
    </row>
    <row r="59" spans="1:3" ht="54.75" thickBot="1">
      <c r="A59" s="41" t="s">
        <v>255</v>
      </c>
      <c r="B59" s="42" t="s">
        <v>256</v>
      </c>
      <c r="C59" s="43" t="s">
        <v>257</v>
      </c>
    </row>
    <row r="60" spans="1:3" ht="54.75" thickBot="1">
      <c r="A60" s="41" t="s">
        <v>258</v>
      </c>
      <c r="B60" s="39" t="s">
        <v>259</v>
      </c>
      <c r="C60" s="40" t="s">
        <v>260</v>
      </c>
    </row>
    <row r="61" spans="1:3" ht="68.25" thickBot="1">
      <c r="A61" s="41" t="s">
        <v>261</v>
      </c>
      <c r="B61" s="42" t="s">
        <v>262</v>
      </c>
      <c r="C61" s="43" t="s">
        <v>263</v>
      </c>
    </row>
    <row r="62" spans="1:3" ht="68.25" thickBot="1">
      <c r="A62" s="41" t="s">
        <v>264</v>
      </c>
      <c r="B62" s="39" t="s">
        <v>265</v>
      </c>
      <c r="C62" s="40" t="s">
        <v>266</v>
      </c>
    </row>
    <row r="63" spans="1:3" ht="68.25" thickBot="1">
      <c r="A63" s="41" t="s">
        <v>267</v>
      </c>
      <c r="B63" s="42" t="s">
        <v>268</v>
      </c>
      <c r="C63" s="43" t="s">
        <v>269</v>
      </c>
    </row>
    <row r="64" spans="1:3" ht="54.75" thickBot="1">
      <c r="A64" s="41" t="s">
        <v>270</v>
      </c>
      <c r="B64" s="39" t="s">
        <v>271</v>
      </c>
      <c r="C64" s="40" t="s">
        <v>272</v>
      </c>
    </row>
    <row r="65" spans="1:3" ht="54.75" thickBot="1">
      <c r="A65" s="41" t="s">
        <v>273</v>
      </c>
      <c r="B65" s="42" t="s">
        <v>274</v>
      </c>
      <c r="C65" s="43" t="s">
        <v>275</v>
      </c>
    </row>
    <row r="66" spans="1:3" ht="68.25" thickBot="1">
      <c r="A66" s="41" t="s">
        <v>276</v>
      </c>
      <c r="B66" s="39" t="s">
        <v>277</v>
      </c>
      <c r="C66" s="40" t="s">
        <v>278</v>
      </c>
    </row>
    <row r="67" spans="1:3" ht="54.75" thickBot="1">
      <c r="A67" s="41" t="s">
        <v>279</v>
      </c>
      <c r="B67" s="42" t="s">
        <v>280</v>
      </c>
      <c r="C67" s="43" t="s">
        <v>281</v>
      </c>
    </row>
    <row r="68" spans="1:3" ht="68.25" thickBot="1">
      <c r="A68" s="41" t="s">
        <v>282</v>
      </c>
      <c r="B68" s="39" t="s">
        <v>283</v>
      </c>
      <c r="C68" s="40" t="s">
        <v>284</v>
      </c>
    </row>
    <row r="69" spans="1:3" ht="54.75" thickBot="1">
      <c r="A69" s="41" t="s">
        <v>285</v>
      </c>
      <c r="B69" s="42" t="s">
        <v>286</v>
      </c>
      <c r="C69" s="43" t="s">
        <v>287</v>
      </c>
    </row>
    <row r="70" spans="1:3" ht="54.75" thickBot="1">
      <c r="A70" s="41" t="s">
        <v>288</v>
      </c>
      <c r="B70" s="39" t="s">
        <v>289</v>
      </c>
      <c r="C70" s="40" t="s">
        <v>290</v>
      </c>
    </row>
    <row r="71" spans="1:3" ht="54.75" thickBot="1">
      <c r="A71" s="41" t="s">
        <v>291</v>
      </c>
      <c r="B71" s="42" t="s">
        <v>292</v>
      </c>
      <c r="C71" s="43" t="s">
        <v>293</v>
      </c>
    </row>
    <row r="72" spans="1:3" ht="54.75" thickBot="1">
      <c r="A72" s="41" t="s">
        <v>294</v>
      </c>
      <c r="B72" s="39" t="s">
        <v>295</v>
      </c>
      <c r="C72" s="40" t="s">
        <v>296</v>
      </c>
    </row>
    <row r="73" spans="1:3" ht="54.75" thickBot="1">
      <c r="A73" s="41" t="s">
        <v>297</v>
      </c>
      <c r="B73" s="42" t="s">
        <v>298</v>
      </c>
      <c r="C73" s="43" t="s">
        <v>299</v>
      </c>
    </row>
    <row r="74" spans="1:3" ht="54.75" thickBot="1">
      <c r="A74" s="41" t="s">
        <v>300</v>
      </c>
      <c r="B74" s="39" t="s">
        <v>301</v>
      </c>
      <c r="C74" s="40" t="s">
        <v>302</v>
      </c>
    </row>
    <row r="75" spans="1:3" ht="54.75" thickBot="1">
      <c r="A75" s="41" t="s">
        <v>303</v>
      </c>
      <c r="B75" s="42" t="s">
        <v>304</v>
      </c>
      <c r="C75" s="43" t="s">
        <v>305</v>
      </c>
    </row>
    <row r="76" spans="1:3" ht="54.75" thickBot="1">
      <c r="A76" s="41" t="s">
        <v>306</v>
      </c>
      <c r="B76" s="39" t="s">
        <v>307</v>
      </c>
      <c r="C76" s="40" t="s">
        <v>308</v>
      </c>
    </row>
    <row r="77" spans="1:3" ht="54.75" thickBot="1">
      <c r="A77" s="41" t="s">
        <v>309</v>
      </c>
      <c r="B77" s="42" t="s">
        <v>310</v>
      </c>
      <c r="C77" s="43" t="s">
        <v>311</v>
      </c>
    </row>
    <row r="78" spans="1:3" ht="68.25" thickBot="1">
      <c r="A78" s="41" t="s">
        <v>300</v>
      </c>
      <c r="B78" s="39" t="s">
        <v>312</v>
      </c>
      <c r="C78" s="40" t="s">
        <v>302</v>
      </c>
    </row>
    <row r="79" spans="1:3" ht="54.75" thickBot="1">
      <c r="A79" s="42" t="s">
        <v>313</v>
      </c>
      <c r="B79" s="42" t="s">
        <v>314</v>
      </c>
      <c r="C79" s="43" t="s">
        <v>315</v>
      </c>
    </row>
    <row r="80" spans="1:3" ht="54.75" thickBot="1">
      <c r="A80" s="41" t="s">
        <v>316</v>
      </c>
      <c r="B80" s="39" t="s">
        <v>317</v>
      </c>
      <c r="C80" s="40" t="s">
        <v>318</v>
      </c>
    </row>
    <row r="81" spans="1:3" ht="54.75" thickBot="1">
      <c r="A81" s="41" t="s">
        <v>316</v>
      </c>
      <c r="B81" s="42" t="s">
        <v>317</v>
      </c>
      <c r="C81" s="43" t="s">
        <v>318</v>
      </c>
    </row>
    <row r="82" spans="1:3" ht="54.75" thickBot="1">
      <c r="A82" s="41" t="s">
        <v>319</v>
      </c>
      <c r="B82" s="39" t="s">
        <v>320</v>
      </c>
      <c r="C82" s="40" t="s">
        <v>321</v>
      </c>
    </row>
    <row r="83" spans="1:3" ht="68.25" thickBot="1">
      <c r="A83" s="41" t="s">
        <v>322</v>
      </c>
      <c r="B83" s="42" t="s">
        <v>323</v>
      </c>
      <c r="C83" s="43" t="s">
        <v>324</v>
      </c>
    </row>
    <row r="84" spans="1:3" ht="54.75" thickBot="1">
      <c r="A84" s="41" t="s">
        <v>325</v>
      </c>
      <c r="B84" s="39" t="s">
        <v>326</v>
      </c>
      <c r="C84" s="40" t="s">
        <v>327</v>
      </c>
    </row>
    <row r="85" spans="1:3" ht="68.25" thickBot="1">
      <c r="A85" s="41" t="s">
        <v>328</v>
      </c>
      <c r="B85" s="42" t="s">
        <v>329</v>
      </c>
      <c r="C85" s="43" t="s">
        <v>330</v>
      </c>
    </row>
    <row r="86" spans="1:3" ht="81.75" thickBot="1">
      <c r="A86" s="41" t="s">
        <v>331</v>
      </c>
      <c r="B86" s="39" t="s">
        <v>332</v>
      </c>
      <c r="C86" s="40" t="s">
        <v>333</v>
      </c>
    </row>
    <row r="87" spans="1:3" ht="81.75" thickBot="1">
      <c r="A87" s="41" t="s">
        <v>334</v>
      </c>
      <c r="B87" s="42" t="s">
        <v>335</v>
      </c>
      <c r="C87" s="43" t="s">
        <v>336</v>
      </c>
    </row>
    <row r="88" spans="1:3" ht="68.25" thickBot="1">
      <c r="A88" s="41" t="s">
        <v>337</v>
      </c>
      <c r="B88" s="39" t="s">
        <v>338</v>
      </c>
      <c r="C88" s="40" t="s">
        <v>339</v>
      </c>
    </row>
    <row r="89" spans="1:3" ht="68.25" thickBot="1">
      <c r="A89" s="41" t="s">
        <v>340</v>
      </c>
      <c r="B89" s="42" t="s">
        <v>341</v>
      </c>
      <c r="C89" s="43" t="s">
        <v>342</v>
      </c>
    </row>
    <row r="90" spans="1:3" ht="68.25" thickBot="1">
      <c r="A90" s="41" t="s">
        <v>343</v>
      </c>
      <c r="B90" s="39" t="s">
        <v>344</v>
      </c>
      <c r="C90" s="40" t="s">
        <v>345</v>
      </c>
    </row>
    <row r="91" spans="1:3" ht="68.25" thickBot="1">
      <c r="A91" s="41" t="s">
        <v>346</v>
      </c>
      <c r="B91" s="42" t="s">
        <v>347</v>
      </c>
      <c r="C91" s="43" t="s">
        <v>348</v>
      </c>
    </row>
    <row r="92" spans="1:3" ht="54.75" thickBot="1">
      <c r="A92" s="41" t="s">
        <v>349</v>
      </c>
      <c r="B92" s="39" t="s">
        <v>350</v>
      </c>
      <c r="C92" s="40" t="s">
        <v>351</v>
      </c>
    </row>
    <row r="93" spans="1:3" ht="68.25" thickBot="1">
      <c r="A93" s="41" t="s">
        <v>352</v>
      </c>
      <c r="B93" s="42" t="s">
        <v>353</v>
      </c>
      <c r="C93" s="43" t="s">
        <v>354</v>
      </c>
    </row>
    <row r="94" spans="1:3" ht="41.25" thickBot="1">
      <c r="A94" s="41" t="s">
        <v>355</v>
      </c>
      <c r="B94" s="39" t="s">
        <v>356</v>
      </c>
      <c r="C94" s="40" t="s">
        <v>357</v>
      </c>
    </row>
    <row r="95" spans="1:3" ht="68.25" thickBot="1">
      <c r="A95" s="41" t="s">
        <v>319</v>
      </c>
      <c r="B95" s="42" t="s">
        <v>358</v>
      </c>
      <c r="C95" s="43" t="s">
        <v>321</v>
      </c>
    </row>
    <row r="96" spans="1:3" ht="68.25" thickBot="1">
      <c r="A96" s="41" t="s">
        <v>359</v>
      </c>
      <c r="B96" s="39" t="s">
        <v>360</v>
      </c>
      <c r="C96" s="40" t="s">
        <v>361</v>
      </c>
    </row>
    <row r="97" spans="1:3" ht="41.25" thickBot="1">
      <c r="A97" s="42" t="s">
        <v>362</v>
      </c>
      <c r="B97" s="42" t="s">
        <v>363</v>
      </c>
      <c r="C97" s="43" t="s">
        <v>364</v>
      </c>
    </row>
    <row r="98" spans="1:3" ht="41.25" thickBot="1">
      <c r="A98" s="39" t="s">
        <v>365</v>
      </c>
      <c r="B98" s="39" t="s">
        <v>366</v>
      </c>
      <c r="C98" s="40" t="s">
        <v>367</v>
      </c>
    </row>
    <row r="99" spans="1:3" ht="41.25" thickBot="1">
      <c r="A99" s="41" t="s">
        <v>368</v>
      </c>
      <c r="B99" s="42" t="s">
        <v>369</v>
      </c>
      <c r="C99" s="43" t="s">
        <v>370</v>
      </c>
    </row>
    <row r="100" spans="1:3" ht="54.75" thickBot="1">
      <c r="A100" s="41" t="s">
        <v>371</v>
      </c>
      <c r="B100" s="39" t="s">
        <v>372</v>
      </c>
      <c r="C100" s="40" t="s">
        <v>373</v>
      </c>
    </row>
    <row r="101" spans="1:3" ht="41.25" thickBot="1">
      <c r="A101" s="41" t="s">
        <v>374</v>
      </c>
      <c r="B101" s="42" t="s">
        <v>375</v>
      </c>
      <c r="C101" s="43" t="s">
        <v>376</v>
      </c>
    </row>
    <row r="102" spans="1:3" ht="54.75" thickBot="1">
      <c r="A102" s="41" t="s">
        <v>377</v>
      </c>
      <c r="B102" s="39" t="s">
        <v>378</v>
      </c>
      <c r="C102" s="40" t="s">
        <v>379</v>
      </c>
    </row>
    <row r="103" spans="1:3" ht="54.75" thickBot="1">
      <c r="A103" s="41" t="s">
        <v>380</v>
      </c>
      <c r="B103" s="42" t="s">
        <v>381</v>
      </c>
      <c r="C103" s="43" t="s">
        <v>382</v>
      </c>
    </row>
    <row r="104" spans="1:3" ht="54.75" thickBot="1">
      <c r="A104" s="41" t="s">
        <v>383</v>
      </c>
      <c r="B104" s="39" t="s">
        <v>384</v>
      </c>
      <c r="C104" s="40" t="s">
        <v>385</v>
      </c>
    </row>
    <row r="105" spans="1:3" ht="54.75" thickBot="1">
      <c r="A105" s="41" t="s">
        <v>386</v>
      </c>
      <c r="B105" s="42" t="s">
        <v>387</v>
      </c>
      <c r="C105" s="43" t="s">
        <v>388</v>
      </c>
    </row>
    <row r="106" spans="1:3" ht="54.75" thickBot="1">
      <c r="A106" s="39" t="s">
        <v>389</v>
      </c>
      <c r="B106" s="39" t="s">
        <v>390</v>
      </c>
      <c r="C106" s="40" t="s">
        <v>391</v>
      </c>
    </row>
    <row r="107" spans="1:3" ht="54.75" thickBot="1">
      <c r="A107" s="41" t="s">
        <v>392</v>
      </c>
      <c r="B107" s="42" t="s">
        <v>393</v>
      </c>
      <c r="C107" s="43" t="s">
        <v>394</v>
      </c>
    </row>
    <row r="108" spans="1:3" ht="54.75" thickBot="1">
      <c r="A108" s="41" t="s">
        <v>395</v>
      </c>
      <c r="B108" s="39" t="s">
        <v>396</v>
      </c>
      <c r="C108" s="40" t="s">
        <v>397</v>
      </c>
    </row>
    <row r="109" spans="1:3" ht="54.75" thickBot="1">
      <c r="A109" s="41" t="s">
        <v>398</v>
      </c>
      <c r="B109" s="42" t="s">
        <v>396</v>
      </c>
      <c r="C109" s="43" t="s">
        <v>399</v>
      </c>
    </row>
    <row r="110" spans="1:3" ht="54.75" thickBot="1">
      <c r="A110" s="41" t="s">
        <v>400</v>
      </c>
      <c r="B110" s="39" t="s">
        <v>401</v>
      </c>
      <c r="C110" s="40" t="s">
        <v>397</v>
      </c>
    </row>
    <row r="111" spans="1:3" ht="54.75" thickBot="1">
      <c r="A111" s="41" t="s">
        <v>402</v>
      </c>
      <c r="B111" s="42" t="s">
        <v>401</v>
      </c>
      <c r="C111" s="43" t="s">
        <v>403</v>
      </c>
    </row>
    <row r="112" spans="1:3" ht="54.75" thickBot="1">
      <c r="A112" s="41" t="s">
        <v>404</v>
      </c>
      <c r="B112" s="39" t="s">
        <v>401</v>
      </c>
      <c r="C112" s="40" t="s">
        <v>391</v>
      </c>
    </row>
    <row r="113" spans="1:3" ht="54.75" thickBot="1">
      <c r="A113" s="41" t="s">
        <v>405</v>
      </c>
      <c r="B113" s="42" t="s">
        <v>401</v>
      </c>
      <c r="C113" s="43" t="s">
        <v>397</v>
      </c>
    </row>
    <row r="114" spans="1:3" ht="54.75" thickBot="1">
      <c r="A114" s="41" t="s">
        <v>406</v>
      </c>
      <c r="B114" s="39" t="s">
        <v>407</v>
      </c>
      <c r="C114" s="40" t="s">
        <v>408</v>
      </c>
    </row>
    <row r="115" spans="1:3" ht="68.25" thickBot="1">
      <c r="A115" s="41" t="s">
        <v>409</v>
      </c>
      <c r="B115" s="42" t="s">
        <v>410</v>
      </c>
      <c r="C115" s="43" t="s">
        <v>411</v>
      </c>
    </row>
    <row r="116" spans="1:3" ht="54.75" thickBot="1">
      <c r="A116" s="41" t="s">
        <v>389</v>
      </c>
      <c r="B116" s="39" t="s">
        <v>390</v>
      </c>
      <c r="C116" s="40" t="s">
        <v>391</v>
      </c>
    </row>
    <row r="117" spans="1:3" ht="54.75" thickBot="1">
      <c r="A117" s="41" t="s">
        <v>392</v>
      </c>
      <c r="B117" s="42" t="s">
        <v>393</v>
      </c>
      <c r="C117" s="43" t="s">
        <v>394</v>
      </c>
    </row>
    <row r="118" spans="1:3" ht="54.75" thickBot="1">
      <c r="A118" s="39" t="s">
        <v>412</v>
      </c>
      <c r="B118" s="39" t="s">
        <v>413</v>
      </c>
      <c r="C118" s="40" t="s">
        <v>414</v>
      </c>
    </row>
    <row r="119" spans="1:3" ht="54.75" thickBot="1">
      <c r="A119" s="41" t="s">
        <v>415</v>
      </c>
      <c r="B119" s="42" t="s">
        <v>416</v>
      </c>
      <c r="C119" s="43" t="s">
        <v>417</v>
      </c>
    </row>
    <row r="120" spans="1:3" ht="54.75" thickBot="1">
      <c r="A120" s="41" t="s">
        <v>418</v>
      </c>
      <c r="B120" s="39" t="s">
        <v>419</v>
      </c>
      <c r="C120" s="40" t="s">
        <v>420</v>
      </c>
    </row>
    <row r="121" spans="1:3" ht="68.25" thickBot="1">
      <c r="A121" s="41" t="s">
        <v>421</v>
      </c>
      <c r="B121" s="42" t="s">
        <v>422</v>
      </c>
      <c r="C121" s="43" t="s">
        <v>423</v>
      </c>
    </row>
    <row r="122" spans="1:3" ht="54.75" thickBot="1">
      <c r="A122" s="41" t="s">
        <v>424</v>
      </c>
      <c r="B122" s="39" t="s">
        <v>425</v>
      </c>
      <c r="C122" s="40" t="s">
        <v>426</v>
      </c>
    </row>
    <row r="123" spans="1:3" ht="68.25" thickBot="1">
      <c r="A123" s="41" t="s">
        <v>427</v>
      </c>
      <c r="B123" s="42" t="s">
        <v>428</v>
      </c>
      <c r="C123" s="43" t="s">
        <v>429</v>
      </c>
    </row>
    <row r="124" spans="1:3" ht="54.75" thickBot="1">
      <c r="A124" s="39" t="s">
        <v>430</v>
      </c>
      <c r="B124" s="39" t="s">
        <v>431</v>
      </c>
      <c r="C124" s="40" t="s">
        <v>432</v>
      </c>
    </row>
    <row r="125" spans="1:3" ht="41.25" thickBot="1">
      <c r="A125" s="41" t="s">
        <v>433</v>
      </c>
      <c r="B125" s="42" t="s">
        <v>434</v>
      </c>
      <c r="C125" s="43" t="s">
        <v>435</v>
      </c>
    </row>
    <row r="126" spans="1:3" ht="41.25" thickBot="1">
      <c r="A126" s="41" t="s">
        <v>436</v>
      </c>
      <c r="B126" s="39" t="s">
        <v>437</v>
      </c>
      <c r="C126" s="40" t="s">
        <v>438</v>
      </c>
    </row>
    <row r="127" spans="1:3" ht="54.75" thickBot="1">
      <c r="A127" s="41" t="s">
        <v>439</v>
      </c>
      <c r="B127" s="42" t="s">
        <v>440</v>
      </c>
      <c r="C127" s="43" t="s">
        <v>441</v>
      </c>
    </row>
    <row r="128" spans="1:3" ht="68.25" thickBot="1">
      <c r="A128" s="41" t="s">
        <v>442</v>
      </c>
      <c r="B128" s="39" t="s">
        <v>443</v>
      </c>
      <c r="C128" s="40" t="s">
        <v>444</v>
      </c>
    </row>
    <row r="129" spans="1:3" ht="41.25" thickBot="1">
      <c r="A129" s="41" t="s">
        <v>445</v>
      </c>
      <c r="B129" s="42" t="s">
        <v>446</v>
      </c>
      <c r="C129" s="43" t="s">
        <v>447</v>
      </c>
    </row>
    <row r="130" spans="1:3" ht="68.25" thickBot="1">
      <c r="A130" s="41" t="s">
        <v>448</v>
      </c>
      <c r="B130" s="39" t="s">
        <v>449</v>
      </c>
      <c r="C130" s="40" t="s">
        <v>450</v>
      </c>
    </row>
    <row r="131" spans="1:3" ht="41.25" thickBot="1">
      <c r="A131" s="41" t="s">
        <v>451</v>
      </c>
      <c r="B131" s="42" t="s">
        <v>452</v>
      </c>
      <c r="C131" s="43" t="s">
        <v>453</v>
      </c>
    </row>
    <row r="132" spans="1:3" ht="68.25" thickBot="1">
      <c r="A132" s="41" t="s">
        <v>454</v>
      </c>
      <c r="B132" s="39" t="s">
        <v>455</v>
      </c>
      <c r="C132" s="40" t="s">
        <v>456</v>
      </c>
    </row>
    <row r="133" spans="1:3" ht="54.75" thickBot="1">
      <c r="A133" s="41" t="s">
        <v>457</v>
      </c>
      <c r="B133" s="42" t="s">
        <v>458</v>
      </c>
      <c r="C133" s="43" t="s">
        <v>459</v>
      </c>
    </row>
    <row r="134" spans="1:3" ht="54.75" thickBot="1">
      <c r="A134" s="41" t="s">
        <v>460</v>
      </c>
      <c r="B134" s="39" t="s">
        <v>461</v>
      </c>
      <c r="C134" s="40" t="s">
        <v>462</v>
      </c>
    </row>
    <row r="135" spans="1:3" ht="68.25" thickBot="1">
      <c r="A135" s="41" t="s">
        <v>463</v>
      </c>
      <c r="B135" s="42" t="s">
        <v>464</v>
      </c>
      <c r="C135" s="43" t="s">
        <v>465</v>
      </c>
    </row>
    <row r="136" spans="1:3" ht="54.75" thickBot="1">
      <c r="A136" s="41" t="s">
        <v>466</v>
      </c>
      <c r="B136" s="39" t="s">
        <v>467</v>
      </c>
      <c r="C136" s="40" t="s">
        <v>468</v>
      </c>
    </row>
    <row r="137" spans="1:3" ht="68.25" thickBot="1">
      <c r="A137" s="41" t="s">
        <v>469</v>
      </c>
      <c r="B137" s="42" t="s">
        <v>470</v>
      </c>
      <c r="C137" s="43" t="s">
        <v>471</v>
      </c>
    </row>
    <row r="138" spans="1:3" ht="54.75" thickBot="1">
      <c r="A138" s="39" t="s">
        <v>472</v>
      </c>
      <c r="B138" s="39" t="s">
        <v>473</v>
      </c>
      <c r="C138" s="40" t="s">
        <v>474</v>
      </c>
    </row>
    <row r="139" spans="1:3" ht="54.75" thickBot="1">
      <c r="A139" s="41" t="s">
        <v>475</v>
      </c>
      <c r="B139" s="42" t="s">
        <v>476</v>
      </c>
      <c r="C139" s="43" t="s">
        <v>477</v>
      </c>
    </row>
    <row r="140" spans="1:3" ht="54.75" thickBot="1">
      <c r="A140" s="41" t="s">
        <v>478</v>
      </c>
      <c r="B140" s="39" t="s">
        <v>479</v>
      </c>
      <c r="C140" s="40" t="s">
        <v>480</v>
      </c>
    </row>
    <row r="141" spans="1:3" ht="81.75" thickBot="1">
      <c r="A141" s="41" t="s">
        <v>481</v>
      </c>
      <c r="B141" s="42" t="s">
        <v>482</v>
      </c>
      <c r="C141" s="43" t="s">
        <v>483</v>
      </c>
    </row>
    <row r="142" spans="1:3" ht="54.75" thickBot="1">
      <c r="A142" s="41" t="s">
        <v>484</v>
      </c>
      <c r="B142" s="39" t="s">
        <v>485</v>
      </c>
      <c r="C142" s="40" t="s">
        <v>486</v>
      </c>
    </row>
    <row r="143" spans="1:3" ht="81.75" thickBot="1">
      <c r="A143" s="41" t="s">
        <v>487</v>
      </c>
      <c r="B143" s="42" t="s">
        <v>488</v>
      </c>
      <c r="C143" s="43" t="s">
        <v>489</v>
      </c>
    </row>
    <row r="144" spans="1:3" ht="68.25" thickBot="1">
      <c r="A144" s="41" t="s">
        <v>490</v>
      </c>
      <c r="B144" s="39" t="s">
        <v>491</v>
      </c>
      <c r="C144" s="40" t="s">
        <v>492</v>
      </c>
    </row>
    <row r="145" spans="1:3" ht="68.25" thickBot="1">
      <c r="A145" s="41" t="s">
        <v>493</v>
      </c>
      <c r="B145" s="42" t="s">
        <v>491</v>
      </c>
      <c r="C145" s="43" t="s">
        <v>492</v>
      </c>
    </row>
    <row r="146" spans="1:3" ht="81.75" thickBot="1">
      <c r="A146" s="41" t="s">
        <v>494</v>
      </c>
      <c r="B146" s="39" t="s">
        <v>495</v>
      </c>
      <c r="C146" s="40" t="s">
        <v>496</v>
      </c>
    </row>
    <row r="147" spans="1:3" ht="68.25" thickBot="1">
      <c r="A147" s="41" t="s">
        <v>497</v>
      </c>
      <c r="B147" s="42" t="s">
        <v>498</v>
      </c>
      <c r="C147" s="43" t="s">
        <v>499</v>
      </c>
    </row>
    <row r="148" spans="1:3" ht="68.25" thickBot="1">
      <c r="A148" s="41" t="s">
        <v>500</v>
      </c>
      <c r="B148" s="39" t="s">
        <v>501</v>
      </c>
      <c r="C148" s="40" t="s">
        <v>502</v>
      </c>
    </row>
    <row r="149" spans="1:3" ht="81.75" thickBot="1">
      <c r="A149" s="41" t="s">
        <v>472</v>
      </c>
      <c r="B149" s="42" t="s">
        <v>503</v>
      </c>
      <c r="C149" s="43" t="s">
        <v>474</v>
      </c>
    </row>
    <row r="150" spans="1:3" ht="95.25" thickBot="1">
      <c r="A150" s="41" t="s">
        <v>504</v>
      </c>
      <c r="B150" s="39" t="s">
        <v>505</v>
      </c>
      <c r="C150" s="40" t="s">
        <v>506</v>
      </c>
    </row>
    <row r="151" spans="1:3" ht="108.75" thickBot="1">
      <c r="A151" s="41" t="s">
        <v>507</v>
      </c>
      <c r="B151" s="42" t="s">
        <v>508</v>
      </c>
      <c r="C151" s="43" t="s">
        <v>509</v>
      </c>
    </row>
    <row r="152" spans="1:3" ht="54.75" thickBot="1">
      <c r="A152" s="41" t="s">
        <v>510</v>
      </c>
      <c r="B152" s="39" t="s">
        <v>511</v>
      </c>
      <c r="C152" s="40" t="s">
        <v>512</v>
      </c>
    </row>
    <row r="153" spans="1:3" ht="54.75" thickBot="1">
      <c r="A153" s="41" t="s">
        <v>513</v>
      </c>
      <c r="B153" s="42" t="s">
        <v>514</v>
      </c>
      <c r="C153" s="43" t="s">
        <v>515</v>
      </c>
    </row>
    <row r="154" spans="1:3" ht="54.75" thickBot="1">
      <c r="A154" s="41" t="s">
        <v>516</v>
      </c>
      <c r="B154" s="39" t="s">
        <v>517</v>
      </c>
      <c r="C154" s="40" t="s">
        <v>518</v>
      </c>
    </row>
    <row r="155" spans="1:3" ht="54.75" thickBot="1">
      <c r="A155" s="41" t="s">
        <v>519</v>
      </c>
      <c r="B155" s="42" t="s">
        <v>520</v>
      </c>
      <c r="C155" s="43" t="s">
        <v>521</v>
      </c>
    </row>
    <row r="156" spans="1:3" ht="68.25" thickBot="1">
      <c r="A156" s="39" t="s">
        <v>522</v>
      </c>
      <c r="B156" s="39" t="s">
        <v>523</v>
      </c>
      <c r="C156" s="40" t="s">
        <v>524</v>
      </c>
    </row>
    <row r="157" spans="1:3" ht="54.75" thickBot="1">
      <c r="A157" s="41" t="s">
        <v>525</v>
      </c>
      <c r="B157" s="42" t="s">
        <v>526</v>
      </c>
      <c r="C157" s="43" t="s">
        <v>527</v>
      </c>
    </row>
    <row r="158" spans="1:3" ht="54.75" thickBot="1">
      <c r="A158" s="41" t="s">
        <v>516</v>
      </c>
      <c r="B158" s="39" t="s">
        <v>517</v>
      </c>
      <c r="C158" s="40" t="s">
        <v>518</v>
      </c>
    </row>
    <row r="159" spans="1:3" ht="68.25" thickBot="1">
      <c r="A159" s="41" t="s">
        <v>528</v>
      </c>
      <c r="B159" s="42" t="s">
        <v>529</v>
      </c>
      <c r="C159" s="43" t="s">
        <v>530</v>
      </c>
    </row>
    <row r="160" spans="1:3" ht="54.75" thickBot="1">
      <c r="A160" s="41" t="s">
        <v>531</v>
      </c>
      <c r="B160" s="39" t="s">
        <v>532</v>
      </c>
      <c r="C160" s="40" t="s">
        <v>533</v>
      </c>
    </row>
    <row r="161" spans="1:3" ht="54.75" thickBot="1">
      <c r="A161" s="41" t="s">
        <v>534</v>
      </c>
      <c r="B161" s="42" t="s">
        <v>535</v>
      </c>
      <c r="C161" s="43" t="s">
        <v>536</v>
      </c>
    </row>
    <row r="162" spans="1:3" ht="54.75" thickBot="1">
      <c r="A162" s="41" t="s">
        <v>537</v>
      </c>
      <c r="B162" s="39" t="s">
        <v>538</v>
      </c>
      <c r="C162" s="40" t="s">
        <v>539</v>
      </c>
    </row>
    <row r="163" spans="1:3" ht="54.75" thickBot="1">
      <c r="A163" s="41" t="s">
        <v>540</v>
      </c>
      <c r="B163" s="42" t="s">
        <v>541</v>
      </c>
      <c r="C163" s="43" t="s">
        <v>542</v>
      </c>
    </row>
    <row r="164" spans="1:3" ht="54.75" thickBot="1">
      <c r="A164" s="41" t="s">
        <v>519</v>
      </c>
      <c r="B164" s="39" t="s">
        <v>520</v>
      </c>
      <c r="C164" s="40" t="s">
        <v>521</v>
      </c>
    </row>
    <row r="165" spans="1:3" ht="41.25" thickBot="1">
      <c r="A165" s="41" t="s">
        <v>543</v>
      </c>
      <c r="B165" s="42" t="s">
        <v>544</v>
      </c>
      <c r="C165" s="43" t="s">
        <v>545</v>
      </c>
    </row>
    <row r="166" spans="1:3" ht="54.75" thickBot="1">
      <c r="A166" s="39" t="s">
        <v>546</v>
      </c>
      <c r="B166" s="39" t="s">
        <v>547</v>
      </c>
      <c r="C166" s="40" t="s">
        <v>548</v>
      </c>
    </row>
    <row r="167" spans="1:3" ht="68.25" thickBot="1">
      <c r="A167" s="41" t="s">
        <v>549</v>
      </c>
      <c r="B167" s="42" t="s">
        <v>550</v>
      </c>
      <c r="C167" s="43" t="s">
        <v>551</v>
      </c>
    </row>
    <row r="168" spans="1:3" ht="68.25" thickBot="1">
      <c r="A168" s="41" t="s">
        <v>552</v>
      </c>
      <c r="B168" s="39" t="s">
        <v>553</v>
      </c>
      <c r="C168" s="40" t="s">
        <v>554</v>
      </c>
    </row>
    <row r="169" spans="1:3" ht="54.75" thickBot="1">
      <c r="A169" s="41" t="s">
        <v>555</v>
      </c>
      <c r="B169" s="42" t="s">
        <v>556</v>
      </c>
      <c r="C169" s="43" t="s">
        <v>557</v>
      </c>
    </row>
    <row r="170" spans="1:3" ht="54.75" thickBot="1">
      <c r="A170" s="41" t="s">
        <v>558</v>
      </c>
      <c r="B170" s="39" t="s">
        <v>559</v>
      </c>
      <c r="C170" s="40" t="s">
        <v>560</v>
      </c>
    </row>
    <row r="171" spans="1:3" ht="54.75" thickBot="1">
      <c r="A171" s="42" t="s">
        <v>561</v>
      </c>
      <c r="B171" s="42" t="s">
        <v>562</v>
      </c>
      <c r="C171" s="43" t="s">
        <v>563</v>
      </c>
    </row>
    <row r="172" spans="1:3" ht="81.75" thickBot="1">
      <c r="A172" s="41" t="s">
        <v>564</v>
      </c>
      <c r="B172" s="39" t="s">
        <v>565</v>
      </c>
      <c r="C172" s="40" t="s">
        <v>566</v>
      </c>
    </row>
    <row r="173" spans="1:3" ht="54.75" thickBot="1">
      <c r="A173" s="41" t="s">
        <v>567</v>
      </c>
      <c r="B173" s="42" t="s">
        <v>568</v>
      </c>
      <c r="C173" s="43" t="s">
        <v>569</v>
      </c>
    </row>
    <row r="174" spans="1:3" ht="54.75" thickBot="1">
      <c r="A174" s="41" t="s">
        <v>570</v>
      </c>
      <c r="B174" s="39" t="s">
        <v>571</v>
      </c>
      <c r="C174" s="40" t="s">
        <v>572</v>
      </c>
    </row>
    <row r="175" spans="1:3" ht="54.75" thickBot="1">
      <c r="A175" s="41" t="s">
        <v>573</v>
      </c>
      <c r="B175" s="42" t="s">
        <v>574</v>
      </c>
      <c r="C175" s="43" t="s">
        <v>575</v>
      </c>
    </row>
    <row r="176" spans="1:3" ht="54.75" thickBot="1">
      <c r="A176" s="41" t="s">
        <v>576</v>
      </c>
      <c r="B176" s="39" t="s">
        <v>577</v>
      </c>
      <c r="C176" s="40" t="s">
        <v>578</v>
      </c>
    </row>
    <row r="177" spans="1:3" ht="41.25" thickBot="1">
      <c r="A177" s="41" t="s">
        <v>579</v>
      </c>
      <c r="B177" s="42" t="s">
        <v>580</v>
      </c>
      <c r="C177" s="43" t="s">
        <v>581</v>
      </c>
    </row>
    <row r="178" spans="1:3" ht="54.75" thickBot="1">
      <c r="A178" s="41" t="s">
        <v>582</v>
      </c>
      <c r="B178" s="39" t="s">
        <v>583</v>
      </c>
      <c r="C178" s="40" t="s">
        <v>584</v>
      </c>
    </row>
    <row r="179" spans="1:3" ht="54.75" thickBot="1">
      <c r="A179" s="41" t="s">
        <v>585</v>
      </c>
      <c r="B179" s="42" t="s">
        <v>586</v>
      </c>
      <c r="C179" s="43" t="s">
        <v>587</v>
      </c>
    </row>
    <row r="180" spans="1:3" ht="54.75" thickBot="1">
      <c r="A180" s="41" t="s">
        <v>588</v>
      </c>
      <c r="B180" s="39" t="s">
        <v>589</v>
      </c>
      <c r="C180" s="40" t="s">
        <v>590</v>
      </c>
    </row>
    <row r="181" spans="1:3" ht="41.25" thickBot="1">
      <c r="A181" s="41" t="s">
        <v>579</v>
      </c>
      <c r="B181" s="42" t="s">
        <v>591</v>
      </c>
      <c r="C181" s="43" t="s">
        <v>581</v>
      </c>
    </row>
    <row r="182" spans="1:3" ht="54.75" thickBot="1">
      <c r="A182" s="39" t="s">
        <v>592</v>
      </c>
      <c r="B182" s="39" t="s">
        <v>593</v>
      </c>
      <c r="C182" s="40" t="s">
        <v>594</v>
      </c>
    </row>
    <row r="183" spans="1:3" ht="54.75" thickBot="1">
      <c r="A183" s="41" t="s">
        <v>595</v>
      </c>
      <c r="B183" s="42" t="s">
        <v>596</v>
      </c>
      <c r="C183" s="43" t="s">
        <v>597</v>
      </c>
    </row>
    <row r="184" spans="1:3" ht="41.25" thickBot="1">
      <c r="A184" s="39" t="s">
        <v>598</v>
      </c>
      <c r="B184" s="39" t="s">
        <v>599</v>
      </c>
      <c r="C184" s="40" t="s">
        <v>600</v>
      </c>
    </row>
    <row r="185" spans="1:3" ht="54.75" thickBot="1">
      <c r="A185" s="41" t="s">
        <v>601</v>
      </c>
      <c r="B185" s="42" t="s">
        <v>602</v>
      </c>
      <c r="C185" s="43" t="s">
        <v>603</v>
      </c>
    </row>
    <row r="186" spans="1:3" ht="54.75" thickBot="1">
      <c r="A186" s="41" t="s">
        <v>604</v>
      </c>
      <c r="B186" s="39" t="s">
        <v>605</v>
      </c>
      <c r="C186" s="40" t="s">
        <v>606</v>
      </c>
    </row>
    <row r="187" spans="1:3" ht="54.75" thickBot="1">
      <c r="A187" s="42" t="s">
        <v>607</v>
      </c>
      <c r="B187" s="42" t="s">
        <v>608</v>
      </c>
      <c r="C187" s="43" t="s">
        <v>609</v>
      </c>
    </row>
    <row r="188" spans="1:3" ht="54.75" thickBot="1">
      <c r="A188" s="39" t="s">
        <v>610</v>
      </c>
      <c r="B188" s="39" t="s">
        <v>611</v>
      </c>
      <c r="C188" s="40" t="s">
        <v>612</v>
      </c>
    </row>
    <row r="189" spans="1:3" ht="41.25" thickBot="1">
      <c r="A189" s="41" t="s">
        <v>613</v>
      </c>
      <c r="B189" s="42" t="s">
        <v>614</v>
      </c>
      <c r="C189" s="43" t="s">
        <v>615</v>
      </c>
    </row>
    <row r="190" spans="1:3" ht="54.75" thickBot="1">
      <c r="A190" s="39" t="s">
        <v>616</v>
      </c>
      <c r="B190" s="39" t="s">
        <v>617</v>
      </c>
      <c r="C190" s="40" t="s">
        <v>618</v>
      </c>
    </row>
    <row r="191" spans="1:3" ht="54.75" thickBot="1">
      <c r="A191" s="41" t="s">
        <v>619</v>
      </c>
      <c r="B191" s="42" t="s">
        <v>620</v>
      </c>
      <c r="C191" s="43" t="s">
        <v>621</v>
      </c>
    </row>
    <row r="192" spans="1:3" ht="68.25" thickBot="1">
      <c r="A192" s="41" t="s">
        <v>622</v>
      </c>
      <c r="B192" s="39" t="s">
        <v>623</v>
      </c>
      <c r="C192" s="40" t="s">
        <v>624</v>
      </c>
    </row>
    <row r="193" spans="1:3" ht="68.25" thickBot="1">
      <c r="A193" s="41" t="s">
        <v>625</v>
      </c>
      <c r="B193" s="42" t="s">
        <v>626</v>
      </c>
      <c r="C193" s="43" t="s">
        <v>627</v>
      </c>
    </row>
    <row r="194" spans="1:3" ht="68.25" thickBot="1">
      <c r="A194" s="41" t="s">
        <v>628</v>
      </c>
      <c r="B194" s="39" t="s">
        <v>629</v>
      </c>
      <c r="C194" s="40" t="s">
        <v>630</v>
      </c>
    </row>
    <row r="195" spans="1:3" ht="54.75" thickBot="1">
      <c r="A195" s="41" t="s">
        <v>631</v>
      </c>
      <c r="B195" s="42" t="s">
        <v>632</v>
      </c>
      <c r="C195" s="43" t="s">
        <v>633</v>
      </c>
    </row>
    <row r="196" spans="1:3" ht="54.75" thickBot="1">
      <c r="A196" s="41" t="s">
        <v>634</v>
      </c>
      <c r="B196" s="39" t="s">
        <v>635</v>
      </c>
      <c r="C196" s="40" t="s">
        <v>636</v>
      </c>
    </row>
    <row r="197" spans="1:3" ht="68.25" thickBot="1">
      <c r="A197" s="41" t="s">
        <v>637</v>
      </c>
      <c r="B197" s="42" t="s">
        <v>638</v>
      </c>
      <c r="C197" s="43" t="s">
        <v>639</v>
      </c>
    </row>
    <row r="198" spans="1:3" ht="68.25" thickBot="1">
      <c r="A198" s="41" t="s">
        <v>640</v>
      </c>
      <c r="B198" s="39" t="s">
        <v>641</v>
      </c>
      <c r="C198" s="40" t="s">
        <v>642</v>
      </c>
    </row>
    <row r="199" spans="1:3" ht="68.25" thickBot="1">
      <c r="A199" s="41" t="s">
        <v>643</v>
      </c>
      <c r="B199" s="42" t="s">
        <v>644</v>
      </c>
      <c r="C199" s="43" t="s">
        <v>645</v>
      </c>
    </row>
    <row r="200" spans="1:3" ht="68.25" thickBot="1">
      <c r="A200" s="41" t="s">
        <v>646</v>
      </c>
      <c r="B200" s="39" t="s">
        <v>647</v>
      </c>
      <c r="C200" s="40" t="s">
        <v>648</v>
      </c>
    </row>
    <row r="201" spans="1:3" ht="41.25" thickBot="1">
      <c r="A201" s="42" t="s">
        <v>649</v>
      </c>
      <c r="B201" s="42" t="s">
        <v>650</v>
      </c>
      <c r="C201" s="43" t="s">
        <v>651</v>
      </c>
    </row>
    <row r="202" spans="1:3" ht="41.25" thickBot="1">
      <c r="A202" s="41" t="s">
        <v>652</v>
      </c>
      <c r="B202" s="39" t="s">
        <v>653</v>
      </c>
      <c r="C202" s="40" t="s">
        <v>654</v>
      </c>
    </row>
    <row r="203" spans="1:3" ht="54.75" thickBot="1">
      <c r="A203" s="42" t="s">
        <v>655</v>
      </c>
      <c r="B203" s="42" t="s">
        <v>656</v>
      </c>
      <c r="C203" s="43" t="s">
        <v>657</v>
      </c>
    </row>
    <row r="204" spans="1:3" ht="54.75" thickBot="1">
      <c r="A204" s="41" t="s">
        <v>658</v>
      </c>
      <c r="B204" s="39" t="s">
        <v>659</v>
      </c>
      <c r="C204" s="40" t="s">
        <v>660</v>
      </c>
    </row>
    <row r="205" spans="1:3" ht="41.25" thickBot="1">
      <c r="A205" s="41" t="s">
        <v>661</v>
      </c>
      <c r="B205" s="42" t="s">
        <v>662</v>
      </c>
      <c r="C205" s="43" t="s">
        <v>663</v>
      </c>
    </row>
    <row r="206" spans="1:3" ht="41.25" thickBot="1">
      <c r="A206" s="41" t="s">
        <v>664</v>
      </c>
      <c r="B206" s="39" t="s">
        <v>665</v>
      </c>
      <c r="C206" s="40" t="s">
        <v>666</v>
      </c>
    </row>
    <row r="207" spans="1:3" ht="54.75" thickBot="1">
      <c r="A207" s="42" t="s">
        <v>667</v>
      </c>
      <c r="B207" s="42" t="s">
        <v>668</v>
      </c>
      <c r="C207" s="43" t="s">
        <v>669</v>
      </c>
    </row>
    <row r="208" spans="1:3" ht="54.75" thickBot="1">
      <c r="A208" s="41" t="s">
        <v>670</v>
      </c>
      <c r="B208" s="39" t="s">
        <v>671</v>
      </c>
      <c r="C208" s="40" t="s">
        <v>672</v>
      </c>
    </row>
    <row r="209" spans="1:3" ht="54.75" thickBot="1">
      <c r="A209" s="41" t="s">
        <v>673</v>
      </c>
      <c r="B209" s="42" t="s">
        <v>674</v>
      </c>
      <c r="C209" s="43" t="s">
        <v>675</v>
      </c>
    </row>
    <row r="210" spans="1:3" ht="68.25" thickBot="1">
      <c r="A210" s="41" t="s">
        <v>676</v>
      </c>
      <c r="B210" s="39" t="s">
        <v>677</v>
      </c>
      <c r="C210" s="40" t="s">
        <v>678</v>
      </c>
    </row>
    <row r="211" spans="1:3" ht="54.75" thickBot="1">
      <c r="A211" s="42" t="s">
        <v>679</v>
      </c>
      <c r="B211" s="42" t="s">
        <v>680</v>
      </c>
      <c r="C211" s="43" t="s">
        <v>681</v>
      </c>
    </row>
    <row r="212" spans="1:3" ht="54.75" thickBot="1">
      <c r="A212" s="41" t="s">
        <v>682</v>
      </c>
      <c r="B212" s="39" t="s">
        <v>683</v>
      </c>
      <c r="C212" s="40" t="s">
        <v>684</v>
      </c>
    </row>
    <row r="213" spans="1:3" ht="54.75" thickBot="1">
      <c r="A213" s="41" t="s">
        <v>679</v>
      </c>
      <c r="B213" s="42" t="s">
        <v>685</v>
      </c>
      <c r="C213" s="43" t="s">
        <v>681</v>
      </c>
    </row>
    <row r="214" spans="1:3" ht="54.75" thickBot="1">
      <c r="A214" s="41" t="s">
        <v>686</v>
      </c>
      <c r="B214" s="39" t="s">
        <v>687</v>
      </c>
      <c r="C214" s="40" t="s">
        <v>688</v>
      </c>
    </row>
    <row r="215" spans="1:3" ht="41.25" thickBot="1">
      <c r="A215" s="41" t="s">
        <v>689</v>
      </c>
      <c r="B215" s="42" t="s">
        <v>690</v>
      </c>
      <c r="C215" s="43" t="s">
        <v>691</v>
      </c>
    </row>
    <row r="216" spans="1:3" ht="54.75" thickBot="1">
      <c r="A216" s="41" t="s">
        <v>692</v>
      </c>
      <c r="B216" s="39" t="s">
        <v>693</v>
      </c>
      <c r="C216" s="40" t="s">
        <v>694</v>
      </c>
    </row>
    <row r="217" spans="1:3" ht="54.75" thickBot="1">
      <c r="A217" s="41" t="s">
        <v>695</v>
      </c>
      <c r="B217" s="42" t="s">
        <v>696</v>
      </c>
      <c r="C217" s="43" t="s">
        <v>697</v>
      </c>
    </row>
    <row r="218" spans="1:3" ht="54.75" thickBot="1">
      <c r="A218" s="41" t="s">
        <v>698</v>
      </c>
      <c r="B218" s="39" t="s">
        <v>699</v>
      </c>
      <c r="C218" s="40" t="s">
        <v>700</v>
      </c>
    </row>
    <row r="219" spans="1:3" ht="41.25" thickBot="1">
      <c r="A219" s="41" t="s">
        <v>701</v>
      </c>
      <c r="B219" s="42" t="s">
        <v>702</v>
      </c>
      <c r="C219" s="43" t="s">
        <v>703</v>
      </c>
    </row>
    <row r="220" spans="1:3" ht="41.25" thickBot="1">
      <c r="A220" s="41" t="s">
        <v>704</v>
      </c>
      <c r="B220" s="39" t="s">
        <v>705</v>
      </c>
      <c r="C220" s="40" t="s">
        <v>706</v>
      </c>
    </row>
    <row r="221" spans="1:3" ht="54.75" thickBot="1">
      <c r="A221" s="41" t="s">
        <v>707</v>
      </c>
      <c r="B221" s="42" t="s">
        <v>708</v>
      </c>
      <c r="C221" s="43" t="s">
        <v>709</v>
      </c>
    </row>
    <row r="222" spans="1:3" ht="54.75" thickBot="1">
      <c r="A222" s="41" t="s">
        <v>710</v>
      </c>
      <c r="B222" s="39" t="s">
        <v>711</v>
      </c>
      <c r="C222" s="40" t="s">
        <v>712</v>
      </c>
    </row>
    <row r="223" spans="1:3" ht="54.75" thickBot="1">
      <c r="A223" s="41" t="s">
        <v>713</v>
      </c>
      <c r="B223" s="42" t="s">
        <v>714</v>
      </c>
      <c r="C223" s="43" t="s">
        <v>715</v>
      </c>
    </row>
    <row r="224" spans="1:3" ht="54.75" thickBot="1">
      <c r="A224" s="41" t="s">
        <v>716</v>
      </c>
      <c r="B224" s="39" t="s">
        <v>717</v>
      </c>
      <c r="C224" s="40" t="s">
        <v>718</v>
      </c>
    </row>
    <row r="225" spans="1:3" ht="54.75" thickBot="1">
      <c r="A225" s="41" t="s">
        <v>719</v>
      </c>
      <c r="B225" s="42" t="s">
        <v>720</v>
      </c>
      <c r="C225" s="43" t="s">
        <v>721</v>
      </c>
    </row>
    <row r="226" spans="1:3" ht="54.75" thickBot="1">
      <c r="A226" s="41" t="s">
        <v>722</v>
      </c>
      <c r="B226" s="39" t="s">
        <v>723</v>
      </c>
      <c r="C226" s="40" t="s">
        <v>724</v>
      </c>
    </row>
    <row r="227" spans="1:3" ht="54.75" thickBot="1">
      <c r="A227" s="41" t="s">
        <v>725</v>
      </c>
      <c r="B227" s="42" t="s">
        <v>726</v>
      </c>
      <c r="C227" s="43" t="s">
        <v>727</v>
      </c>
    </row>
    <row r="228" spans="1:3" ht="54.75" thickBot="1">
      <c r="A228" s="41" t="s">
        <v>728</v>
      </c>
      <c r="B228" s="39" t="s">
        <v>729</v>
      </c>
      <c r="C228" s="40" t="s">
        <v>730</v>
      </c>
    </row>
    <row r="229" spans="1:3" ht="41.25" thickBot="1">
      <c r="A229" s="42" t="s">
        <v>731</v>
      </c>
      <c r="B229" s="42" t="s">
        <v>732</v>
      </c>
      <c r="C229" s="43" t="s">
        <v>733</v>
      </c>
    </row>
    <row r="230" spans="1:3" ht="41.25" thickBot="1">
      <c r="A230" s="41" t="s">
        <v>734</v>
      </c>
      <c r="B230" s="39" t="s">
        <v>735</v>
      </c>
      <c r="C230" s="40" t="s">
        <v>736</v>
      </c>
    </row>
    <row r="231" spans="1:3" ht="54.75" thickBot="1">
      <c r="A231" s="41" t="s">
        <v>737</v>
      </c>
      <c r="B231" s="42" t="s">
        <v>738</v>
      </c>
      <c r="C231" s="43" t="s">
        <v>739</v>
      </c>
    </row>
    <row r="232" spans="1:3" ht="54.75" thickBot="1">
      <c r="A232" s="41" t="s">
        <v>740</v>
      </c>
      <c r="B232" s="39" t="s">
        <v>741</v>
      </c>
      <c r="C232" s="40" t="s">
        <v>742</v>
      </c>
    </row>
    <row r="233" spans="1:3" ht="54.75" thickBot="1">
      <c r="A233" s="41" t="s">
        <v>743</v>
      </c>
      <c r="B233" s="42" t="s">
        <v>744</v>
      </c>
      <c r="C233" s="43" t="s">
        <v>745</v>
      </c>
    </row>
    <row r="234" spans="1:3" ht="54.75" thickBot="1">
      <c r="A234" s="41" t="s">
        <v>746</v>
      </c>
      <c r="B234" s="39" t="s">
        <v>747</v>
      </c>
      <c r="C234" s="40" t="s">
        <v>748</v>
      </c>
    </row>
    <row r="235" spans="1:3" ht="41.25" thickBot="1">
      <c r="A235" s="41" t="s">
        <v>749</v>
      </c>
      <c r="B235" s="42" t="s">
        <v>750</v>
      </c>
      <c r="C235" s="43" t="s">
        <v>751</v>
      </c>
    </row>
    <row r="236" spans="1:3" ht="54.75" thickBot="1">
      <c r="A236" s="41" t="s">
        <v>752</v>
      </c>
      <c r="B236" s="39" t="s">
        <v>753</v>
      </c>
      <c r="C236" s="40" t="s">
        <v>754</v>
      </c>
    </row>
    <row r="237" spans="1:3" ht="54.75" thickBot="1">
      <c r="A237" s="41" t="s">
        <v>755</v>
      </c>
      <c r="B237" s="42" t="s">
        <v>756</v>
      </c>
      <c r="C237" s="43" t="s">
        <v>757</v>
      </c>
    </row>
    <row r="238" spans="1:3" ht="54.75" thickBot="1">
      <c r="A238" s="41" t="s">
        <v>758</v>
      </c>
      <c r="B238" s="39" t="s">
        <v>759</v>
      </c>
      <c r="C238" s="40" t="s">
        <v>760</v>
      </c>
    </row>
    <row r="239" spans="1:3" ht="41.25" thickBot="1">
      <c r="A239" s="41" t="s">
        <v>734</v>
      </c>
      <c r="B239" s="42" t="s">
        <v>761</v>
      </c>
      <c r="C239" s="43" t="s">
        <v>736</v>
      </c>
    </row>
    <row r="240" spans="1:3" ht="54.75" thickBot="1">
      <c r="A240" s="41" t="s">
        <v>762</v>
      </c>
      <c r="B240" s="39" t="s">
        <v>763</v>
      </c>
      <c r="C240" s="40" t="s">
        <v>764</v>
      </c>
    </row>
    <row r="241" spans="1:3" ht="54.75" thickBot="1">
      <c r="A241" s="41" t="s">
        <v>765</v>
      </c>
      <c r="B241" s="42" t="s">
        <v>766</v>
      </c>
      <c r="C241" s="43" t="s">
        <v>767</v>
      </c>
    </row>
    <row r="242" spans="1:3" ht="54.75" thickBot="1">
      <c r="A242" s="41" t="s">
        <v>768</v>
      </c>
      <c r="B242" s="39" t="s">
        <v>769</v>
      </c>
      <c r="C242" s="40" t="s">
        <v>770</v>
      </c>
    </row>
    <row r="243" spans="1:3" ht="54.75" thickBot="1">
      <c r="A243" s="41" t="s">
        <v>771</v>
      </c>
      <c r="B243" s="42" t="s">
        <v>772</v>
      </c>
      <c r="C243" s="43" t="s">
        <v>773</v>
      </c>
    </row>
    <row r="244" spans="1:3" ht="54.75" thickBot="1">
      <c r="A244" s="41" t="s">
        <v>774</v>
      </c>
      <c r="B244" s="39" t="s">
        <v>775</v>
      </c>
      <c r="C244" s="40" t="s">
        <v>776</v>
      </c>
    </row>
    <row r="245" spans="1:3" ht="54.75" thickBot="1">
      <c r="A245" s="41" t="s">
        <v>737</v>
      </c>
      <c r="B245" s="42" t="s">
        <v>738</v>
      </c>
      <c r="C245" s="43" t="s">
        <v>739</v>
      </c>
    </row>
    <row r="246" spans="1:3" ht="54.75" thickBot="1">
      <c r="A246" s="41" t="s">
        <v>740</v>
      </c>
      <c r="B246" s="39" t="s">
        <v>741</v>
      </c>
      <c r="C246" s="40" t="s">
        <v>742</v>
      </c>
    </row>
    <row r="247" spans="1:3" ht="54.75" thickBot="1">
      <c r="A247" s="42" t="s">
        <v>777</v>
      </c>
      <c r="B247" s="42" t="s">
        <v>778</v>
      </c>
      <c r="C247" s="43" t="s">
        <v>657</v>
      </c>
    </row>
    <row r="248" spans="1:3" ht="54.75" thickBot="1">
      <c r="A248" s="41" t="s">
        <v>779</v>
      </c>
      <c r="B248" s="39" t="s">
        <v>780</v>
      </c>
      <c r="C248" s="40" t="s">
        <v>781</v>
      </c>
    </row>
    <row r="249" spans="1:3" ht="54.75" thickBot="1">
      <c r="A249" s="41" t="s">
        <v>782</v>
      </c>
      <c r="B249" s="42" t="s">
        <v>783</v>
      </c>
      <c r="C249" s="43" t="s">
        <v>784</v>
      </c>
    </row>
    <row r="250" spans="1:3" ht="68.25" thickBot="1">
      <c r="A250" s="41" t="s">
        <v>785</v>
      </c>
      <c r="B250" s="39" t="s">
        <v>786</v>
      </c>
      <c r="C250" s="40" t="s">
        <v>787</v>
      </c>
    </row>
    <row r="251" spans="1:3" ht="54.75" thickBot="1">
      <c r="A251" s="41" t="s">
        <v>788</v>
      </c>
      <c r="B251" s="42" t="s">
        <v>789</v>
      </c>
      <c r="C251" s="43" t="s">
        <v>790</v>
      </c>
    </row>
    <row r="252" spans="1:3" ht="54.75" thickBot="1">
      <c r="A252" s="41" t="s">
        <v>791</v>
      </c>
      <c r="B252" s="39" t="s">
        <v>792</v>
      </c>
      <c r="C252" s="40" t="s">
        <v>793</v>
      </c>
    </row>
    <row r="253" spans="1:3" ht="54.75" thickBot="1">
      <c r="A253" s="41" t="s">
        <v>794</v>
      </c>
      <c r="B253" s="42" t="s">
        <v>795</v>
      </c>
      <c r="C253" s="43" t="s">
        <v>796</v>
      </c>
    </row>
    <row r="254" spans="1:3" ht="54.75" thickBot="1">
      <c r="A254" s="41" t="s">
        <v>797</v>
      </c>
      <c r="B254" s="39" t="s">
        <v>798</v>
      </c>
      <c r="C254" s="40" t="s">
        <v>799</v>
      </c>
    </row>
    <row r="255" spans="1:3" ht="54.75" thickBot="1">
      <c r="A255" s="41" t="s">
        <v>800</v>
      </c>
      <c r="B255" s="42" t="s">
        <v>801</v>
      </c>
      <c r="C255" s="43" t="s">
        <v>802</v>
      </c>
    </row>
    <row r="256" spans="1:3" ht="41.25" thickBot="1">
      <c r="A256" s="41" t="s">
        <v>803</v>
      </c>
      <c r="B256" s="39" t="s">
        <v>804</v>
      </c>
      <c r="C256" s="40" t="s">
        <v>805</v>
      </c>
    </row>
    <row r="257" spans="1:3" ht="54.75" thickBot="1">
      <c r="A257" s="41" t="s">
        <v>806</v>
      </c>
      <c r="B257" s="42" t="s">
        <v>807</v>
      </c>
      <c r="C257" s="43" t="s">
        <v>808</v>
      </c>
    </row>
    <row r="258" spans="1:3" ht="41.25" thickBot="1">
      <c r="A258" s="39" t="s">
        <v>809</v>
      </c>
      <c r="B258" s="39" t="s">
        <v>810</v>
      </c>
      <c r="C258" s="40" t="s">
        <v>811</v>
      </c>
    </row>
    <row r="259" spans="1:3" ht="41.25" thickBot="1">
      <c r="A259" s="41" t="s">
        <v>812</v>
      </c>
      <c r="B259" s="42" t="s">
        <v>813</v>
      </c>
      <c r="C259" s="43" t="s">
        <v>814</v>
      </c>
    </row>
    <row r="260" spans="1:3" ht="54.75" thickBot="1">
      <c r="A260" s="41" t="s">
        <v>815</v>
      </c>
      <c r="B260" s="39" t="s">
        <v>816</v>
      </c>
      <c r="C260" s="40" t="s">
        <v>817</v>
      </c>
    </row>
    <row r="261" spans="1:3" ht="41.25" thickBot="1">
      <c r="A261" s="41" t="s">
        <v>818</v>
      </c>
      <c r="B261" s="42" t="s">
        <v>819</v>
      </c>
      <c r="C261" s="43" t="s">
        <v>820</v>
      </c>
    </row>
    <row r="262" spans="1:3" ht="41.25" thickBot="1">
      <c r="A262" s="41" t="s">
        <v>821</v>
      </c>
      <c r="B262" s="39" t="s">
        <v>822</v>
      </c>
      <c r="C262" s="40" t="s">
        <v>823</v>
      </c>
    </row>
    <row r="263" spans="1:3" ht="41.25" thickBot="1">
      <c r="A263" s="41" t="s">
        <v>824</v>
      </c>
      <c r="B263" s="42" t="s">
        <v>825</v>
      </c>
      <c r="C263" s="43" t="s">
        <v>826</v>
      </c>
    </row>
    <row r="264" spans="1:3" ht="41.25" thickBot="1">
      <c r="A264" s="39" t="s">
        <v>827</v>
      </c>
      <c r="B264" s="39" t="s">
        <v>828</v>
      </c>
      <c r="C264" s="40" t="s">
        <v>829</v>
      </c>
    </row>
    <row r="265" spans="1:3" ht="54.75" thickBot="1">
      <c r="A265" s="41" t="s">
        <v>830</v>
      </c>
      <c r="B265" s="42" t="s">
        <v>831</v>
      </c>
      <c r="C265" s="43" t="s">
        <v>832</v>
      </c>
    </row>
    <row r="266" spans="1:3" ht="41.25" thickBot="1">
      <c r="A266" s="41" t="s">
        <v>833</v>
      </c>
      <c r="B266" s="39" t="s">
        <v>834</v>
      </c>
      <c r="C266" s="40" t="s">
        <v>835</v>
      </c>
    </row>
    <row r="267" spans="1:3" ht="54.75" thickBot="1">
      <c r="A267" s="41" t="s">
        <v>836</v>
      </c>
      <c r="B267" s="42" t="s">
        <v>837</v>
      </c>
      <c r="C267" s="43" t="s">
        <v>838</v>
      </c>
    </row>
    <row r="268" spans="1:3" ht="54.75" thickBot="1">
      <c r="A268" s="41" t="s">
        <v>839</v>
      </c>
      <c r="B268" s="39" t="s">
        <v>840</v>
      </c>
      <c r="C268" s="40" t="s">
        <v>841</v>
      </c>
    </row>
    <row r="269" spans="1:3" ht="54.75" thickBot="1">
      <c r="A269" s="41" t="s">
        <v>842</v>
      </c>
      <c r="B269" s="42" t="s">
        <v>843</v>
      </c>
      <c r="C269" s="43" t="s">
        <v>844</v>
      </c>
    </row>
    <row r="270" spans="1:3" ht="68.25" thickBot="1">
      <c r="A270" s="41" t="s">
        <v>845</v>
      </c>
      <c r="B270" s="39" t="s">
        <v>846</v>
      </c>
      <c r="C270" s="40" t="s">
        <v>847</v>
      </c>
    </row>
    <row r="271" spans="1:3" ht="54.75" thickBot="1">
      <c r="A271" s="41" t="s">
        <v>848</v>
      </c>
      <c r="B271" s="42" t="s">
        <v>849</v>
      </c>
      <c r="C271" s="43" t="s">
        <v>850</v>
      </c>
    </row>
    <row r="272" spans="1:3" ht="54.75" thickBot="1">
      <c r="A272" s="41" t="s">
        <v>851</v>
      </c>
      <c r="B272" s="39" t="s">
        <v>852</v>
      </c>
      <c r="C272" s="40" t="s">
        <v>853</v>
      </c>
    </row>
    <row r="273" spans="1:3" ht="54.75" thickBot="1">
      <c r="A273" s="41" t="s">
        <v>854</v>
      </c>
      <c r="B273" s="42" t="s">
        <v>855</v>
      </c>
      <c r="C273" s="43" t="s">
        <v>856</v>
      </c>
    </row>
    <row r="274" spans="1:3" ht="54.75" thickBot="1">
      <c r="A274" s="41" t="s">
        <v>857</v>
      </c>
      <c r="B274" s="39" t="s">
        <v>858</v>
      </c>
      <c r="C274" s="40" t="s">
        <v>859</v>
      </c>
    </row>
    <row r="275" spans="1:3" ht="54.75" thickBot="1">
      <c r="A275" s="41" t="s">
        <v>860</v>
      </c>
      <c r="B275" s="42" t="s">
        <v>861</v>
      </c>
      <c r="C275" s="43" t="s">
        <v>862</v>
      </c>
    </row>
    <row r="276" spans="1:3" ht="54.75" thickBot="1">
      <c r="A276" s="41" t="s">
        <v>863</v>
      </c>
      <c r="B276" s="39" t="s">
        <v>864</v>
      </c>
      <c r="C276" s="40" t="s">
        <v>865</v>
      </c>
    </row>
    <row r="277" spans="1:3" ht="54.75" thickBot="1">
      <c r="A277" s="41" t="s">
        <v>830</v>
      </c>
      <c r="B277" s="42" t="s">
        <v>866</v>
      </c>
      <c r="C277" s="43" t="s">
        <v>832</v>
      </c>
    </row>
    <row r="278" spans="1:3" ht="41.25" thickBot="1">
      <c r="A278" s="41" t="s">
        <v>867</v>
      </c>
      <c r="B278" s="39" t="s">
        <v>868</v>
      </c>
      <c r="C278" s="40" t="s">
        <v>869</v>
      </c>
    </row>
    <row r="279" spans="1:3" ht="54.75" thickBot="1">
      <c r="A279" s="41" t="s">
        <v>870</v>
      </c>
      <c r="B279" s="42" t="s">
        <v>871</v>
      </c>
      <c r="C279" s="43" t="s">
        <v>872</v>
      </c>
    </row>
    <row r="280" spans="1:3" ht="54.75" thickBot="1">
      <c r="A280" s="41" t="s">
        <v>873</v>
      </c>
      <c r="B280" s="39" t="s">
        <v>874</v>
      </c>
      <c r="C280" s="40" t="s">
        <v>875</v>
      </c>
    </row>
    <row r="281" spans="1:3" ht="68.25" thickBot="1">
      <c r="A281" s="41" t="s">
        <v>876</v>
      </c>
      <c r="B281" s="42" t="s">
        <v>877</v>
      </c>
      <c r="C281" s="43" t="s">
        <v>878</v>
      </c>
    </row>
    <row r="282" spans="1:3" ht="54.75" thickBot="1">
      <c r="A282" s="41" t="s">
        <v>879</v>
      </c>
      <c r="B282" s="39" t="s">
        <v>880</v>
      </c>
      <c r="C282" s="40" t="s">
        <v>881</v>
      </c>
    </row>
    <row r="283" spans="1:3" ht="68.25" thickBot="1">
      <c r="A283" s="41" t="s">
        <v>882</v>
      </c>
      <c r="B283" s="42" t="s">
        <v>883</v>
      </c>
      <c r="C283" s="43" t="s">
        <v>884</v>
      </c>
    </row>
    <row r="284" spans="1:3" ht="41.25" thickBot="1">
      <c r="A284" s="41" t="s">
        <v>885</v>
      </c>
      <c r="B284" s="39" t="s">
        <v>886</v>
      </c>
      <c r="C284" s="40" t="s">
        <v>887</v>
      </c>
    </row>
    <row r="285" spans="1:3" ht="54.75" thickBot="1">
      <c r="A285" s="41" t="s">
        <v>888</v>
      </c>
      <c r="B285" s="42" t="s">
        <v>889</v>
      </c>
      <c r="C285" s="43" t="s">
        <v>890</v>
      </c>
    </row>
    <row r="286" spans="1:3" ht="54.75" thickBot="1">
      <c r="A286" s="41" t="s">
        <v>891</v>
      </c>
      <c r="B286" s="39" t="s">
        <v>892</v>
      </c>
      <c r="C286" s="40" t="s">
        <v>893</v>
      </c>
    </row>
    <row r="287" spans="1:3" ht="54.75" thickBot="1">
      <c r="A287" s="41" t="s">
        <v>894</v>
      </c>
      <c r="B287" s="42" t="s">
        <v>895</v>
      </c>
      <c r="C287" s="43" t="s">
        <v>896</v>
      </c>
    </row>
    <row r="288" spans="1:3" ht="54.75" thickBot="1">
      <c r="A288" s="41" t="s">
        <v>897</v>
      </c>
      <c r="B288" s="39" t="s">
        <v>898</v>
      </c>
      <c r="C288" s="40" t="s">
        <v>899</v>
      </c>
    </row>
    <row r="289" spans="1:3" ht="54.75" thickBot="1">
      <c r="A289" s="41" t="s">
        <v>900</v>
      </c>
      <c r="B289" s="42" t="s">
        <v>901</v>
      </c>
      <c r="C289" s="43" t="s">
        <v>902</v>
      </c>
    </row>
    <row r="290" spans="1:3" ht="54.75" thickBot="1">
      <c r="A290" s="41" t="s">
        <v>903</v>
      </c>
      <c r="B290" s="39" t="s">
        <v>904</v>
      </c>
      <c r="C290" s="40" t="s">
        <v>905</v>
      </c>
    </row>
    <row r="291" spans="1:3" ht="54.75" thickBot="1">
      <c r="A291" s="41" t="s">
        <v>906</v>
      </c>
      <c r="B291" s="42" t="s">
        <v>907</v>
      </c>
      <c r="C291" s="43" t="s">
        <v>908</v>
      </c>
    </row>
    <row r="292" spans="1:3" ht="54.75" thickBot="1">
      <c r="A292" s="41" t="s">
        <v>909</v>
      </c>
      <c r="B292" s="39" t="s">
        <v>910</v>
      </c>
      <c r="C292" s="40" t="s">
        <v>911</v>
      </c>
    </row>
    <row r="293" spans="1:3" ht="54.75" thickBot="1">
      <c r="A293" s="41" t="s">
        <v>912</v>
      </c>
      <c r="B293" s="42" t="s">
        <v>913</v>
      </c>
      <c r="C293" s="43" t="s">
        <v>914</v>
      </c>
    </row>
    <row r="294" spans="1:3" ht="54.75" thickBot="1">
      <c r="A294" s="41" t="s">
        <v>915</v>
      </c>
      <c r="B294" s="39" t="s">
        <v>916</v>
      </c>
      <c r="C294" s="40" t="s">
        <v>917</v>
      </c>
    </row>
    <row r="295" spans="1:3" ht="54.75" thickBot="1">
      <c r="A295" s="41" t="s">
        <v>918</v>
      </c>
      <c r="B295" s="42" t="s">
        <v>919</v>
      </c>
      <c r="C295" s="43" t="s">
        <v>920</v>
      </c>
    </row>
    <row r="296" spans="1:3" ht="54.75" thickBot="1">
      <c r="A296" s="41" t="s">
        <v>921</v>
      </c>
      <c r="B296" s="39" t="s">
        <v>922</v>
      </c>
      <c r="C296" s="40" t="s">
        <v>923</v>
      </c>
    </row>
    <row r="297" spans="1:3" ht="68.25" thickBot="1">
      <c r="A297" s="41" t="s">
        <v>924</v>
      </c>
      <c r="B297" s="42" t="s">
        <v>925</v>
      </c>
      <c r="C297" s="43" t="s">
        <v>926</v>
      </c>
    </row>
    <row r="298" spans="1:3" ht="54.75" thickBot="1">
      <c r="A298" s="41" t="s">
        <v>927</v>
      </c>
      <c r="B298" s="39" t="s">
        <v>928</v>
      </c>
      <c r="C298" s="40" t="s">
        <v>929</v>
      </c>
    </row>
    <row r="299" spans="1:3" ht="54.75" thickBot="1">
      <c r="A299" s="41" t="s">
        <v>930</v>
      </c>
      <c r="B299" s="42" t="s">
        <v>931</v>
      </c>
      <c r="C299" s="43" t="s">
        <v>932</v>
      </c>
    </row>
    <row r="300" spans="1:3" ht="68.25" thickBot="1">
      <c r="A300" s="41" t="s">
        <v>933</v>
      </c>
      <c r="B300" s="39" t="s">
        <v>934</v>
      </c>
      <c r="C300" s="40" t="s">
        <v>935</v>
      </c>
    </row>
    <row r="301" spans="1:3" ht="68.25" thickBot="1">
      <c r="A301" s="41" t="s">
        <v>936</v>
      </c>
      <c r="B301" s="42" t="s">
        <v>937</v>
      </c>
      <c r="C301" s="43" t="s">
        <v>938</v>
      </c>
    </row>
    <row r="302" spans="1:3" ht="68.25" thickBot="1">
      <c r="A302" s="41" t="s">
        <v>939</v>
      </c>
      <c r="B302" s="39" t="s">
        <v>940</v>
      </c>
      <c r="C302" s="40" t="s">
        <v>941</v>
      </c>
    </row>
    <row r="303" spans="1:3" ht="54.75" thickBot="1">
      <c r="A303" s="41" t="s">
        <v>942</v>
      </c>
      <c r="B303" s="42" t="s">
        <v>943</v>
      </c>
      <c r="C303" s="43" t="s">
        <v>944</v>
      </c>
    </row>
    <row r="304" spans="1:3" ht="68.25" thickBot="1">
      <c r="A304" s="41" t="s">
        <v>945</v>
      </c>
      <c r="B304" s="39" t="s">
        <v>946</v>
      </c>
      <c r="C304" s="40" t="s">
        <v>947</v>
      </c>
    </row>
    <row r="305" spans="1:3" ht="54.75" thickBot="1">
      <c r="A305" s="41" t="s">
        <v>948</v>
      </c>
      <c r="B305" s="42" t="s">
        <v>949</v>
      </c>
      <c r="C305" s="43" t="s">
        <v>950</v>
      </c>
    </row>
    <row r="306" spans="1:3" ht="54.75" thickBot="1">
      <c r="A306" s="44" t="s">
        <v>951</v>
      </c>
      <c r="B306" s="45" t="s">
        <v>952</v>
      </c>
      <c r="C306" s="46" t="s">
        <v>953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1097</v>
      </c>
      <c r="B1" t="s">
        <v>1098</v>
      </c>
    </row>
    <row r="2" spans="1:2">
      <c r="A2" s="48">
        <v>45722.801747685182</v>
      </c>
      <c r="B2" t="s">
        <v>1095</v>
      </c>
    </row>
    <row r="3" spans="1:2">
      <c r="A3" s="48">
        <v>45723.400613425925</v>
      </c>
      <c r="B3" t="s">
        <v>1095</v>
      </c>
    </row>
    <row r="4" spans="1:2">
      <c r="A4" s="48">
        <v>45723.658148148148</v>
      </c>
      <c r="B4" t="s">
        <v>1103</v>
      </c>
    </row>
    <row r="5" spans="1:2">
      <c r="A5" s="48">
        <v>45723.662939814814</v>
      </c>
      <c r="B5" t="s">
        <v>1104</v>
      </c>
    </row>
    <row r="6" spans="1:2">
      <c r="A6" s="48">
        <v>45723.943518518521</v>
      </c>
      <c r="B6" t="s">
        <v>1105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55" t="s">
        <v>12</v>
      </c>
      <c r="C4" s="556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2">
        <v>45771</v>
      </c>
      <c r="F5" s="17">
        <v>53</v>
      </c>
      <c r="G5" s="19"/>
      <c r="H5" s="19"/>
      <c r="I5" s="61"/>
      <c r="J5" s="62" t="s">
        <v>1506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1106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1107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1108</v>
      </c>
      <c r="F8" s="17">
        <v>50</v>
      </c>
      <c r="G8" s="19"/>
      <c r="H8" s="19"/>
      <c r="I8" s="61"/>
      <c r="J8" s="62" t="s">
        <v>1495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1688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1477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2965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2148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2966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2147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2967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2153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1630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1476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1441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1451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1457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2152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2137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1623</v>
      </c>
      <c r="L26" s="17">
        <v>250000</v>
      </c>
    </row>
    <row r="27" spans="1:18" ht="18" hidden="1" customHeight="1">
      <c r="F27" s="17">
        <v>69</v>
      </c>
      <c r="J27" s="53" t="s">
        <v>1615</v>
      </c>
      <c r="L27" s="17">
        <v>200000</v>
      </c>
    </row>
    <row r="28" spans="1:18" ht="18" hidden="1" customHeight="1">
      <c r="F28" s="17">
        <v>64</v>
      </c>
      <c r="J28" s="53" t="s">
        <v>1595</v>
      </c>
      <c r="L28" s="17">
        <v>27000</v>
      </c>
    </row>
    <row r="29" spans="1:18" ht="18" customHeight="1">
      <c r="F29" s="17">
        <v>2</v>
      </c>
      <c r="J29" s="53" t="s">
        <v>2143</v>
      </c>
      <c r="L29" s="17">
        <v>300000</v>
      </c>
    </row>
    <row r="30" spans="1:18" ht="18" customHeight="1">
      <c r="F30" s="17">
        <v>3</v>
      </c>
      <c r="J30" s="53" t="s">
        <v>1137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1870</v>
      </c>
      <c r="L31" s="17">
        <v>2000000</v>
      </c>
    </row>
    <row r="32" spans="1:18" ht="18" customHeight="1">
      <c r="F32" s="17">
        <v>5</v>
      </c>
      <c r="J32" s="53" t="s">
        <v>1604</v>
      </c>
      <c r="L32" s="17">
        <v>198000</v>
      </c>
    </row>
    <row r="33" spans="6:12" ht="18" customHeight="1">
      <c r="F33" s="17">
        <v>6</v>
      </c>
      <c r="J33" s="53" t="s">
        <v>1123</v>
      </c>
      <c r="L33" s="17">
        <v>12000</v>
      </c>
    </row>
    <row r="34" spans="6:12" ht="18" customHeight="1">
      <c r="F34" s="17">
        <v>7</v>
      </c>
      <c r="J34" s="53" t="s">
        <v>1701</v>
      </c>
      <c r="L34" s="17">
        <v>650000</v>
      </c>
    </row>
    <row r="35" spans="6:12" ht="18" customHeight="1">
      <c r="F35" s="17">
        <v>8</v>
      </c>
      <c r="J35" s="53" t="s">
        <v>1125</v>
      </c>
      <c r="L35" s="17">
        <v>1000000</v>
      </c>
    </row>
    <row r="36" spans="6:12" ht="18" customHeight="1">
      <c r="F36" s="17">
        <v>120</v>
      </c>
      <c r="J36" s="53" t="s">
        <v>1848</v>
      </c>
      <c r="L36" s="17">
        <v>250000</v>
      </c>
    </row>
    <row r="37" spans="6:12" ht="18" customHeight="1">
      <c r="F37" s="17">
        <v>10</v>
      </c>
      <c r="J37" s="53" t="s">
        <v>1127</v>
      </c>
      <c r="L37" s="17">
        <v>600000</v>
      </c>
    </row>
    <row r="38" spans="6:12" ht="18" customHeight="1">
      <c r="F38" s="17">
        <v>11</v>
      </c>
      <c r="J38" s="53" t="s">
        <v>1128</v>
      </c>
      <c r="L38" s="17">
        <v>25000</v>
      </c>
    </row>
    <row r="39" spans="6:12" ht="18" customHeight="1">
      <c r="F39" s="17">
        <v>12</v>
      </c>
      <c r="J39" s="53" t="s">
        <v>1129</v>
      </c>
      <c r="L39" s="17">
        <v>800000</v>
      </c>
    </row>
    <row r="40" spans="6:12" ht="18" customHeight="1">
      <c r="F40" s="17">
        <v>65</v>
      </c>
      <c r="J40" s="53" t="s">
        <v>1601</v>
      </c>
      <c r="L40" s="17">
        <v>850000</v>
      </c>
    </row>
    <row r="41" spans="6:12" ht="18" customHeight="1">
      <c r="F41" s="17">
        <v>68</v>
      </c>
      <c r="J41" s="53" t="s">
        <v>1615</v>
      </c>
      <c r="L41" s="17">
        <v>150000</v>
      </c>
    </row>
    <row r="42" spans="6:12" ht="18" customHeight="1">
      <c r="F42" s="17">
        <v>17</v>
      </c>
      <c r="J42" s="53" t="s">
        <v>1096</v>
      </c>
      <c r="L42" s="17">
        <v>198000</v>
      </c>
    </row>
    <row r="43" spans="6:12" ht="18" customHeight="1">
      <c r="F43" s="17">
        <v>18</v>
      </c>
      <c r="J43" s="53" t="s">
        <v>2151</v>
      </c>
      <c r="L43" s="17">
        <v>150000</v>
      </c>
    </row>
    <row r="44" spans="6:12" ht="18" customHeight="1">
      <c r="F44" s="17">
        <v>19</v>
      </c>
      <c r="J44" s="53" t="s">
        <v>2149</v>
      </c>
      <c r="L44" s="17">
        <v>100000</v>
      </c>
    </row>
    <row r="45" spans="6:12" ht="18" customHeight="1">
      <c r="F45" s="17">
        <v>20</v>
      </c>
      <c r="J45" s="53" t="s">
        <v>1146</v>
      </c>
      <c r="L45" s="17">
        <v>230000</v>
      </c>
    </row>
    <row r="46" spans="6:12" ht="18" customHeight="1">
      <c r="F46" s="17">
        <v>21</v>
      </c>
      <c r="J46" s="53" t="s">
        <v>2133</v>
      </c>
      <c r="L46" s="17">
        <v>600000</v>
      </c>
    </row>
    <row r="47" spans="6:12" ht="18" customHeight="1">
      <c r="F47" s="17">
        <v>55</v>
      </c>
      <c r="J47" s="53" t="s">
        <v>1526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2138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2138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1810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1675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1698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1698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2144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2968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1814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1702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1134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1696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1696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1694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2969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2744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2847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2847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2847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2970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2970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1817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1717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2848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2040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2040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2763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2351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1785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2971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2972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1520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1520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2973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2352</v>
      </c>
      <c r="J82" s="53" t="s">
        <v>1829</v>
      </c>
      <c r="K82" s="17" t="s">
        <v>2352</v>
      </c>
      <c r="L82" s="17">
        <v>20000</v>
      </c>
    </row>
    <row r="83" spans="6:12" ht="18" customHeight="1">
      <c r="F83" s="17">
        <v>119</v>
      </c>
      <c r="I83" s="17" t="s">
        <v>1828</v>
      </c>
      <c r="J83" s="53" t="s">
        <v>1829</v>
      </c>
      <c r="K83" s="17" t="s">
        <v>1828</v>
      </c>
      <c r="L83" s="17">
        <v>10000</v>
      </c>
    </row>
    <row r="84" spans="6:12" ht="18" customHeight="1">
      <c r="F84" s="17">
        <v>32</v>
      </c>
      <c r="I84" s="17" t="s">
        <v>1435</v>
      </c>
      <c r="J84" s="53" t="s">
        <v>2126</v>
      </c>
      <c r="K84" s="17" t="s">
        <v>1435</v>
      </c>
      <c r="L84" s="17">
        <v>1500000</v>
      </c>
    </row>
    <row r="85" spans="6:12" ht="18" customHeight="1">
      <c r="F85" s="17">
        <v>33</v>
      </c>
      <c r="I85" s="17" t="s">
        <v>1190</v>
      </c>
      <c r="J85" s="53" t="s">
        <v>2706</v>
      </c>
      <c r="K85" s="17" t="s">
        <v>1190</v>
      </c>
      <c r="L85" s="17">
        <v>1600000</v>
      </c>
    </row>
    <row r="86" spans="6:12" ht="18" customHeight="1">
      <c r="F86" s="17">
        <v>34</v>
      </c>
      <c r="I86" s="17" t="s">
        <v>2961</v>
      </c>
      <c r="J86" s="53" t="s">
        <v>2127</v>
      </c>
      <c r="K86" s="17" t="s">
        <v>2961</v>
      </c>
      <c r="L86" s="17">
        <v>2200000</v>
      </c>
    </row>
    <row r="87" spans="6:12" ht="18" customHeight="1">
      <c r="F87" s="17">
        <v>72</v>
      </c>
      <c r="I87" s="17" t="s">
        <v>2962</v>
      </c>
      <c r="J87" s="53" t="s">
        <v>2974</v>
      </c>
      <c r="K87" s="17" t="s">
        <v>2962</v>
      </c>
      <c r="L87" s="17">
        <v>1500000</v>
      </c>
    </row>
    <row r="88" spans="6:12" ht="18" customHeight="1">
      <c r="F88" s="17">
        <v>73</v>
      </c>
      <c r="I88" s="17" t="s">
        <v>2963</v>
      </c>
      <c r="J88" s="53" t="s">
        <v>2146</v>
      </c>
      <c r="K88" s="17" t="s">
        <v>2963</v>
      </c>
      <c r="L88" s="17">
        <v>50000</v>
      </c>
    </row>
    <row r="89" spans="6:12" ht="18" customHeight="1">
      <c r="F89" s="17">
        <v>58</v>
      </c>
      <c r="I89" s="17" t="s">
        <v>2681</v>
      </c>
      <c r="J89" s="53" t="s">
        <v>2356</v>
      </c>
      <c r="K89" s="17" t="s">
        <v>2681</v>
      </c>
      <c r="L89" s="17">
        <v>1100000</v>
      </c>
    </row>
    <row r="90" spans="6:12" ht="18" customHeight="1">
      <c r="F90" s="17">
        <v>95</v>
      </c>
      <c r="I90" s="17" t="s">
        <v>1963</v>
      </c>
      <c r="J90" s="53" t="s">
        <v>2141</v>
      </c>
      <c r="K90" s="17" t="s">
        <v>1963</v>
      </c>
      <c r="L90" s="17">
        <v>10000</v>
      </c>
    </row>
    <row r="91" spans="6:12" ht="18" customHeight="1">
      <c r="F91" s="17">
        <v>93</v>
      </c>
      <c r="I91" s="17" t="s">
        <v>1752</v>
      </c>
      <c r="J91" s="53" t="s">
        <v>2139</v>
      </c>
      <c r="K91" s="17" t="s">
        <v>1752</v>
      </c>
      <c r="L91" s="17">
        <v>30000</v>
      </c>
    </row>
    <row r="92" spans="6:12" ht="18" customHeight="1">
      <c r="F92" s="17">
        <v>30</v>
      </c>
      <c r="I92" s="17" t="s">
        <v>1186</v>
      </c>
      <c r="J92" s="53" t="s">
        <v>2135</v>
      </c>
      <c r="K92" s="17" t="s">
        <v>1186</v>
      </c>
      <c r="L92" s="17">
        <v>569000</v>
      </c>
    </row>
    <row r="93" spans="6:12" ht="18" customHeight="1">
      <c r="F93" s="17">
        <v>35</v>
      </c>
      <c r="I93" s="17" t="s">
        <v>1193</v>
      </c>
      <c r="J93" s="53" t="s">
        <v>1978</v>
      </c>
      <c r="K93" s="17" t="s">
        <v>1193</v>
      </c>
      <c r="L93" s="17">
        <v>1500000</v>
      </c>
    </row>
    <row r="94" spans="6:12" ht="18" customHeight="1">
      <c r="F94" s="17">
        <v>26</v>
      </c>
      <c r="I94" s="17" t="s">
        <v>1945</v>
      </c>
      <c r="J94" s="53" t="s">
        <v>1759</v>
      </c>
      <c r="K94" s="17" t="s">
        <v>1945</v>
      </c>
      <c r="L94" s="17">
        <v>1500000</v>
      </c>
    </row>
    <row r="95" spans="6:12" ht="18" customHeight="1">
      <c r="F95" s="17">
        <v>90</v>
      </c>
      <c r="I95" s="17" t="s">
        <v>2165</v>
      </c>
      <c r="J95" s="53" t="s">
        <v>2130</v>
      </c>
      <c r="K95" s="17" t="s">
        <v>2165</v>
      </c>
      <c r="L95" s="17">
        <v>250000</v>
      </c>
    </row>
    <row r="96" spans="6:12" ht="18" customHeight="1">
      <c r="F96" s="17">
        <v>91</v>
      </c>
      <c r="I96" s="17" t="s">
        <v>1678</v>
      </c>
      <c r="J96" s="53" t="s">
        <v>2131</v>
      </c>
      <c r="K96" s="17" t="s">
        <v>1678</v>
      </c>
      <c r="L96" s="17">
        <v>60000</v>
      </c>
    </row>
    <row r="97" spans="6:12" ht="18" customHeight="1">
      <c r="F97" s="17">
        <v>103</v>
      </c>
      <c r="I97" s="17" t="s">
        <v>1760</v>
      </c>
      <c r="J97" s="53" t="s">
        <v>2129</v>
      </c>
      <c r="K97" s="17" t="s">
        <v>1760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2004</v>
      </c>
      <c r="J98" s="53" t="s">
        <v>1867</v>
      </c>
      <c r="K98" s="17" t="s">
        <v>2004</v>
      </c>
      <c r="L98" s="17">
        <v>1000000</v>
      </c>
    </row>
    <row r="99" spans="6:12" ht="18" customHeight="1">
      <c r="F99" s="17">
        <v>56</v>
      </c>
      <c r="I99" s="17" t="s">
        <v>1907</v>
      </c>
      <c r="J99" s="53" t="s">
        <v>2150</v>
      </c>
      <c r="K99" s="17" t="s">
        <v>1907</v>
      </c>
      <c r="L99" s="17">
        <v>1800000</v>
      </c>
    </row>
    <row r="100" spans="6:12" ht="18" customHeight="1">
      <c r="F100" s="17">
        <v>94</v>
      </c>
      <c r="I100" s="17" t="s">
        <v>1778</v>
      </c>
      <c r="J100" s="53" t="s">
        <v>2140</v>
      </c>
      <c r="K100" s="17" t="s">
        <v>1778</v>
      </c>
      <c r="L100" s="17">
        <v>10000</v>
      </c>
    </row>
    <row r="101" spans="6:12" ht="18" customHeight="1">
      <c r="F101" s="17">
        <v>96</v>
      </c>
      <c r="I101" s="17" t="s">
        <v>1855</v>
      </c>
      <c r="J101" s="53" t="s">
        <v>1856</v>
      </c>
      <c r="K101" s="17" t="s">
        <v>1855</v>
      </c>
      <c r="L101" s="17">
        <v>20000</v>
      </c>
    </row>
    <row r="102" spans="6:12" ht="18" customHeight="1">
      <c r="F102" s="17">
        <v>38</v>
      </c>
      <c r="I102" s="17" t="s">
        <v>1230</v>
      </c>
      <c r="J102" s="53" t="s">
        <v>2136</v>
      </c>
      <c r="K102" s="17" t="s">
        <v>1230</v>
      </c>
      <c r="L102" s="17">
        <v>130000</v>
      </c>
    </row>
    <row r="103" spans="6:12" ht="18" customHeight="1">
      <c r="F103" s="17">
        <v>85</v>
      </c>
      <c r="I103" s="17" t="s">
        <v>2683</v>
      </c>
      <c r="J103" s="53" t="s">
        <v>2770</v>
      </c>
      <c r="K103" s="17" t="s">
        <v>2683</v>
      </c>
      <c r="L103" s="17">
        <v>129000</v>
      </c>
    </row>
    <row r="104" spans="6:12" ht="18" customHeight="1">
      <c r="F104" s="17">
        <v>25</v>
      </c>
      <c r="I104" s="17" t="s">
        <v>1180</v>
      </c>
      <c r="J104" s="53" t="s">
        <v>2128</v>
      </c>
      <c r="K104" s="17" t="s">
        <v>1180</v>
      </c>
      <c r="L104" s="17">
        <v>1500000</v>
      </c>
    </row>
    <row r="105" spans="6:12" ht="18" customHeight="1">
      <c r="F105" s="17">
        <v>24</v>
      </c>
      <c r="I105" s="17" t="s">
        <v>1179</v>
      </c>
      <c r="J105" s="53" t="s">
        <v>2134</v>
      </c>
      <c r="K105" s="17" t="s">
        <v>1179</v>
      </c>
      <c r="L105" s="17">
        <v>1400000</v>
      </c>
    </row>
    <row r="106" spans="6:12" ht="18" customHeight="1">
      <c r="F106" s="17">
        <v>22</v>
      </c>
      <c r="I106" s="17" t="s">
        <v>1177</v>
      </c>
      <c r="J106" s="53" t="s">
        <v>2145</v>
      </c>
      <c r="K106" s="17" t="s">
        <v>1177</v>
      </c>
      <c r="L106" s="17">
        <v>1000000</v>
      </c>
    </row>
    <row r="107" spans="6:12" ht="18" customHeight="1">
      <c r="F107" s="17">
        <v>23</v>
      </c>
      <c r="I107" s="17" t="s">
        <v>1178</v>
      </c>
      <c r="J107" s="53" t="s">
        <v>2145</v>
      </c>
      <c r="K107" s="17" t="s">
        <v>1178</v>
      </c>
      <c r="L107" s="17">
        <v>1000000</v>
      </c>
    </row>
    <row r="108" spans="6:12" ht="18" customHeight="1">
      <c r="F108" s="17">
        <v>108</v>
      </c>
      <c r="I108" s="17" t="s">
        <v>1721</v>
      </c>
      <c r="J108" s="53" t="s">
        <v>1722</v>
      </c>
      <c r="K108" s="17" t="s">
        <v>1721</v>
      </c>
      <c r="L108" s="17">
        <v>25000</v>
      </c>
    </row>
    <row r="109" spans="6:12" ht="18" customHeight="1">
      <c r="F109" s="17">
        <v>109</v>
      </c>
      <c r="I109" s="17" t="s">
        <v>1724</v>
      </c>
      <c r="J109" s="53" t="s">
        <v>1722</v>
      </c>
      <c r="K109" s="17" t="s">
        <v>1724</v>
      </c>
      <c r="L109" s="17">
        <v>65000</v>
      </c>
    </row>
    <row r="110" spans="6:12" ht="18" customHeight="1">
      <c r="F110" s="17">
        <v>37</v>
      </c>
      <c r="I110" s="17" t="s">
        <v>2806</v>
      </c>
      <c r="J110" s="53" t="s">
        <v>2323</v>
      </c>
      <c r="K110" s="17" t="s">
        <v>2806</v>
      </c>
      <c r="L110" s="17">
        <v>770000</v>
      </c>
    </row>
    <row r="111" spans="6:12" ht="18" customHeight="1">
      <c r="F111" s="17">
        <v>28</v>
      </c>
      <c r="I111" s="17" t="s">
        <v>1183</v>
      </c>
      <c r="J111" s="53" t="s">
        <v>1184</v>
      </c>
      <c r="K111" s="17" t="s">
        <v>1183</v>
      </c>
      <c r="L111" s="17">
        <v>1200000</v>
      </c>
    </row>
    <row r="112" spans="6:12" ht="18" customHeight="1">
      <c r="F112" s="17">
        <v>57</v>
      </c>
      <c r="I112" s="17" t="s">
        <v>1534</v>
      </c>
      <c r="J112" s="53" t="s">
        <v>1184</v>
      </c>
      <c r="K112" s="17" t="s">
        <v>1534</v>
      </c>
      <c r="L112" s="17">
        <v>1000000</v>
      </c>
    </row>
    <row r="113" spans="6:12" ht="18" customHeight="1">
      <c r="F113" s="17">
        <v>31</v>
      </c>
      <c r="I113" s="17" t="s">
        <v>1534</v>
      </c>
      <c r="J113" s="53" t="s">
        <v>2975</v>
      </c>
      <c r="K113" s="17" t="s">
        <v>1534</v>
      </c>
      <c r="L113" s="17">
        <v>1300000</v>
      </c>
    </row>
    <row r="114" spans="6:12" ht="18" customHeight="1">
      <c r="F114" s="17">
        <v>29</v>
      </c>
      <c r="I114" s="17" t="s">
        <v>1185</v>
      </c>
      <c r="J114" s="53" t="s">
        <v>1184</v>
      </c>
      <c r="K114" s="17" t="s">
        <v>1185</v>
      </c>
      <c r="L114" s="17">
        <v>1200000</v>
      </c>
    </row>
    <row r="115" spans="6:12" ht="18" customHeight="1">
      <c r="F115" s="17">
        <v>59</v>
      </c>
      <c r="I115" s="17" t="s">
        <v>2631</v>
      </c>
      <c r="J115" s="53" t="s">
        <v>1532</v>
      </c>
      <c r="K115" s="17" t="s">
        <v>2631</v>
      </c>
      <c r="L115" s="17">
        <v>1100000</v>
      </c>
    </row>
    <row r="116" spans="6:12" ht="18" customHeight="1">
      <c r="F116" s="17">
        <v>36</v>
      </c>
      <c r="I116" s="17" t="s">
        <v>1200</v>
      </c>
      <c r="J116" s="53" t="s">
        <v>1532</v>
      </c>
      <c r="K116" s="17" t="s">
        <v>1200</v>
      </c>
      <c r="L116" s="17">
        <v>1600000</v>
      </c>
    </row>
    <row r="117" spans="6:12" ht="18" customHeight="1">
      <c r="F117" s="17">
        <v>110</v>
      </c>
      <c r="I117" s="17" t="s">
        <v>1726</v>
      </c>
      <c r="J117" s="53" t="s">
        <v>1532</v>
      </c>
      <c r="K117" s="17" t="s">
        <v>1726</v>
      </c>
      <c r="L117" s="17">
        <v>1400000</v>
      </c>
    </row>
    <row r="118" spans="6:12" ht="18" customHeight="1">
      <c r="F118" s="17">
        <v>60</v>
      </c>
      <c r="I118" s="17" t="s">
        <v>2964</v>
      </c>
      <c r="J118" s="53" t="s">
        <v>2976</v>
      </c>
      <c r="K118" s="17" t="s">
        <v>2964</v>
      </c>
      <c r="L118" s="17">
        <v>3500000</v>
      </c>
    </row>
    <row r="119" spans="6:12" ht="18" customHeight="1">
      <c r="F119" s="17">
        <v>116</v>
      </c>
      <c r="I119" s="17" t="s">
        <v>1804</v>
      </c>
      <c r="J119" s="53" t="s">
        <v>1805</v>
      </c>
      <c r="K119" s="17" t="s">
        <v>1804</v>
      </c>
      <c r="L119" s="17">
        <v>210000</v>
      </c>
    </row>
    <row r="120" spans="6:12" ht="18" customHeight="1">
      <c r="F120" s="17">
        <v>27</v>
      </c>
      <c r="I120" s="17" t="s">
        <v>1332</v>
      </c>
      <c r="J120" s="53" t="s">
        <v>1182</v>
      </c>
      <c r="K120" s="17" t="s">
        <v>1332</v>
      </c>
      <c r="L120" s="17">
        <v>1400000</v>
      </c>
    </row>
    <row r="121" spans="6:12" ht="18" customHeight="1">
      <c r="F121" s="17">
        <v>105</v>
      </c>
      <c r="I121" s="17" t="s">
        <v>1710</v>
      </c>
      <c r="J121" s="53" t="s">
        <v>1182</v>
      </c>
      <c r="K121" s="17" t="s">
        <v>1710</v>
      </c>
      <c r="L121" s="17">
        <v>1200000</v>
      </c>
    </row>
    <row r="122" spans="6:12" ht="18" customHeight="1">
      <c r="F122" s="17">
        <v>46</v>
      </c>
      <c r="I122" s="17" t="s">
        <v>2613</v>
      </c>
      <c r="J122" s="53" t="s">
        <v>1467</v>
      </c>
      <c r="K122" s="17" t="s">
        <v>2613</v>
      </c>
      <c r="L122" s="17">
        <v>350000</v>
      </c>
    </row>
    <row r="123" spans="6:12" ht="18" customHeight="1">
      <c r="F123" s="17">
        <v>87</v>
      </c>
      <c r="I123" s="17" t="s">
        <v>1673</v>
      </c>
      <c r="J123" s="53" t="s">
        <v>1674</v>
      </c>
      <c r="K123" s="17" t="s">
        <v>1673</v>
      </c>
      <c r="L123" s="17">
        <v>20000</v>
      </c>
    </row>
    <row r="124" spans="6:12" ht="18" customHeight="1">
      <c r="F124" s="17">
        <v>39</v>
      </c>
      <c r="I124" s="17" t="s">
        <v>1236</v>
      </c>
      <c r="J124" s="53" t="s">
        <v>1237</v>
      </c>
      <c r="K124" s="17" t="s">
        <v>1236</v>
      </c>
      <c r="L124" s="17">
        <v>50000</v>
      </c>
    </row>
    <row r="125" spans="6:12" ht="18" customHeight="1">
      <c r="F125" s="17">
        <v>86</v>
      </c>
      <c r="I125" s="17" t="s">
        <v>1663</v>
      </c>
      <c r="J125" s="53" t="s">
        <v>1664</v>
      </c>
      <c r="K125" s="17" t="s">
        <v>1663</v>
      </c>
      <c r="L125" s="17">
        <v>50000</v>
      </c>
    </row>
    <row r="126" spans="6:12" ht="18" customHeight="1">
      <c r="F126" s="17">
        <v>4</v>
      </c>
      <c r="I126" s="17" t="s">
        <v>1903</v>
      </c>
      <c r="J126" s="53" t="s">
        <v>2977</v>
      </c>
      <c r="K126" s="17" t="s">
        <v>1903</v>
      </c>
      <c r="L126" s="17">
        <v>1000000</v>
      </c>
    </row>
    <row r="127" spans="6:12" ht="18" customHeight="1">
      <c r="F127" s="17">
        <v>63</v>
      </c>
      <c r="I127" s="17" t="s">
        <v>1592</v>
      </c>
      <c r="J127" s="53" t="s">
        <v>1593</v>
      </c>
      <c r="K127" s="17" t="s">
        <v>1592</v>
      </c>
      <c r="L127" s="17">
        <v>12000</v>
      </c>
    </row>
    <row r="128" spans="6:12" ht="18" customHeight="1">
      <c r="F128" s="17">
        <v>98</v>
      </c>
      <c r="I128" s="17" t="s">
        <v>2764</v>
      </c>
      <c r="J128" s="53" t="s">
        <v>1695</v>
      </c>
      <c r="K128" s="17" t="s">
        <v>2764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6"/>
    <col min="5" max="5" width="15.25" style="296" customWidth="1"/>
    <col min="6" max="6" width="16.125" style="296" bestFit="1" customWidth="1"/>
    <col min="7" max="7" width="12.125" style="296" customWidth="1"/>
    <col min="8" max="16384" width="9" style="296"/>
  </cols>
  <sheetData>
    <row r="1" spans="1:9" ht="28.35" customHeight="1">
      <c r="A1" s="294"/>
      <c r="B1" s="294"/>
      <c r="C1" s="294"/>
      <c r="D1" s="294"/>
      <c r="E1" s="294"/>
      <c r="F1" s="294"/>
      <c r="G1" s="294"/>
      <c r="H1" s="294"/>
      <c r="I1" s="294"/>
    </row>
    <row r="2" spans="1:9" ht="28.35" customHeight="1">
      <c r="A2" s="294" t="s">
        <v>2339</v>
      </c>
      <c r="B2" s="294"/>
      <c r="C2" s="294"/>
      <c r="D2" s="294"/>
      <c r="E2" s="294"/>
      <c r="F2" s="294"/>
      <c r="G2" s="294"/>
      <c r="H2" s="294"/>
      <c r="I2" s="294"/>
    </row>
    <row r="3" spans="1:9" ht="28.35" customHeight="1">
      <c r="A3" s="295" t="s">
        <v>2340</v>
      </c>
      <c r="B3" s="294"/>
      <c r="C3" s="294"/>
      <c r="D3" s="294"/>
      <c r="E3" s="294"/>
      <c r="F3" s="294"/>
      <c r="G3" s="294"/>
      <c r="H3" s="294"/>
      <c r="I3" s="294"/>
    </row>
    <row r="4" spans="1:9" ht="28.35" customHeight="1">
      <c r="A4" s="295" t="s">
        <v>2341</v>
      </c>
      <c r="B4" s="294"/>
      <c r="C4" s="294"/>
      <c r="D4" s="294"/>
      <c r="E4" s="294"/>
      <c r="F4" s="294"/>
      <c r="G4" s="294"/>
      <c r="H4" s="294"/>
      <c r="I4" s="294"/>
    </row>
    <row r="5" spans="1:9" ht="28.35" customHeight="1">
      <c r="A5" s="294"/>
      <c r="B5" s="294"/>
      <c r="C5" s="294"/>
      <c r="D5" s="294"/>
      <c r="E5" s="294"/>
      <c r="F5" s="294"/>
      <c r="G5" s="294"/>
      <c r="H5" s="294"/>
      <c r="I5" s="294"/>
    </row>
    <row r="6" spans="1:9" ht="28.35" customHeight="1">
      <c r="A6" s="294"/>
      <c r="B6" s="294"/>
      <c r="C6" s="294"/>
      <c r="D6" s="294"/>
      <c r="E6" s="294"/>
      <c r="F6" s="294"/>
      <c r="G6" s="294"/>
      <c r="H6" s="294"/>
      <c r="I6" s="294"/>
    </row>
    <row r="7" spans="1:9" ht="28.35" customHeight="1">
      <c r="A7" s="294"/>
      <c r="B7" s="294"/>
      <c r="C7" s="294"/>
      <c r="D7" s="294"/>
      <c r="E7" s="294"/>
      <c r="F7" s="294" t="s">
        <v>36</v>
      </c>
      <c r="G7" s="294" t="s">
        <v>3797</v>
      </c>
      <c r="H7" s="294"/>
      <c r="I7" s="294"/>
    </row>
    <row r="8" spans="1:9" ht="28.35" customHeight="1">
      <c r="A8" s="294"/>
      <c r="B8" s="294"/>
      <c r="C8" s="294"/>
      <c r="D8" s="294"/>
      <c r="E8" s="294"/>
      <c r="F8" s="294" t="s">
        <v>3796</v>
      </c>
      <c r="G8" s="294" t="s">
        <v>3792</v>
      </c>
      <c r="H8" s="294"/>
      <c r="I8" s="294"/>
    </row>
    <row r="9" spans="1:9" ht="28.35" customHeight="1">
      <c r="B9" s="294"/>
      <c r="C9" s="294"/>
      <c r="D9" s="294"/>
      <c r="E9" s="294"/>
      <c r="F9" s="294" t="s">
        <v>3790</v>
      </c>
      <c r="G9" s="294" t="s">
        <v>3793</v>
      </c>
    </row>
    <row r="10" spans="1:9" ht="28.35" customHeight="1">
      <c r="F10" s="294" t="s">
        <v>3791</v>
      </c>
      <c r="G10" s="294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6" customFormat="1" ht="28.35" customHeight="1"/>
    <row r="18" s="296" customFormat="1" ht="28.35" customHeight="1"/>
    <row r="19" s="296" customFormat="1" ht="28.35" customHeight="1"/>
    <row r="20" s="296" customFormat="1" ht="28.35" customHeight="1"/>
    <row r="21" s="296" customFormat="1" ht="28.35" customHeight="1"/>
    <row r="22" s="296" customFormat="1" ht="28.35" customHeight="1"/>
    <row r="23" s="296" customFormat="1" ht="28.35" customHeight="1"/>
    <row r="24" s="296" customFormat="1" ht="28.35" customHeight="1"/>
    <row r="25" s="296" customFormat="1" ht="28.35" customHeight="1"/>
    <row r="26" s="296" customFormat="1" ht="28.35" customHeight="1"/>
    <row r="27" s="296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B34" sqref="B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1406</v>
      </c>
      <c r="B1" t="s">
        <v>42</v>
      </c>
      <c r="C1" t="s">
        <v>1406</v>
      </c>
      <c r="D1" t="s">
        <v>1371</v>
      </c>
      <c r="F1" t="s">
        <v>1373</v>
      </c>
      <c r="H1" t="s">
        <v>1374</v>
      </c>
      <c r="L1" t="s">
        <v>1381</v>
      </c>
      <c r="N1" t="s">
        <v>1385</v>
      </c>
      <c r="P1" t="s">
        <v>1658</v>
      </c>
      <c r="R1" t="s">
        <v>1657</v>
      </c>
    </row>
    <row r="2" spans="1:18">
      <c r="A2">
        <v>1</v>
      </c>
      <c r="B2" t="s">
        <v>28</v>
      </c>
      <c r="C2">
        <v>1</v>
      </c>
      <c r="D2" t="s">
        <v>1373</v>
      </c>
      <c r="E2">
        <v>1</v>
      </c>
      <c r="F2" t="s">
        <v>1388</v>
      </c>
      <c r="G2">
        <v>1</v>
      </c>
      <c r="H2" t="s">
        <v>1397</v>
      </c>
      <c r="I2">
        <v>1</v>
      </c>
      <c r="J2" t="s">
        <v>1162</v>
      </c>
      <c r="K2">
        <v>1</v>
      </c>
      <c r="L2" t="s">
        <v>1401</v>
      </c>
      <c r="M2">
        <v>1</v>
      </c>
      <c r="N2" t="s">
        <v>1404</v>
      </c>
      <c r="O2">
        <v>1</v>
      </c>
      <c r="Q2">
        <v>1</v>
      </c>
    </row>
    <row r="3" spans="1:18">
      <c r="A3">
        <v>2</v>
      </c>
      <c r="B3" t="s">
        <v>1100</v>
      </c>
      <c r="C3">
        <v>2</v>
      </c>
      <c r="D3" t="s">
        <v>1374</v>
      </c>
      <c r="E3">
        <v>2</v>
      </c>
      <c r="F3" t="s">
        <v>1389</v>
      </c>
      <c r="G3">
        <v>2</v>
      </c>
      <c r="H3" t="s">
        <v>1196</v>
      </c>
      <c r="I3">
        <v>2</v>
      </c>
      <c r="J3" t="s">
        <v>1163</v>
      </c>
      <c r="K3">
        <v>2</v>
      </c>
      <c r="L3" t="s">
        <v>1402</v>
      </c>
      <c r="M3">
        <v>2</v>
      </c>
      <c r="N3" t="s">
        <v>1405</v>
      </c>
      <c r="O3">
        <v>2</v>
      </c>
      <c r="Q3">
        <v>2</v>
      </c>
    </row>
    <row r="4" spans="1:18">
      <c r="A4">
        <v>3</v>
      </c>
      <c r="B4" t="s">
        <v>1099</v>
      </c>
      <c r="C4">
        <v>3</v>
      </c>
      <c r="D4" t="s">
        <v>1375</v>
      </c>
      <c r="E4">
        <v>3</v>
      </c>
      <c r="F4" t="s">
        <v>1390</v>
      </c>
      <c r="G4">
        <v>3</v>
      </c>
      <c r="H4" t="s">
        <v>1337</v>
      </c>
      <c r="I4">
        <v>3</v>
      </c>
      <c r="J4" t="s">
        <v>1398</v>
      </c>
      <c r="M4">
        <v>3</v>
      </c>
      <c r="N4" t="s">
        <v>1403</v>
      </c>
      <c r="O4">
        <v>3</v>
      </c>
      <c r="Q4">
        <v>3</v>
      </c>
    </row>
    <row r="5" spans="1:18">
      <c r="A5">
        <v>4</v>
      </c>
      <c r="B5" t="s">
        <v>1689</v>
      </c>
      <c r="C5">
        <v>4</v>
      </c>
      <c r="D5" t="s">
        <v>1376</v>
      </c>
      <c r="E5">
        <v>4</v>
      </c>
      <c r="F5" t="s">
        <v>1391</v>
      </c>
      <c r="I5">
        <v>4</v>
      </c>
      <c r="J5" t="s">
        <v>1400</v>
      </c>
    </row>
    <row r="6" spans="1:18">
      <c r="A6">
        <v>5</v>
      </c>
      <c r="B6" t="s">
        <v>1372</v>
      </c>
      <c r="C6">
        <v>5</v>
      </c>
      <c r="D6" t="s">
        <v>1377</v>
      </c>
      <c r="E6">
        <v>5</v>
      </c>
      <c r="F6" t="s">
        <v>1392</v>
      </c>
      <c r="I6">
        <v>5</v>
      </c>
      <c r="J6" t="s">
        <v>1164</v>
      </c>
    </row>
    <row r="7" spans="1:18">
      <c r="A7">
        <v>6</v>
      </c>
      <c r="B7" t="s">
        <v>1733</v>
      </c>
      <c r="C7">
        <v>6</v>
      </c>
      <c r="D7" t="s">
        <v>1378</v>
      </c>
      <c r="E7">
        <v>6</v>
      </c>
      <c r="F7" t="s">
        <v>1393</v>
      </c>
      <c r="I7">
        <v>6</v>
      </c>
      <c r="J7" t="s">
        <v>1165</v>
      </c>
    </row>
    <row r="8" spans="1:18">
      <c r="A8">
        <v>7</v>
      </c>
      <c r="B8" t="s">
        <v>1734</v>
      </c>
      <c r="C8">
        <v>7</v>
      </c>
      <c r="D8" t="s">
        <v>1380</v>
      </c>
      <c r="E8">
        <v>7</v>
      </c>
      <c r="F8" t="s">
        <v>1394</v>
      </c>
      <c r="I8">
        <v>7</v>
      </c>
      <c r="J8" t="s">
        <v>1166</v>
      </c>
      <c r="L8">
        <v>2830405</v>
      </c>
    </row>
    <row r="9" spans="1:18">
      <c r="A9">
        <v>8</v>
      </c>
      <c r="B9" t="s">
        <v>1735</v>
      </c>
      <c r="C9">
        <v>8</v>
      </c>
      <c r="D9" t="s">
        <v>1381</v>
      </c>
      <c r="E9">
        <v>8</v>
      </c>
      <c r="F9" t="s">
        <v>1361</v>
      </c>
      <c r="I9">
        <v>8</v>
      </c>
      <c r="J9" t="s">
        <v>1167</v>
      </c>
    </row>
    <row r="10" spans="1:18">
      <c r="A10">
        <v>9</v>
      </c>
      <c r="B10" t="s">
        <v>1736</v>
      </c>
      <c r="C10">
        <v>9</v>
      </c>
      <c r="D10" t="s">
        <v>1382</v>
      </c>
      <c r="E10">
        <v>9</v>
      </c>
      <c r="F10" t="s">
        <v>1395</v>
      </c>
      <c r="I10">
        <v>9</v>
      </c>
      <c r="J10" t="s">
        <v>1399</v>
      </c>
    </row>
    <row r="11" spans="1:18">
      <c r="A11">
        <v>10</v>
      </c>
      <c r="B11" t="s">
        <v>1737</v>
      </c>
      <c r="C11">
        <v>10</v>
      </c>
      <c r="D11" t="s">
        <v>1383</v>
      </c>
      <c r="E11">
        <v>10</v>
      </c>
      <c r="F11" t="s">
        <v>1396</v>
      </c>
      <c r="I11">
        <v>10</v>
      </c>
      <c r="J11" t="s">
        <v>1866</v>
      </c>
    </row>
    <row r="12" spans="1:18">
      <c r="A12">
        <v>11</v>
      </c>
      <c r="B12" t="s">
        <v>1738</v>
      </c>
      <c r="C12">
        <v>11</v>
      </c>
      <c r="D12" t="s">
        <v>1384</v>
      </c>
      <c r="I12">
        <v>11</v>
      </c>
      <c r="J12" t="s">
        <v>2271</v>
      </c>
    </row>
    <row r="13" spans="1:18">
      <c r="A13">
        <v>12</v>
      </c>
      <c r="B13" t="s">
        <v>1865</v>
      </c>
      <c r="C13">
        <v>12</v>
      </c>
      <c r="D13" t="s">
        <v>1385</v>
      </c>
      <c r="I13">
        <v>12</v>
      </c>
      <c r="J13" t="s">
        <v>2386</v>
      </c>
    </row>
    <row r="14" spans="1:18">
      <c r="B14" t="s">
        <v>2101</v>
      </c>
      <c r="C14">
        <v>13</v>
      </c>
      <c r="D14" t="s">
        <v>1386</v>
      </c>
      <c r="I14">
        <v>13</v>
      </c>
      <c r="J14" t="s">
        <v>2576</v>
      </c>
    </row>
    <row r="15" spans="1:18">
      <c r="C15">
        <v>14</v>
      </c>
      <c r="D15" t="s">
        <v>1387</v>
      </c>
    </row>
    <row r="16" spans="1:18">
      <c r="C16">
        <v>15</v>
      </c>
      <c r="D16" t="s">
        <v>1657</v>
      </c>
    </row>
    <row r="17" spans="3:16">
      <c r="C17">
        <v>16</v>
      </c>
      <c r="D17" t="s">
        <v>1659</v>
      </c>
      <c r="J17">
        <v>28</v>
      </c>
    </row>
    <row r="18" spans="3:16">
      <c r="C18">
        <v>17</v>
      </c>
      <c r="D18" t="s">
        <v>1697</v>
      </c>
      <c r="P18">
        <v>2830502</v>
      </c>
    </row>
    <row r="19" spans="3:16">
      <c r="C19">
        <v>18</v>
      </c>
      <c r="D19" t="s">
        <v>1712</v>
      </c>
      <c r="H19">
        <v>2830513</v>
      </c>
      <c r="L19">
        <v>2830506</v>
      </c>
    </row>
    <row r="20" spans="3:16">
      <c r="C20">
        <v>19</v>
      </c>
      <c r="D20" t="s">
        <v>1875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A11" sqref="A11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1099</v>
      </c>
    </row>
    <row r="4" spans="1:2">
      <c r="A4" t="s">
        <v>1100</v>
      </c>
    </row>
    <row r="5" spans="1:2">
      <c r="A5" t="s">
        <v>1689</v>
      </c>
    </row>
    <row r="6" spans="1:2">
      <c r="A6" t="s">
        <v>3798</v>
      </c>
    </row>
    <row r="7" spans="1:2">
      <c r="A7" t="s">
        <v>1736</v>
      </c>
    </row>
    <row r="8" spans="1:2">
      <c r="A8" t="s">
        <v>1865</v>
      </c>
    </row>
    <row r="9" spans="1:2">
      <c r="A9" t="s">
        <v>1734</v>
      </c>
    </row>
    <row r="10" spans="1:2">
      <c r="A10" t="s">
        <v>1733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4" t="s">
        <v>36</v>
      </c>
    </row>
    <row r="2" spans="1:1">
      <c r="A2" s="296" t="s">
        <v>3795</v>
      </c>
    </row>
    <row r="3" spans="1:1">
      <c r="A3" s="296" t="s">
        <v>3790</v>
      </c>
    </row>
    <row r="4" spans="1:1">
      <c r="A4" s="296" t="s">
        <v>3791</v>
      </c>
    </row>
    <row r="5" spans="1:1">
      <c r="A5" s="296" t="s">
        <v>3351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3803</v>
      </c>
    </row>
    <row r="2" spans="1:1">
      <c r="A2" t="s">
        <v>3792</v>
      </c>
    </row>
    <row r="3" spans="1:1">
      <c r="A3" t="s">
        <v>3793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1216</v>
      </c>
      <c r="D1" s="107" t="s">
        <v>1217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1226</v>
      </c>
      <c r="D2" s="110" t="s">
        <v>1225</v>
      </c>
      <c r="E2" s="103"/>
    </row>
    <row r="3" spans="1:6" ht="49.5">
      <c r="B3" s="99">
        <v>45737</v>
      </c>
      <c r="C3" s="100" t="s">
        <v>1218</v>
      </c>
      <c r="D3" s="109" t="s">
        <v>1232</v>
      </c>
    </row>
    <row r="4" spans="1:6" ht="33">
      <c r="B4" s="99">
        <v>45737</v>
      </c>
      <c r="C4" s="100" t="s">
        <v>1219</v>
      </c>
      <c r="D4" s="109" t="s">
        <v>1222</v>
      </c>
    </row>
    <row r="5" spans="1:6">
      <c r="B5" s="99">
        <v>45737</v>
      </c>
      <c r="C5" s="100" t="s">
        <v>1220</v>
      </c>
      <c r="D5" s="100" t="s">
        <v>1221</v>
      </c>
    </row>
    <row r="6" spans="1:6">
      <c r="B6" s="99">
        <v>45737</v>
      </c>
      <c r="C6" s="100" t="s">
        <v>1220</v>
      </c>
      <c r="D6" s="100" t="s">
        <v>1224</v>
      </c>
    </row>
    <row r="7" spans="1:6">
      <c r="B7" s="99">
        <v>45737</v>
      </c>
      <c r="C7" s="100" t="s">
        <v>1220</v>
      </c>
      <c r="D7" s="100" t="s">
        <v>1223</v>
      </c>
    </row>
    <row r="8" spans="1:6">
      <c r="B8" s="99"/>
      <c r="D8" s="100" t="s">
        <v>1227</v>
      </c>
    </row>
    <row r="9" spans="1:6">
      <c r="D9" s="100" t="s">
        <v>1233</v>
      </c>
    </row>
    <row r="10" spans="1:6">
      <c r="D10" s="100" t="s">
        <v>1234</v>
      </c>
    </row>
    <row r="11" spans="1:6" ht="33">
      <c r="B11" s="99">
        <v>45740</v>
      </c>
      <c r="C11" s="100" t="s">
        <v>1238</v>
      </c>
      <c r="D11" s="109" t="s">
        <v>1342</v>
      </c>
    </row>
    <row r="12" spans="1:6">
      <c r="B12" s="99">
        <v>45740</v>
      </c>
      <c r="C12" s="100" t="s">
        <v>1343</v>
      </c>
      <c r="D12" s="100" t="s">
        <v>1341</v>
      </c>
    </row>
    <row r="13" spans="1:6">
      <c r="C13" s="100" t="s">
        <v>1352</v>
      </c>
      <c r="D13" s="100" t="s">
        <v>1353</v>
      </c>
    </row>
    <row r="14" spans="1:6">
      <c r="C14" s="100" t="s">
        <v>1355</v>
      </c>
      <c r="D14" s="100" t="s">
        <v>1356</v>
      </c>
    </row>
    <row r="15" spans="1:6">
      <c r="B15" s="99">
        <v>45742</v>
      </c>
      <c r="C15" s="100" t="s">
        <v>1357</v>
      </c>
      <c r="D15" s="100" t="s">
        <v>1358</v>
      </c>
    </row>
    <row r="16" spans="1:6">
      <c r="B16" s="99">
        <v>45742</v>
      </c>
      <c r="C16" s="100" t="s">
        <v>1359</v>
      </c>
      <c r="D16" s="100" t="s">
        <v>1360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2026-06-16T08:53:39Z</cp:lastPrinted>
  <dcterms:created xsi:type="dcterms:W3CDTF">2020-10-02T11:51:16Z</dcterms:created>
  <dcterms:modified xsi:type="dcterms:W3CDTF">2026-08-19T04:45:22Z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