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CCS\OUM\Practicum\"/>
    </mc:Choice>
  </mc:AlternateContent>
  <xr:revisionPtr revIDLastSave="0" documentId="13_ncr:1_{3F4191A1-2E46-4A27-8359-C423C895F2D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1" r:id="rId1"/>
    <sheet name="SUMMARY" sheetId="2" r:id="rId2"/>
    <sheet name="CLIENT TRACKER" sheetId="3" r:id="rId3"/>
    <sheet name="W01" sheetId="4" r:id="rId4"/>
    <sheet name="W02" sheetId="5" r:id="rId5"/>
    <sheet name="W03" sheetId="6" r:id="rId6"/>
    <sheet name="W04" sheetId="7" r:id="rId7"/>
    <sheet name="W05" sheetId="8" r:id="rId8"/>
    <sheet name="W06" sheetId="9" r:id="rId9"/>
    <sheet name="W07" sheetId="10" r:id="rId10"/>
    <sheet name="W08" sheetId="11" r:id="rId11"/>
    <sheet name="W09" sheetId="12" r:id="rId12"/>
    <sheet name="W10" sheetId="13" r:id="rId13"/>
    <sheet name="W11" sheetId="14" r:id="rId14"/>
    <sheet name="W12" sheetId="15" r:id="rId15"/>
    <sheet name="W13" sheetId="16" r:id="rId16"/>
    <sheet name="W14" sheetId="17" r:id="rId17"/>
    <sheet name="W15" sheetId="18" r:id="rId18"/>
    <sheet name="W16" sheetId="19" r:id="rId19"/>
    <sheet name="W17" sheetId="20" r:id="rId20"/>
    <sheet name="W18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5" roundtripDataChecksum="CFzZ00sRObVVwgAd1scndzCRROA3r2WcF1FyeXdzV+M="/>
    </ext>
  </extLst>
</workbook>
</file>

<file path=xl/calcChain.xml><?xml version="1.0" encoding="utf-8"?>
<calcChain xmlns="http://schemas.openxmlformats.org/spreadsheetml/2006/main">
  <c r="G30" i="21" l="1"/>
  <c r="F30" i="21"/>
  <c r="E30" i="21"/>
  <c r="G29" i="21"/>
  <c r="F29" i="21"/>
  <c r="E29" i="21"/>
  <c r="G28" i="21"/>
  <c r="F28" i="21"/>
  <c r="E28" i="21"/>
  <c r="G27" i="21"/>
  <c r="F27" i="21"/>
  <c r="E27" i="21"/>
  <c r="G26" i="21"/>
  <c r="F26" i="21"/>
  <c r="E26" i="21"/>
  <c r="G25" i="21"/>
  <c r="F25" i="21"/>
  <c r="E25" i="21"/>
  <c r="G24" i="21"/>
  <c r="F24" i="21"/>
  <c r="E24" i="21"/>
  <c r="G23" i="21"/>
  <c r="G32" i="21" s="1"/>
  <c r="F23" i="21"/>
  <c r="F31" i="21" s="1"/>
  <c r="E23" i="21"/>
  <c r="E31" i="21" s="1"/>
  <c r="G32" i="20"/>
  <c r="G30" i="20"/>
  <c r="F30" i="20"/>
  <c r="E30" i="20"/>
  <c r="G29" i="20"/>
  <c r="F29" i="20"/>
  <c r="E29" i="20"/>
  <c r="G28" i="20"/>
  <c r="F28" i="20"/>
  <c r="E28" i="20"/>
  <c r="G27" i="20"/>
  <c r="F27" i="20"/>
  <c r="E27" i="20"/>
  <c r="G26" i="20"/>
  <c r="F26" i="20"/>
  <c r="E26" i="20"/>
  <c r="G25" i="20"/>
  <c r="F25" i="20"/>
  <c r="E25" i="20"/>
  <c r="G24" i="20"/>
  <c r="F24" i="20"/>
  <c r="E24" i="20"/>
  <c r="G23" i="20"/>
  <c r="G31" i="20" s="1"/>
  <c r="G33" i="20" s="1"/>
  <c r="F23" i="20"/>
  <c r="F31" i="20" s="1"/>
  <c r="E23" i="20"/>
  <c r="E31" i="20" s="1"/>
  <c r="G30" i="19"/>
  <c r="F30" i="19"/>
  <c r="E30" i="19"/>
  <c r="G29" i="19"/>
  <c r="F29" i="19"/>
  <c r="E29" i="19"/>
  <c r="G28" i="19"/>
  <c r="F28" i="19"/>
  <c r="E28" i="19"/>
  <c r="G27" i="19"/>
  <c r="F27" i="19"/>
  <c r="E27" i="19"/>
  <c r="G26" i="19"/>
  <c r="F26" i="19"/>
  <c r="E26" i="19"/>
  <c r="G25" i="19"/>
  <c r="F25" i="19"/>
  <c r="E25" i="19"/>
  <c r="G24" i="19"/>
  <c r="F24" i="19"/>
  <c r="E24" i="19"/>
  <c r="G23" i="19"/>
  <c r="G32" i="19" s="1"/>
  <c r="F23" i="19"/>
  <c r="F31" i="19" s="1"/>
  <c r="E23" i="19"/>
  <c r="E31" i="19" s="1"/>
  <c r="G30" i="18"/>
  <c r="F30" i="18"/>
  <c r="E30" i="18"/>
  <c r="G29" i="18"/>
  <c r="F29" i="18"/>
  <c r="E29" i="18"/>
  <c r="G28" i="18"/>
  <c r="F28" i="18"/>
  <c r="E28" i="18"/>
  <c r="G27" i="18"/>
  <c r="F27" i="18"/>
  <c r="E27" i="18"/>
  <c r="G26" i="18"/>
  <c r="F26" i="18"/>
  <c r="E26" i="18"/>
  <c r="G25" i="18"/>
  <c r="F25" i="18"/>
  <c r="E25" i="18"/>
  <c r="G24" i="18"/>
  <c r="F24" i="18"/>
  <c r="E24" i="18"/>
  <c r="G23" i="18"/>
  <c r="G32" i="18" s="1"/>
  <c r="F23" i="18"/>
  <c r="F31" i="18" s="1"/>
  <c r="E23" i="18"/>
  <c r="E31" i="18" s="1"/>
  <c r="G30" i="17"/>
  <c r="F30" i="17"/>
  <c r="E30" i="17"/>
  <c r="G29" i="17"/>
  <c r="F29" i="17"/>
  <c r="E29" i="17"/>
  <c r="G28" i="17"/>
  <c r="F28" i="17"/>
  <c r="E28" i="17"/>
  <c r="G27" i="17"/>
  <c r="F27" i="17"/>
  <c r="E27" i="17"/>
  <c r="G26" i="17"/>
  <c r="F26" i="17"/>
  <c r="E26" i="17"/>
  <c r="G25" i="17"/>
  <c r="F25" i="17"/>
  <c r="E25" i="17"/>
  <c r="G24" i="17"/>
  <c r="F24" i="17"/>
  <c r="E24" i="17"/>
  <c r="G23" i="17"/>
  <c r="G32" i="17" s="1"/>
  <c r="F23" i="17"/>
  <c r="F31" i="17" s="1"/>
  <c r="E23" i="17"/>
  <c r="E31" i="17" s="1"/>
  <c r="G30" i="16"/>
  <c r="F30" i="16"/>
  <c r="E30" i="16"/>
  <c r="G29" i="16"/>
  <c r="F29" i="16"/>
  <c r="E29" i="16"/>
  <c r="G28" i="16"/>
  <c r="F28" i="16"/>
  <c r="E28" i="16"/>
  <c r="G27" i="16"/>
  <c r="F27" i="16"/>
  <c r="E27" i="16"/>
  <c r="G26" i="16"/>
  <c r="F26" i="16"/>
  <c r="E26" i="16"/>
  <c r="G25" i="16"/>
  <c r="F25" i="16"/>
  <c r="E25" i="16"/>
  <c r="G24" i="16"/>
  <c r="F24" i="16"/>
  <c r="E24" i="16"/>
  <c r="G23" i="16"/>
  <c r="G32" i="16" s="1"/>
  <c r="F23" i="16"/>
  <c r="F31" i="16" s="1"/>
  <c r="E23" i="16"/>
  <c r="E31" i="16" s="1"/>
  <c r="G30" i="15"/>
  <c r="F30" i="15"/>
  <c r="E30" i="15"/>
  <c r="G29" i="15"/>
  <c r="F29" i="15"/>
  <c r="E29" i="15"/>
  <c r="G28" i="15"/>
  <c r="F28" i="15"/>
  <c r="E28" i="15"/>
  <c r="G27" i="15"/>
  <c r="F27" i="15"/>
  <c r="E27" i="15"/>
  <c r="G26" i="15"/>
  <c r="F26" i="15"/>
  <c r="E26" i="15"/>
  <c r="G25" i="15"/>
  <c r="F25" i="15"/>
  <c r="E25" i="15"/>
  <c r="G24" i="15"/>
  <c r="F24" i="15"/>
  <c r="E24" i="15"/>
  <c r="G23" i="15"/>
  <c r="G31" i="15" s="1"/>
  <c r="F23" i="15"/>
  <c r="F31" i="15" s="1"/>
  <c r="E23" i="15"/>
  <c r="E31" i="15" s="1"/>
  <c r="G30" i="14"/>
  <c r="F30" i="14"/>
  <c r="E30" i="14"/>
  <c r="G29" i="14"/>
  <c r="H17" i="2" s="1"/>
  <c r="F29" i="14"/>
  <c r="E29" i="14"/>
  <c r="G28" i="14"/>
  <c r="I17" i="2" s="1"/>
  <c r="F28" i="14"/>
  <c r="E28" i="14"/>
  <c r="G27" i="14"/>
  <c r="F27" i="14"/>
  <c r="E27" i="14"/>
  <c r="G26" i="14"/>
  <c r="G17" i="2" s="1"/>
  <c r="F26" i="14"/>
  <c r="E26" i="14"/>
  <c r="G25" i="14"/>
  <c r="F25" i="14"/>
  <c r="E25" i="14"/>
  <c r="G24" i="14"/>
  <c r="F24" i="14"/>
  <c r="E24" i="14"/>
  <c r="G23" i="14"/>
  <c r="D17" i="2" s="1"/>
  <c r="F23" i="14"/>
  <c r="F31" i="14" s="1"/>
  <c r="E23" i="14"/>
  <c r="G30" i="13"/>
  <c r="F30" i="13"/>
  <c r="E30" i="13"/>
  <c r="G29" i="13"/>
  <c r="F29" i="13"/>
  <c r="E29" i="13"/>
  <c r="G28" i="13"/>
  <c r="F28" i="13"/>
  <c r="E28" i="13"/>
  <c r="G27" i="13"/>
  <c r="F27" i="13"/>
  <c r="E27" i="13"/>
  <c r="G26" i="13"/>
  <c r="F26" i="13"/>
  <c r="E26" i="13"/>
  <c r="G25" i="13"/>
  <c r="G32" i="13" s="1"/>
  <c r="F25" i="13"/>
  <c r="E25" i="13"/>
  <c r="G24" i="13"/>
  <c r="F24" i="13"/>
  <c r="E24" i="13"/>
  <c r="G23" i="13"/>
  <c r="G31" i="13" s="1"/>
  <c r="G33" i="13" s="1"/>
  <c r="F23" i="13"/>
  <c r="F31" i="13" s="1"/>
  <c r="E23" i="13"/>
  <c r="E31" i="13" s="1"/>
  <c r="G32" i="12"/>
  <c r="G30" i="12"/>
  <c r="F30" i="12"/>
  <c r="E30" i="12"/>
  <c r="G29" i="12"/>
  <c r="F29" i="12"/>
  <c r="E29" i="12"/>
  <c r="G28" i="12"/>
  <c r="F28" i="12"/>
  <c r="E28" i="12"/>
  <c r="G27" i="12"/>
  <c r="F27" i="12"/>
  <c r="E27" i="12"/>
  <c r="G26" i="12"/>
  <c r="F26" i="12"/>
  <c r="E26" i="12"/>
  <c r="G25" i="12"/>
  <c r="F25" i="12"/>
  <c r="E25" i="12"/>
  <c r="G24" i="12"/>
  <c r="F24" i="12"/>
  <c r="E24" i="12"/>
  <c r="G23" i="12"/>
  <c r="G31" i="12" s="1"/>
  <c r="G33" i="12" s="1"/>
  <c r="F23" i="12"/>
  <c r="F31" i="12" s="1"/>
  <c r="E23" i="12"/>
  <c r="E31" i="12" s="1"/>
  <c r="G30" i="11"/>
  <c r="J14" i="2" s="1"/>
  <c r="F30" i="11"/>
  <c r="E30" i="11"/>
  <c r="G29" i="11"/>
  <c r="F29" i="11"/>
  <c r="E29" i="11"/>
  <c r="G28" i="11"/>
  <c r="F28" i="11"/>
  <c r="E28" i="11"/>
  <c r="G27" i="11"/>
  <c r="F27" i="11"/>
  <c r="E27" i="11"/>
  <c r="G26" i="11"/>
  <c r="G14" i="2" s="1"/>
  <c r="F26" i="11"/>
  <c r="E26" i="11"/>
  <c r="G25" i="11"/>
  <c r="F25" i="11"/>
  <c r="E25" i="11"/>
  <c r="G24" i="11"/>
  <c r="E14" i="2" s="1"/>
  <c r="F24" i="11"/>
  <c r="E24" i="11"/>
  <c r="G23" i="11"/>
  <c r="F23" i="11"/>
  <c r="E23" i="11"/>
  <c r="G30" i="10"/>
  <c r="F30" i="10"/>
  <c r="E30" i="10"/>
  <c r="G29" i="10"/>
  <c r="F29" i="10"/>
  <c r="E29" i="10"/>
  <c r="G28" i="10"/>
  <c r="F28" i="10"/>
  <c r="E28" i="10"/>
  <c r="G27" i="10"/>
  <c r="F27" i="10"/>
  <c r="E27" i="10"/>
  <c r="G26" i="10"/>
  <c r="F26" i="10"/>
  <c r="E26" i="10"/>
  <c r="G25" i="10"/>
  <c r="F25" i="10"/>
  <c r="E25" i="10"/>
  <c r="G24" i="10"/>
  <c r="F24" i="10"/>
  <c r="E24" i="10"/>
  <c r="G23" i="10"/>
  <c r="G32" i="10" s="1"/>
  <c r="F23" i="10"/>
  <c r="F31" i="10" s="1"/>
  <c r="E23" i="10"/>
  <c r="E31" i="10" s="1"/>
  <c r="G30" i="9"/>
  <c r="F30" i="9"/>
  <c r="E30" i="9"/>
  <c r="G29" i="9"/>
  <c r="F29" i="9"/>
  <c r="E29" i="9"/>
  <c r="G28" i="9"/>
  <c r="F28" i="9"/>
  <c r="E28" i="9"/>
  <c r="G27" i="9"/>
  <c r="F27" i="9"/>
  <c r="E27" i="9"/>
  <c r="G26" i="9"/>
  <c r="G12" i="2" s="1"/>
  <c r="F26" i="9"/>
  <c r="E26" i="9"/>
  <c r="G25" i="9"/>
  <c r="F25" i="9"/>
  <c r="E25" i="9"/>
  <c r="G24" i="9"/>
  <c r="E12" i="2" s="1"/>
  <c r="F24" i="9"/>
  <c r="E24" i="9"/>
  <c r="G23" i="9"/>
  <c r="F23" i="9"/>
  <c r="E23" i="9"/>
  <c r="G30" i="8"/>
  <c r="F30" i="8"/>
  <c r="E30" i="8"/>
  <c r="G29" i="8"/>
  <c r="F29" i="8"/>
  <c r="E29" i="8"/>
  <c r="G28" i="8"/>
  <c r="F28" i="8"/>
  <c r="E28" i="8"/>
  <c r="G27" i="8"/>
  <c r="F27" i="8"/>
  <c r="E27" i="8"/>
  <c r="G26" i="8"/>
  <c r="F26" i="8"/>
  <c r="E26" i="8"/>
  <c r="G25" i="8"/>
  <c r="F25" i="8"/>
  <c r="E25" i="8"/>
  <c r="G24" i="8"/>
  <c r="F24" i="8"/>
  <c r="E24" i="8"/>
  <c r="G23" i="8"/>
  <c r="G32" i="8" s="1"/>
  <c r="F23" i="8"/>
  <c r="F31" i="8" s="1"/>
  <c r="E23" i="8"/>
  <c r="E31" i="8" s="1"/>
  <c r="G30" i="7"/>
  <c r="F30" i="7"/>
  <c r="E30" i="7"/>
  <c r="G29" i="7"/>
  <c r="H10" i="2" s="1"/>
  <c r="F29" i="7"/>
  <c r="E29" i="7"/>
  <c r="G28" i="7"/>
  <c r="F28" i="7"/>
  <c r="E28" i="7"/>
  <c r="G27" i="7"/>
  <c r="F27" i="7"/>
  <c r="E27" i="7"/>
  <c r="G26" i="7"/>
  <c r="G10" i="2" s="1"/>
  <c r="F26" i="7"/>
  <c r="E26" i="7"/>
  <c r="G25" i="7"/>
  <c r="F25" i="7"/>
  <c r="E25" i="7"/>
  <c r="G24" i="7"/>
  <c r="E10" i="2" s="1"/>
  <c r="F24" i="7"/>
  <c r="E24" i="7"/>
  <c r="G23" i="7"/>
  <c r="D10" i="2" s="1"/>
  <c r="F23" i="7"/>
  <c r="E23" i="7"/>
  <c r="G30" i="6"/>
  <c r="F30" i="6"/>
  <c r="E30" i="6"/>
  <c r="G29" i="6"/>
  <c r="H9" i="2" s="1"/>
  <c r="F29" i="6"/>
  <c r="E29" i="6"/>
  <c r="G28" i="6"/>
  <c r="F28" i="6"/>
  <c r="E28" i="6"/>
  <c r="G27" i="6"/>
  <c r="F27" i="6"/>
  <c r="E27" i="6"/>
  <c r="G26" i="6"/>
  <c r="G9" i="2" s="1"/>
  <c r="F26" i="6"/>
  <c r="E26" i="6"/>
  <c r="G25" i="6"/>
  <c r="F9" i="2" s="1"/>
  <c r="F25" i="6"/>
  <c r="E25" i="6"/>
  <c r="G24" i="6"/>
  <c r="E9" i="2" s="1"/>
  <c r="F24" i="6"/>
  <c r="E24" i="6"/>
  <c r="G23" i="6"/>
  <c r="G32" i="6" s="1"/>
  <c r="F23" i="6"/>
  <c r="E23" i="6"/>
  <c r="G30" i="5"/>
  <c r="J8" i="2" s="1"/>
  <c r="F30" i="5"/>
  <c r="E30" i="5"/>
  <c r="G29" i="5"/>
  <c r="F29" i="5"/>
  <c r="E29" i="5"/>
  <c r="G28" i="5"/>
  <c r="I8" i="2" s="1"/>
  <c r="F28" i="5"/>
  <c r="E28" i="5"/>
  <c r="G27" i="5"/>
  <c r="F27" i="5"/>
  <c r="E27" i="5"/>
  <c r="G26" i="5"/>
  <c r="G8" i="2" s="1"/>
  <c r="F26" i="5"/>
  <c r="E26" i="5"/>
  <c r="G25" i="5"/>
  <c r="F8" i="2" s="1"/>
  <c r="F25" i="5"/>
  <c r="E25" i="5"/>
  <c r="G24" i="5"/>
  <c r="E8" i="2" s="1"/>
  <c r="F24" i="5"/>
  <c r="E24" i="5"/>
  <c r="G23" i="5"/>
  <c r="F23" i="5"/>
  <c r="E23" i="5"/>
  <c r="G30" i="4"/>
  <c r="J7" i="2" s="1"/>
  <c r="F30" i="4"/>
  <c r="E30" i="4"/>
  <c r="G29" i="4"/>
  <c r="F29" i="4"/>
  <c r="E29" i="4"/>
  <c r="G28" i="4"/>
  <c r="F28" i="4"/>
  <c r="E28" i="4"/>
  <c r="G27" i="4"/>
  <c r="F27" i="4"/>
  <c r="E27" i="4"/>
  <c r="G26" i="4"/>
  <c r="G7" i="2" s="1"/>
  <c r="F26" i="4"/>
  <c r="E26" i="4"/>
  <c r="G25" i="4"/>
  <c r="F25" i="4"/>
  <c r="E25" i="4"/>
  <c r="G24" i="4"/>
  <c r="E7" i="2" s="1"/>
  <c r="F24" i="4"/>
  <c r="E24" i="4"/>
  <c r="G23" i="4"/>
  <c r="F23" i="4"/>
  <c r="E23" i="4"/>
  <c r="I14" i="3"/>
  <c r="I13" i="3"/>
  <c r="I12" i="3"/>
  <c r="I11" i="3"/>
  <c r="I10" i="3"/>
  <c r="I9" i="3"/>
  <c r="I8" i="3"/>
  <c r="I7" i="3"/>
  <c r="I6" i="3"/>
  <c r="I5" i="3"/>
  <c r="G36" i="2"/>
  <c r="F36" i="2"/>
  <c r="G34" i="2"/>
  <c r="F34" i="2"/>
  <c r="G32" i="2"/>
  <c r="F32" i="2"/>
  <c r="J24" i="2"/>
  <c r="I24" i="2"/>
  <c r="H24" i="2"/>
  <c r="G24" i="2"/>
  <c r="F24" i="2"/>
  <c r="E24" i="2"/>
  <c r="D24" i="2"/>
  <c r="K24" i="2" s="1"/>
  <c r="C24" i="2"/>
  <c r="J23" i="2"/>
  <c r="I23" i="2"/>
  <c r="H23" i="2"/>
  <c r="G23" i="2"/>
  <c r="F23" i="2"/>
  <c r="E23" i="2"/>
  <c r="D23" i="2"/>
  <c r="K23" i="2" s="1"/>
  <c r="C23" i="2"/>
  <c r="J22" i="2"/>
  <c r="I22" i="2"/>
  <c r="H22" i="2"/>
  <c r="G22" i="2"/>
  <c r="F22" i="2"/>
  <c r="K22" i="2" s="1"/>
  <c r="E22" i="2"/>
  <c r="D22" i="2"/>
  <c r="C22" i="2"/>
  <c r="K21" i="2"/>
  <c r="J21" i="2"/>
  <c r="I21" i="2"/>
  <c r="H21" i="2"/>
  <c r="G21" i="2"/>
  <c r="F21" i="2"/>
  <c r="E21" i="2"/>
  <c r="D21" i="2"/>
  <c r="C21" i="2"/>
  <c r="J20" i="2"/>
  <c r="I20" i="2"/>
  <c r="H20" i="2"/>
  <c r="G20" i="2"/>
  <c r="F20" i="2"/>
  <c r="E20" i="2"/>
  <c r="D20" i="2"/>
  <c r="K20" i="2" s="1"/>
  <c r="C20" i="2"/>
  <c r="J19" i="2"/>
  <c r="I19" i="2"/>
  <c r="H19" i="2"/>
  <c r="G19" i="2"/>
  <c r="F19" i="2"/>
  <c r="E19" i="2"/>
  <c r="D19" i="2"/>
  <c r="K19" i="2" s="1"/>
  <c r="C19" i="2"/>
  <c r="J18" i="2"/>
  <c r="I18" i="2"/>
  <c r="H18" i="2"/>
  <c r="G18" i="2"/>
  <c r="F18" i="2"/>
  <c r="K18" i="2" s="1"/>
  <c r="E18" i="2"/>
  <c r="D18" i="2"/>
  <c r="C18" i="2"/>
  <c r="J17" i="2"/>
  <c r="F17" i="2"/>
  <c r="E17" i="2"/>
  <c r="C17" i="2"/>
  <c r="J16" i="2"/>
  <c r="I16" i="2"/>
  <c r="H16" i="2"/>
  <c r="G16" i="2"/>
  <c r="F16" i="2"/>
  <c r="E16" i="2"/>
  <c r="D16" i="2"/>
  <c r="K16" i="2" s="1"/>
  <c r="C16" i="2"/>
  <c r="J15" i="2"/>
  <c r="I15" i="2"/>
  <c r="H15" i="2"/>
  <c r="G15" i="2"/>
  <c r="F15" i="2"/>
  <c r="E15" i="2"/>
  <c r="K15" i="2" s="1"/>
  <c r="D15" i="2"/>
  <c r="C15" i="2"/>
  <c r="I14" i="2"/>
  <c r="H14" i="2"/>
  <c r="F14" i="2"/>
  <c r="D14" i="2"/>
  <c r="C14" i="2"/>
  <c r="K13" i="2"/>
  <c r="J13" i="2"/>
  <c r="I13" i="2"/>
  <c r="H13" i="2"/>
  <c r="G13" i="2"/>
  <c r="F13" i="2"/>
  <c r="E13" i="2"/>
  <c r="D13" i="2"/>
  <c r="C13" i="2"/>
  <c r="J12" i="2"/>
  <c r="I12" i="2"/>
  <c r="F12" i="2"/>
  <c r="D12" i="2"/>
  <c r="C12" i="2"/>
  <c r="J11" i="2"/>
  <c r="I11" i="2"/>
  <c r="H11" i="2"/>
  <c r="G11" i="2"/>
  <c r="F11" i="2"/>
  <c r="E11" i="2"/>
  <c r="D11" i="2"/>
  <c r="K11" i="2" s="1"/>
  <c r="C11" i="2"/>
  <c r="J10" i="2"/>
  <c r="I10" i="2"/>
  <c r="F10" i="2"/>
  <c r="C10" i="2"/>
  <c r="J9" i="2"/>
  <c r="I9" i="2"/>
  <c r="C9" i="2"/>
  <c r="D8" i="2"/>
  <c r="C8" i="2"/>
  <c r="I7" i="2"/>
  <c r="F7" i="2"/>
  <c r="D7" i="2"/>
  <c r="C7" i="2"/>
  <c r="D9" i="2" l="1"/>
  <c r="K9" i="2" s="1"/>
  <c r="E31" i="6"/>
  <c r="F31" i="6"/>
  <c r="G31" i="6"/>
  <c r="G33" i="6" s="1"/>
  <c r="H7" i="2"/>
  <c r="G32" i="4"/>
  <c r="E31" i="14"/>
  <c r="G31" i="14"/>
  <c r="K17" i="2"/>
  <c r="G32" i="14"/>
  <c r="E31" i="11"/>
  <c r="K14" i="2"/>
  <c r="F31" i="11"/>
  <c r="G32" i="11"/>
  <c r="H12" i="2"/>
  <c r="K12" i="2"/>
  <c r="F31" i="9"/>
  <c r="E31" i="9"/>
  <c r="G32" i="9"/>
  <c r="K10" i="2"/>
  <c r="E31" i="7"/>
  <c r="F31" i="7"/>
  <c r="G31" i="7"/>
  <c r="H8" i="2"/>
  <c r="F25" i="2"/>
  <c r="D32" i="2" s="1"/>
  <c r="E32" i="2" s="1"/>
  <c r="I25" i="2"/>
  <c r="D36" i="2" s="1"/>
  <c r="E36" i="2" s="1"/>
  <c r="J25" i="2"/>
  <c r="D37" i="2" s="1"/>
  <c r="E37" i="2" s="1"/>
  <c r="E25" i="2"/>
  <c r="D31" i="2" s="1"/>
  <c r="F31" i="2" s="1"/>
  <c r="E31" i="5"/>
  <c r="G32" i="5"/>
  <c r="F31" i="5"/>
  <c r="G31" i="5"/>
  <c r="G25" i="2"/>
  <c r="D34" i="2" s="1"/>
  <c r="E34" i="2" s="1"/>
  <c r="E31" i="4"/>
  <c r="F31" i="4"/>
  <c r="G31" i="4"/>
  <c r="G33" i="15"/>
  <c r="G32" i="7"/>
  <c r="G32" i="15"/>
  <c r="G31" i="9"/>
  <c r="G31" i="17"/>
  <c r="G33" i="17" s="1"/>
  <c r="K8" i="2"/>
  <c r="G31" i="11"/>
  <c r="G33" i="11" s="1"/>
  <c r="G31" i="19"/>
  <c r="G33" i="19" s="1"/>
  <c r="G31" i="8"/>
  <c r="G33" i="8" s="1"/>
  <c r="G31" i="16"/>
  <c r="G33" i="16" s="1"/>
  <c r="G31" i="21"/>
  <c r="G33" i="21" s="1"/>
  <c r="G31" i="10"/>
  <c r="G33" i="10" s="1"/>
  <c r="G31" i="18"/>
  <c r="G33" i="18" s="1"/>
  <c r="G33" i="7" l="1"/>
  <c r="D25" i="2"/>
  <c r="D30" i="2" s="1"/>
  <c r="F30" i="2" s="1"/>
  <c r="H25" i="2"/>
  <c r="D35" i="2" s="1"/>
  <c r="G35" i="2" s="1"/>
  <c r="K7" i="2"/>
  <c r="K25" i="2" s="1"/>
  <c r="D39" i="2" s="1"/>
  <c r="E39" i="2" s="1"/>
  <c r="G33" i="4"/>
  <c r="G33" i="14"/>
  <c r="G33" i="9"/>
  <c r="F35" i="2"/>
  <c r="F37" i="2"/>
  <c r="G37" i="2"/>
  <c r="G31" i="2"/>
  <c r="G33" i="5"/>
  <c r="E31" i="2"/>
  <c r="D38" i="2"/>
  <c r="E38" i="2" s="1"/>
  <c r="G30" i="2"/>
  <c r="E30" i="2"/>
  <c r="D33" i="2" l="1"/>
  <c r="G33" i="2" s="1"/>
  <c r="E35" i="2"/>
  <c r="F33" i="2"/>
  <c r="E33" i="2"/>
  <c r="F38" i="2"/>
  <c r="G38" i="2"/>
  <c r="F39" i="2"/>
  <c r="G39" i="2"/>
</calcChain>
</file>

<file path=xl/sharedStrings.xml><?xml version="1.0" encoding="utf-8"?>
<sst xmlns="http://schemas.openxmlformats.org/spreadsheetml/2006/main" count="799" uniqueCount="138">
  <si>
    <t>PRACTICUM TRAINING (AMCP5103)  —  CUMULATIVE HOUR SUMMARY</t>
  </si>
  <si>
    <t>CLIENT PROGRESS TRACKER  —  AMCP5103</t>
  </si>
  <si>
    <t>WEEK 1  —  PRACTICUM TRAINING LOG (AMCP5103)</t>
  </si>
  <si>
    <t>Week No:</t>
  </si>
  <si>
    <t>Date From:</t>
  </si>
  <si>
    <t>Date To:</t>
  </si>
  <si>
    <t>PRACTICUM TRAINING (AMCP5103)
LOG BOOK</t>
  </si>
  <si>
    <t>No.</t>
  </si>
  <si>
    <t>Client Code</t>
  </si>
  <si>
    <t>Age</t>
  </si>
  <si>
    <t>Gender</t>
  </si>
  <si>
    <t>Session 1
Date</t>
  </si>
  <si>
    <t>Session 2
Date</t>
  </si>
  <si>
    <t>Session 3
Date</t>
  </si>
  <si>
    <t>Totals are automatically pulled from each weekly log sheet. Fill in the weekly sheets to update this summary.</t>
  </si>
  <si>
    <t>Session 4
Date</t>
  </si>
  <si>
    <t>Total
Sessions</t>
  </si>
  <si>
    <t>Status / Notes</t>
  </si>
  <si>
    <t>Date</t>
  </si>
  <si>
    <t>Time
(Start–End)</t>
  </si>
  <si>
    <t>Activity Description</t>
  </si>
  <si>
    <t>Activity Type</t>
  </si>
  <si>
    <t>No. of
Clients</t>
  </si>
  <si>
    <t>Duration
(hrs)</t>
  </si>
  <si>
    <t>Notes / Observations</t>
  </si>
  <si>
    <t>Week</t>
  </si>
  <si>
    <t>Date
From</t>
  </si>
  <si>
    <t>Individual
Counselling
(hrs)</t>
  </si>
  <si>
    <t>Group
Counselling
(hrs)</t>
  </si>
  <si>
    <t>Career/Family/
Couple
(hrs)</t>
  </si>
  <si>
    <t>Prof.
Development
(hrs)</t>
  </si>
  <si>
    <t>Guidance &amp;
Admin (hrs)</t>
  </si>
  <si>
    <t>Supervision
(hrs)</t>
  </si>
  <si>
    <t>Face-to-Face
Seminar
(hrs)</t>
  </si>
  <si>
    <t>TOTAL
HRS</t>
  </si>
  <si>
    <t>Wk 1</t>
  </si>
  <si>
    <t>Student Name</t>
  </si>
  <si>
    <t>Matriculation No.</t>
  </si>
  <si>
    <t>Wk 2</t>
  </si>
  <si>
    <t>Semester</t>
  </si>
  <si>
    <t>Site Supervisor</t>
  </si>
  <si>
    <t>Wk 3</t>
  </si>
  <si>
    <t>Academic Supervisor</t>
  </si>
  <si>
    <t>Wk 4</t>
  </si>
  <si>
    <t>Organization / Site</t>
  </si>
  <si>
    <t>* Minimum 3 sessions per client required. Sessions must also be recorded in the weekly log sheets.</t>
  </si>
  <si>
    <t>Site Address</t>
  </si>
  <si>
    <t>Wk 5</t>
  </si>
  <si>
    <t>HOUR REQUIREMENTS  (AMCP5103)</t>
  </si>
  <si>
    <t>Direct Client Contact (min. 96 hrs)</t>
  </si>
  <si>
    <t>Wk 6</t>
  </si>
  <si>
    <t>Individual Counselling</t>
  </si>
  <si>
    <t>50 – 70 hrs</t>
  </si>
  <si>
    <t>WEEKLY HOUR COLLECTION</t>
  </si>
  <si>
    <t>Group Counselling</t>
  </si>
  <si>
    <t>30 – 50 hrs</t>
  </si>
  <si>
    <t>Component</t>
  </si>
  <si>
    <t>Number of
Sessions</t>
  </si>
  <si>
    <t>Number of
Clients</t>
  </si>
  <si>
    <t>Total Hours</t>
  </si>
  <si>
    <t>Wk 7</t>
  </si>
  <si>
    <t>Career/Family/Couple Counselling</t>
  </si>
  <si>
    <t>—</t>
  </si>
  <si>
    <t>Other Activities (min. 156 hrs)</t>
  </si>
  <si>
    <t>Professional Development</t>
  </si>
  <si>
    <t>Guidance Activities</t>
  </si>
  <si>
    <t>Wk 8</t>
  </si>
  <si>
    <t>Supervision</t>
  </si>
  <si>
    <t>Management and Administration</t>
  </si>
  <si>
    <t>Face-to-Face Seminars (3 hrs × 5)</t>
  </si>
  <si>
    <t>15 hrs</t>
  </si>
  <si>
    <t>Career / Family / Couple Counselling</t>
  </si>
  <si>
    <t>Wk 9</t>
  </si>
  <si>
    <t>GRAND TOTAL</t>
  </si>
  <si>
    <t>252 Hours</t>
  </si>
  <si>
    <t>This logbook is a confidential document. Handle with care and submit as required.</t>
  </si>
  <si>
    <t>Wk 10</t>
  </si>
  <si>
    <t>Wk 11</t>
  </si>
  <si>
    <t>Face-to-Face Seminar</t>
  </si>
  <si>
    <t>Wk 12</t>
  </si>
  <si>
    <t>TOTAL HOURS THIS WEEK</t>
  </si>
  <si>
    <t>Wk 13</t>
  </si>
  <si>
    <t xml:space="preserve">  ↳ Direct Client Contact Hours</t>
  </si>
  <si>
    <t xml:space="preserve">  ↳ Other Activities Hours</t>
  </si>
  <si>
    <t>Wk 14</t>
  </si>
  <si>
    <t>REFLECTION</t>
  </si>
  <si>
    <t>Wk 15</t>
  </si>
  <si>
    <t>Wk 16</t>
  </si>
  <si>
    <t>Trainee Counsellor's Signature:</t>
  </si>
  <si>
    <t>Academic Supervisor / Field Supervisor's Signature:</t>
  </si>
  <si>
    <t>Signature :</t>
  </si>
  <si>
    <t>Wk 17</t>
  </si>
  <si>
    <t>Name :</t>
  </si>
  <si>
    <t>Wk 18</t>
  </si>
  <si>
    <t>Date :</t>
  </si>
  <si>
    <t>CUMULATIVE TOTAL</t>
  </si>
  <si>
    <t>📊  PROGRESS DASHBOARD</t>
  </si>
  <si>
    <t>Target (hrs)</t>
  </si>
  <si>
    <t>Completed (hrs)</t>
  </si>
  <si>
    <t>Remaining (hrs)</t>
  </si>
  <si>
    <t>% Complete</t>
  </si>
  <si>
    <t>Status</t>
  </si>
  <si>
    <t>TOTAL Direct Client Contact</t>
  </si>
  <si>
    <t>Guidance &amp; Admin</t>
  </si>
  <si>
    <t>Face-to-Face Seminars</t>
  </si>
  <si>
    <t>TOTAL Other Activities</t>
  </si>
  <si>
    <t>WEEK 2  —  PRACTICUM TRAINING LOG (AMCP5103)</t>
  </si>
  <si>
    <t>WEEK 3  —  PRACTICUM TRAINING LOG (AMCP5103)</t>
  </si>
  <si>
    <t>WEEK 4  —  PRACTICUM TRAINING LOG (AMCP5103)</t>
  </si>
  <si>
    <t>WEEK 5  —  PRACTICUM TRAINING LOG (AMCP5103)</t>
  </si>
  <si>
    <t>WEEK 6  —  PRACTICUM TRAINING LOG (AMCP5103)</t>
  </si>
  <si>
    <t>WEEK 7  —  PRACTICUM TRAINING LOG (AMCP5103)</t>
  </si>
  <si>
    <t>WEEK 8  —  PRACTICUM TRAINING LOG (AMCP5103)</t>
  </si>
  <si>
    <t>WEEK 9  —  PRACTICUM TRAINING LOG (AMCP5103)</t>
  </si>
  <si>
    <t>WEEK 10  —  PRACTICUM TRAINING LOG (AMCP5103)</t>
  </si>
  <si>
    <t>WEEK 11  —  PRACTICUM TRAINING LOG (AMCP5103)</t>
  </si>
  <si>
    <t>WEEK 12  —  PRACTICUM TRAINING LOG (AMCP5103)</t>
  </si>
  <si>
    <t>WEEK 13  —  PRACTICUM TRAINING LOG (AMCP5103)</t>
  </si>
  <si>
    <t>WEEK 14  —  PRACTICUM TRAINING LOG (AMCP5103)</t>
  </si>
  <si>
    <t>WEEK 15  —  PRACTICUM TRAINING LOG (AMCP5103)</t>
  </si>
  <si>
    <t>WEEK 16  —  PRACTICUM TRAINING LOG (AMCP5103)</t>
  </si>
  <si>
    <t>WEEK 17  —  PRACTICUM TRAINING LOG (AMCP5103)</t>
  </si>
  <si>
    <t>WEEK 18  —  PRACTICUM TRAINING LOG (AMCP5103)</t>
  </si>
  <si>
    <t>AMCP Seminar 2</t>
  </si>
  <si>
    <t>AMCP Seminar 1</t>
  </si>
  <si>
    <t>8:30am</t>
  </si>
  <si>
    <t>830 am</t>
  </si>
  <si>
    <t>AMCP Seminar 3</t>
  </si>
  <si>
    <t>AMCP Seminar 4</t>
  </si>
  <si>
    <t>AMCP Seminar 5</t>
  </si>
  <si>
    <t>Basic Counselling Skill by Dr Lynda -Session 1</t>
  </si>
  <si>
    <t>Basic Counselling Skill by Dr Lynda -Session 2</t>
  </si>
  <si>
    <t>Basic Counselling Skill by Dr Lynda -Session 3</t>
  </si>
  <si>
    <t>Basic Counselling Skill by Dr Lynda -Session 4</t>
  </si>
  <si>
    <t>Basic Counselling Skill by Dr Lynda -Session 5</t>
  </si>
  <si>
    <t>Basic Counselling Skill by Dr Lynda -Session 6</t>
  </si>
  <si>
    <t>9:00am</t>
  </si>
  <si>
    <t>2:00pm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</si>
</sst>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&quot;%&quot;"/>
  </numFmts>
  <fonts count="21" x14ac:knownFonts="1">
    <font>
      <sz val="11"/>
      <color theme="1"/>
      <name val="Calibri"/>
      <scheme val="minor"/>
    </font>
    <font>
      <b/>
      <sz val="13"/>
      <color rgb="FFFFFFFF"/>
      <name val="Calibri"/>
    </font>
    <font>
      <sz val="11"/>
      <name val="Calibri"/>
    </font>
    <font>
      <sz val="11"/>
      <color theme="1"/>
      <name val="Calibri"/>
    </font>
    <font>
      <b/>
      <sz val="18"/>
      <color rgb="FF000000"/>
      <name val="Calibri"/>
    </font>
    <font>
      <b/>
      <sz val="10"/>
      <color rgb="FFFFFFFF"/>
      <name val="Calibri"/>
    </font>
    <font>
      <b/>
      <sz val="11"/>
      <color rgb="FF1F3864"/>
      <name val="Calibri"/>
    </font>
    <font>
      <sz val="10"/>
      <color theme="1"/>
      <name val="Calibri"/>
    </font>
    <font>
      <b/>
      <sz val="18"/>
      <color rgb="FF2E74B5"/>
      <name val="Calibri"/>
    </font>
    <font>
      <i/>
      <sz val="9"/>
      <color rgb="FFFFFFFF"/>
      <name val="Calibri"/>
    </font>
    <font>
      <sz val="10"/>
      <color rgb="FF595959"/>
      <name val="Calibri"/>
    </font>
    <font>
      <sz val="10"/>
      <color rgb="FF000000"/>
      <name val="Calibri"/>
    </font>
    <font>
      <b/>
      <sz val="10"/>
      <color rgb="FF1F3864"/>
      <name val="Calibri"/>
    </font>
    <font>
      <b/>
      <sz val="9"/>
      <color rgb="FFFFFFFF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sz val="10"/>
      <color rgb="FF1F3864"/>
      <name val="Calibri"/>
    </font>
    <font>
      <b/>
      <sz val="12"/>
      <color rgb="FFFFFFFF"/>
      <name val="Calibri"/>
    </font>
    <font>
      <b/>
      <sz val="10"/>
      <color rgb="FF595959"/>
      <name val="Calibri"/>
    </font>
    <font>
      <b/>
      <sz val="11"/>
      <color rgb="FF595959"/>
      <name val="Calibri"/>
    </font>
    <font>
      <b/>
      <sz val="12"/>
      <color rgb="FF2E74B5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2E74B5"/>
        <bgColor rgb="FF2E74B5"/>
      </patternFill>
    </fill>
    <fill>
      <patternFill patternType="solid">
        <fgColor rgb="FFF2F2F2"/>
        <bgColor rgb="FFF2F2F2"/>
      </patternFill>
    </fill>
    <fill>
      <patternFill patternType="solid">
        <fgColor rgb="FFDEEAF1"/>
        <bgColor rgb="FFDEEAF1"/>
      </patternFill>
    </fill>
    <fill>
      <patternFill patternType="solid">
        <fgColor rgb="FFFFF2CC"/>
        <bgColor rgb="FFFFF2CC"/>
      </patternFill>
    </fill>
    <fill>
      <patternFill patternType="solid">
        <fgColor rgb="FFBDD7EE"/>
        <bgColor rgb="FFBDD7EE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4B5"/>
      </left>
      <right/>
      <top/>
      <bottom style="medium">
        <color rgb="FF2E74B5"/>
      </bottom>
      <diagonal/>
    </border>
    <border>
      <left/>
      <right/>
      <top/>
      <bottom style="medium">
        <color rgb="FF2E74B5"/>
      </bottom>
      <diagonal/>
    </border>
    <border>
      <left/>
      <right style="medium">
        <color rgb="FF2E74B5"/>
      </right>
      <top/>
      <bottom/>
      <diagonal/>
    </border>
    <border>
      <left/>
      <right style="medium">
        <color rgb="FF2E74B5"/>
      </right>
      <top/>
      <bottom/>
      <diagonal/>
    </border>
    <border>
      <left/>
      <right/>
      <top/>
      <bottom style="medium">
        <color rgb="FF2E74B5"/>
      </bottom>
      <diagonal/>
    </border>
    <border>
      <left/>
      <right style="medium">
        <color rgb="FF2E74B5"/>
      </right>
      <top/>
      <bottom style="medium">
        <color rgb="FF2E74B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 applyFont="1" applyAlignme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164" fontId="7" fillId="3" borderId="10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164" fontId="11" fillId="3" borderId="10" xfId="0" applyNumberFormat="1" applyFont="1" applyFill="1" applyBorder="1" applyAlignment="1">
      <alignment horizontal="center" vertical="center"/>
    </xf>
    <xf numFmtId="0" fontId="3" fillId="2" borderId="13" xfId="0" applyFont="1" applyFill="1" applyBorder="1"/>
    <xf numFmtId="0" fontId="12" fillId="3" borderId="10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/>
    </xf>
    <xf numFmtId="2" fontId="11" fillId="3" borderId="10" xfId="0" applyNumberFormat="1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164" fontId="11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left" vertical="center" wrapText="1"/>
    </xf>
    <xf numFmtId="0" fontId="6" fillId="6" borderId="13" xfId="0" applyFont="1" applyFill="1" applyBorder="1" applyAlignment="1">
      <alignment horizontal="left" vertical="center"/>
    </xf>
    <xf numFmtId="2" fontId="11" fillId="5" borderId="10" xfId="0" applyNumberFormat="1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left" vertical="center" wrapText="1"/>
    </xf>
    <xf numFmtId="0" fontId="16" fillId="6" borderId="10" xfId="0" applyFont="1" applyFill="1" applyBorder="1" applyAlignment="1">
      <alignment horizontal="left" vertical="center"/>
    </xf>
    <xf numFmtId="0" fontId="16" fillId="3" borderId="1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/>
    </xf>
    <xf numFmtId="0" fontId="12" fillId="6" borderId="10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left" vertical="center" wrapText="1"/>
    </xf>
    <xf numFmtId="0" fontId="15" fillId="2" borderId="10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center" vertical="center"/>
    </xf>
    <xf numFmtId="0" fontId="3" fillId="8" borderId="10" xfId="0" applyFont="1" applyFill="1" applyBorder="1"/>
    <xf numFmtId="0" fontId="3" fillId="5" borderId="10" xfId="0" applyFont="1" applyFill="1" applyBorder="1"/>
    <xf numFmtId="0" fontId="3" fillId="0" borderId="0" xfId="0" applyFont="1" applyAlignment="1"/>
    <xf numFmtId="0" fontId="18" fillId="0" borderId="0" xfId="0" applyFont="1" applyAlignment="1">
      <alignment horizontal="left" vertical="center"/>
    </xf>
    <xf numFmtId="2" fontId="17" fillId="2" borderId="10" xfId="0" applyNumberFormat="1" applyFont="1" applyFill="1" applyBorder="1" applyAlignment="1">
      <alignment horizontal="center" vertical="center"/>
    </xf>
    <xf numFmtId="165" fontId="11" fillId="3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65" fontId="12" fillId="6" borderId="10" xfId="0" applyNumberFormat="1" applyFont="1" applyFill="1" applyBorder="1" applyAlignment="1">
      <alignment horizontal="center" vertical="center"/>
    </xf>
    <xf numFmtId="2" fontId="15" fillId="2" borderId="10" xfId="0" applyNumberFormat="1" applyFont="1" applyFill="1" applyBorder="1" applyAlignment="1">
      <alignment horizontal="center" vertical="center"/>
    </xf>
    <xf numFmtId="165" fontId="15" fillId="2" borderId="10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5" xfId="0" applyFont="1" applyBorder="1"/>
    <xf numFmtId="0" fontId="2" fillId="0" borderId="11" xfId="0" applyFont="1" applyBorder="1"/>
    <xf numFmtId="0" fontId="0" fillId="0" borderId="0" xfId="0" applyFont="1" applyAlignment="1"/>
    <xf numFmtId="0" fontId="2" fillId="0" borderId="12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3" borderId="14" xfId="0" applyFont="1" applyFill="1" applyBorder="1" applyAlignment="1">
      <alignment horizontal="left" vertical="center"/>
    </xf>
    <xf numFmtId="0" fontId="2" fillId="0" borderId="15" xfId="0" applyFont="1" applyBorder="1"/>
    <xf numFmtId="0" fontId="2" fillId="0" borderId="16" xfId="0" applyFont="1" applyBorder="1"/>
    <xf numFmtId="0" fontId="16" fillId="3" borderId="14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15" fillId="2" borderId="2" xfId="0" applyFont="1" applyFill="1" applyBorder="1" applyAlignment="1">
      <alignment horizontal="center" vertical="center"/>
    </xf>
    <xf numFmtId="0" fontId="2" fillId="0" borderId="6" xfId="0" applyFont="1" applyBorder="1"/>
    <xf numFmtId="0" fontId="16" fillId="8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10" fillId="5" borderId="14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/>
    </xf>
    <xf numFmtId="0" fontId="3" fillId="0" borderId="0" xfId="0" applyFont="1"/>
    <xf numFmtId="0" fontId="3" fillId="3" borderId="14" xfId="0" applyFont="1" applyFill="1" applyBorder="1"/>
    <xf numFmtId="0" fontId="12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2" fontId="6" fillId="6" borderId="14" xfId="0" applyNumberFormat="1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left" vertical="center"/>
    </xf>
    <xf numFmtId="2" fontId="6" fillId="3" borderId="14" xfId="0" applyNumberFormat="1" applyFont="1" applyFill="1" applyBorder="1" applyAlignment="1">
      <alignment horizontal="center" vertical="center"/>
    </xf>
    <xf numFmtId="2" fontId="6" fillId="8" borderId="14" xfId="0" applyNumberFormat="1" applyFont="1" applyFill="1" applyBorder="1" applyAlignment="1">
      <alignment horizontal="center" vertical="center"/>
    </xf>
    <xf numFmtId="2" fontId="19" fillId="5" borderId="14" xfId="0" applyNumberFormat="1" applyFont="1" applyFill="1" applyBorder="1" applyAlignment="1">
      <alignment horizontal="center" vertical="center"/>
    </xf>
    <xf numFmtId="2" fontId="17" fillId="2" borderId="14" xfId="0" applyNumberFormat="1" applyFont="1" applyFill="1" applyBorder="1" applyAlignment="1">
      <alignment horizontal="center" vertical="center"/>
    </xf>
    <xf numFmtId="0" fontId="3" fillId="0" borderId="17" xfId="0" applyFont="1" applyBorder="1"/>
    <xf numFmtId="0" fontId="2" fillId="0" borderId="18" xfId="0" applyFont="1" applyBorder="1"/>
    <xf numFmtId="0" fontId="20" fillId="3" borderId="1" xfId="0" applyFont="1" applyFill="1" applyBorder="1" applyAlignment="1">
      <alignment horizontal="left" vertical="top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18" fillId="5" borderId="14" xfId="0" applyFont="1" applyFill="1" applyBorder="1" applyAlignment="1">
      <alignment horizontal="left" vertical="center"/>
    </xf>
    <xf numFmtId="16" fontId="0" fillId="0" borderId="23" xfId="0" applyNumberFormat="1" applyBorder="1"/>
    <xf numFmtId="16" fontId="0" fillId="0" borderId="23" xfId="0" applyNumberFormat="1" applyBorder="1" applyAlignment="1">
      <alignment horizontal="left"/>
    </xf>
    <xf numFmtId="20" fontId="11" fillId="3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2085975" cy="6667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Z1000"/>
  <sheetViews>
    <sheetView showGridLines="0" workbookViewId="0">
      <selection activeCell="D24" sqref="D24:E24"/>
    </sheetView>
  </sheetViews>
  <sheetFormatPr defaultColWidth="14.44140625" defaultRowHeight="15" customHeight="1" x14ac:dyDescent="0.3"/>
  <cols>
    <col min="1" max="1" width="3" customWidth="1"/>
    <col min="2" max="2" width="28" customWidth="1"/>
    <col min="3" max="3" width="38" customWidth="1"/>
    <col min="4" max="5" width="18" customWidth="1"/>
    <col min="6" max="6" width="8.6640625" customWidth="1"/>
  </cols>
  <sheetData>
    <row r="1" spans="1:26" ht="15.75" customHeight="1" x14ac:dyDescent="0.3">
      <c r="A1" s="2"/>
      <c r="B1" s="3"/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6" customHeight="1" x14ac:dyDescent="0.3">
      <c r="A2" s="6"/>
      <c r="B2" s="8"/>
      <c r="C2" s="45" t="s">
        <v>6</v>
      </c>
      <c r="D2" s="46"/>
      <c r="E2" s="4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6"/>
      <c r="B3" s="8"/>
      <c r="C3" s="48"/>
      <c r="D3" s="49"/>
      <c r="E3" s="5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2"/>
      <c r="B4" s="13"/>
      <c r="C4" s="51"/>
      <c r="D4" s="52"/>
      <c r="E4" s="5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.5" customHeight="1" x14ac:dyDescent="0.3">
      <c r="A5" s="15"/>
      <c r="B5" s="15"/>
      <c r="C5" s="15"/>
      <c r="D5" s="15"/>
      <c r="E5" s="1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 customHeight="1" x14ac:dyDescent="0.3">
      <c r="A7" s="1"/>
      <c r="B7" s="25" t="s">
        <v>36</v>
      </c>
      <c r="C7" s="54"/>
      <c r="D7" s="55"/>
      <c r="E7" s="5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 customHeight="1" x14ac:dyDescent="0.3">
      <c r="A9" s="1"/>
      <c r="B9" s="25" t="s">
        <v>37</v>
      </c>
      <c r="C9" s="54"/>
      <c r="D9" s="55"/>
      <c r="E9" s="5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" customHeight="1" x14ac:dyDescent="0.3">
      <c r="A11" s="1"/>
      <c r="B11" s="25" t="s">
        <v>39</v>
      </c>
      <c r="C11" s="54"/>
      <c r="D11" s="55"/>
      <c r="E11" s="5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7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" customHeight="1" x14ac:dyDescent="0.3">
      <c r="A13" s="1"/>
      <c r="B13" s="25" t="s">
        <v>40</v>
      </c>
      <c r="C13" s="54"/>
      <c r="D13" s="55"/>
      <c r="E13" s="5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 customHeight="1" x14ac:dyDescent="0.3">
      <c r="A15" s="1"/>
      <c r="B15" s="25" t="s">
        <v>42</v>
      </c>
      <c r="C15" s="54"/>
      <c r="D15" s="55"/>
      <c r="E15" s="5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7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" customHeight="1" x14ac:dyDescent="0.3">
      <c r="A17" s="1"/>
      <c r="B17" s="25" t="s">
        <v>44</v>
      </c>
      <c r="C17" s="54"/>
      <c r="D17" s="55"/>
      <c r="E17" s="5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" customHeight="1" x14ac:dyDescent="0.3">
      <c r="A19" s="1"/>
      <c r="B19" s="25" t="s">
        <v>46</v>
      </c>
      <c r="C19" s="54"/>
      <c r="D19" s="55"/>
      <c r="E19" s="5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7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" customHeight="1" x14ac:dyDescent="0.3">
      <c r="A22" s="1"/>
      <c r="B22" s="62" t="s">
        <v>48</v>
      </c>
      <c r="C22" s="61"/>
      <c r="D22" s="61"/>
      <c r="E22" s="6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1"/>
      <c r="B23" s="27" t="s">
        <v>49</v>
      </c>
      <c r="C23" s="28" t="s">
        <v>51</v>
      </c>
      <c r="D23" s="58" t="s">
        <v>52</v>
      </c>
      <c r="E23" s="5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1"/>
      <c r="B24" s="29"/>
      <c r="C24" s="30" t="s">
        <v>54</v>
      </c>
      <c r="D24" s="57" t="s">
        <v>55</v>
      </c>
      <c r="E24" s="5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1"/>
      <c r="B25" s="27"/>
      <c r="C25" s="28" t="s">
        <v>61</v>
      </c>
      <c r="D25" s="58" t="s">
        <v>62</v>
      </c>
      <c r="E25" s="5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1"/>
      <c r="B26" s="29" t="s">
        <v>63</v>
      </c>
      <c r="C26" s="30" t="s">
        <v>64</v>
      </c>
      <c r="D26" s="57"/>
      <c r="E26" s="5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1"/>
      <c r="B27" s="27"/>
      <c r="C27" s="28" t="s">
        <v>65</v>
      </c>
      <c r="D27" s="58"/>
      <c r="E27" s="5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1"/>
      <c r="B28" s="29"/>
      <c r="C28" s="30" t="s">
        <v>67</v>
      </c>
      <c r="D28" s="57"/>
      <c r="E28" s="5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1"/>
      <c r="B29" s="27"/>
      <c r="C29" s="28" t="s">
        <v>68</v>
      </c>
      <c r="D29" s="58"/>
      <c r="E29" s="5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1"/>
      <c r="B30" s="29"/>
      <c r="C30" s="30" t="s">
        <v>69</v>
      </c>
      <c r="D30" s="57" t="s">
        <v>70</v>
      </c>
      <c r="E30" s="5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1"/>
      <c r="B31" s="32" t="s">
        <v>73</v>
      </c>
      <c r="C31" s="33"/>
      <c r="D31" s="59" t="s">
        <v>74</v>
      </c>
      <c r="E31" s="5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0.5" customHeight="1" x14ac:dyDescent="0.3">
      <c r="A32" s="1"/>
      <c r="B32" s="60" t="s">
        <v>75</v>
      </c>
      <c r="C32" s="61"/>
      <c r="D32" s="61"/>
      <c r="E32" s="6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D31:E31"/>
    <mergeCell ref="B32:E32"/>
    <mergeCell ref="C19:E19"/>
    <mergeCell ref="B22:E22"/>
    <mergeCell ref="D23:E23"/>
    <mergeCell ref="D24:E24"/>
    <mergeCell ref="D25:E25"/>
    <mergeCell ref="D26:E26"/>
    <mergeCell ref="D27:E27"/>
    <mergeCell ref="C15:E15"/>
    <mergeCell ref="C17:E17"/>
    <mergeCell ref="D28:E28"/>
    <mergeCell ref="D29:E29"/>
    <mergeCell ref="D30:E30"/>
    <mergeCell ref="C2:E4"/>
    <mergeCell ref="C7:E7"/>
    <mergeCell ref="C9:E9"/>
    <mergeCell ref="C11:E11"/>
    <mergeCell ref="C13:E13"/>
  </mergeCells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4B5"/>
  </sheetPr>
  <dimension ref="A1:Z1000"/>
  <sheetViews>
    <sheetView showGridLines="0" tabSelected="1" workbookViewId="0">
      <pane ySplit="6" topLeftCell="A20" activePane="bottomLeft" state="frozen"/>
      <selection pane="bottomLeft" activeCell="E39" sqref="E39"/>
    </sheetView>
  </sheetViews>
  <sheetFormatPr defaultColWidth="14.44140625" defaultRowHeight="15" customHeight="1" x14ac:dyDescent="0.3"/>
  <cols>
    <col min="1" max="1" width="5" customWidth="1"/>
    <col min="2" max="2" width="24.109375" customWidth="1"/>
    <col min="3" max="3" width="14" customWidth="1"/>
    <col min="4" max="4" width="18" customWidth="1"/>
    <col min="5" max="8" width="16" customWidth="1"/>
    <col min="9" max="10" width="14" customWidth="1"/>
    <col min="11" max="11" width="8.6640625" customWidth="1"/>
  </cols>
  <sheetData>
    <row r="1" spans="1:26" ht="10.5" customHeight="1" x14ac:dyDescent="0.3">
      <c r="A1" s="68" t="s">
        <v>0</v>
      </c>
      <c r="B1" s="46"/>
      <c r="C1" s="46"/>
      <c r="D1" s="46"/>
      <c r="E1" s="46"/>
      <c r="F1" s="46"/>
      <c r="G1" s="46"/>
      <c r="H1" s="46"/>
      <c r="I1" s="46"/>
      <c r="J1" s="4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51"/>
      <c r="B2" s="52"/>
      <c r="C2" s="52"/>
      <c r="D2" s="52"/>
      <c r="E2" s="52"/>
      <c r="F2" s="52"/>
      <c r="G2" s="52"/>
      <c r="H2" s="52"/>
      <c r="I2" s="52"/>
      <c r="J2" s="5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8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3">
      <c r="A4" s="69" t="s">
        <v>14</v>
      </c>
      <c r="B4" s="61"/>
      <c r="C4" s="61"/>
      <c r="D4" s="61"/>
      <c r="E4" s="61"/>
      <c r="F4" s="61"/>
      <c r="G4" s="61"/>
      <c r="H4" s="61"/>
      <c r="I4" s="61"/>
      <c r="J4" s="6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8.2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.75" customHeight="1" x14ac:dyDescent="0.3">
      <c r="A6" s="18" t="s">
        <v>7</v>
      </c>
      <c r="B6" s="18" t="s">
        <v>25</v>
      </c>
      <c r="C6" s="18" t="s">
        <v>26</v>
      </c>
      <c r="D6" s="18" t="s">
        <v>27</v>
      </c>
      <c r="E6" s="18" t="s">
        <v>28</v>
      </c>
      <c r="F6" s="18" t="s">
        <v>29</v>
      </c>
      <c r="G6" s="18" t="s">
        <v>30</v>
      </c>
      <c r="H6" s="18" t="s">
        <v>31</v>
      </c>
      <c r="I6" s="18" t="s">
        <v>32</v>
      </c>
      <c r="J6" s="18" t="s">
        <v>33</v>
      </c>
      <c r="K6" s="18" t="s">
        <v>34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1</v>
      </c>
      <c r="B7" s="16" t="s">
        <v>35</v>
      </c>
      <c r="C7" s="14">
        <f>'W01'!F2</f>
        <v>46277</v>
      </c>
      <c r="D7" s="20">
        <f>'W01'!G23</f>
        <v>0</v>
      </c>
      <c r="E7" s="20">
        <f>'W01'!G24</f>
        <v>0</v>
      </c>
      <c r="F7" s="20">
        <f>'W01'!G25</f>
        <v>0</v>
      </c>
      <c r="G7" s="20">
        <f>'W01'!G26</f>
        <v>8</v>
      </c>
      <c r="H7" s="20">
        <f>'W01'!G27+'W01'!G29</f>
        <v>0</v>
      </c>
      <c r="I7" s="20">
        <f>'W01'!G28</f>
        <v>0</v>
      </c>
      <c r="J7" s="20">
        <f>'W01'!G30</f>
        <v>0</v>
      </c>
      <c r="K7" s="20">
        <f t="shared" ref="K7:K24" si="0">SUM(D7:J7)</f>
        <v>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2</v>
      </c>
      <c r="B8" s="23" t="s">
        <v>38</v>
      </c>
      <c r="C8" s="22">
        <f>'W02'!F2</f>
        <v>46284</v>
      </c>
      <c r="D8" s="26">
        <f>'W02'!G23</f>
        <v>0</v>
      </c>
      <c r="E8" s="26">
        <f>'W02'!G24</f>
        <v>0</v>
      </c>
      <c r="F8" s="26">
        <f>'W02'!G25</f>
        <v>0</v>
      </c>
      <c r="G8" s="26">
        <f>'W02'!G26</f>
        <v>4</v>
      </c>
      <c r="H8" s="26">
        <f>'W02'!G27+'W02'!G29</f>
        <v>0</v>
      </c>
      <c r="I8" s="26">
        <f>'W02'!G28</f>
        <v>0</v>
      </c>
      <c r="J8" s="26">
        <f>'W02'!G30</f>
        <v>3</v>
      </c>
      <c r="K8" s="26">
        <f t="shared" si="0"/>
        <v>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3</v>
      </c>
      <c r="B9" s="16" t="s">
        <v>41</v>
      </c>
      <c r="C9" s="14">
        <f>'W03'!F2</f>
        <v>46291</v>
      </c>
      <c r="D9" s="20">
        <f>'W03'!G23</f>
        <v>0</v>
      </c>
      <c r="E9" s="20">
        <f>'W03'!G24</f>
        <v>0</v>
      </c>
      <c r="F9" s="20">
        <f>'W03'!G25</f>
        <v>0</v>
      </c>
      <c r="G9" s="20">
        <f>'W03'!G26</f>
        <v>8</v>
      </c>
      <c r="H9" s="20">
        <f>'W03'!G27+'W03'!G29</f>
        <v>0</v>
      </c>
      <c r="I9" s="20">
        <f>'W03'!G28</f>
        <v>0</v>
      </c>
      <c r="J9" s="20">
        <f>'W03'!G30</f>
        <v>0</v>
      </c>
      <c r="K9" s="20">
        <f t="shared" si="0"/>
        <v>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4</v>
      </c>
      <c r="B10" s="23" t="s">
        <v>43</v>
      </c>
      <c r="C10" s="22">
        <f>'W04'!F2</f>
        <v>46298</v>
      </c>
      <c r="D10" s="26">
        <f>'W04'!G23</f>
        <v>0</v>
      </c>
      <c r="E10" s="26">
        <f>'W04'!G24</f>
        <v>0</v>
      </c>
      <c r="F10" s="26">
        <f>'W04'!G25</f>
        <v>0</v>
      </c>
      <c r="G10" s="26">
        <f>'W04'!G26</f>
        <v>4</v>
      </c>
      <c r="H10" s="26">
        <f>'W04'!G27+'W04'!G29</f>
        <v>0</v>
      </c>
      <c r="I10" s="26">
        <f>'W04'!G28</f>
        <v>0</v>
      </c>
      <c r="J10" s="26">
        <f>'W04'!G30</f>
        <v>3</v>
      </c>
      <c r="K10" s="26">
        <f t="shared" si="0"/>
        <v>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5</v>
      </c>
      <c r="B11" s="16" t="s">
        <v>47</v>
      </c>
      <c r="C11" s="14">
        <f>'W05'!F2</f>
        <v>46305</v>
      </c>
      <c r="D11" s="20">
        <f>'W05'!G23</f>
        <v>0</v>
      </c>
      <c r="E11" s="20">
        <f>'W05'!G24</f>
        <v>0</v>
      </c>
      <c r="F11" s="20">
        <f>'W05'!G25</f>
        <v>0</v>
      </c>
      <c r="G11" s="20">
        <f>'W05'!G26</f>
        <v>0</v>
      </c>
      <c r="H11" s="20">
        <f>'W05'!G27+'W05'!G29</f>
        <v>0</v>
      </c>
      <c r="I11" s="20">
        <f>'W05'!G28</f>
        <v>0</v>
      </c>
      <c r="J11" s="20">
        <f>'W05'!G30</f>
        <v>0</v>
      </c>
      <c r="K11" s="20">
        <f t="shared" si="0"/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6</v>
      </c>
      <c r="B12" s="23" t="s">
        <v>50</v>
      </c>
      <c r="C12" s="22">
        <f>'W06'!F2</f>
        <v>46312</v>
      </c>
      <c r="D12" s="26">
        <f>'W06'!G23</f>
        <v>0</v>
      </c>
      <c r="E12" s="26">
        <f>'W06'!G24</f>
        <v>0</v>
      </c>
      <c r="F12" s="26">
        <f>'W06'!G25</f>
        <v>0</v>
      </c>
      <c r="G12" s="26">
        <f>'W06'!G26</f>
        <v>0</v>
      </c>
      <c r="H12" s="26">
        <f>'W06'!G27+'W06'!G29</f>
        <v>0</v>
      </c>
      <c r="I12" s="26">
        <f>'W06'!G28</f>
        <v>0</v>
      </c>
      <c r="J12" s="26">
        <f>'W06'!G30</f>
        <v>3</v>
      </c>
      <c r="K12" s="26">
        <f t="shared" si="0"/>
        <v>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7</v>
      </c>
      <c r="B13" s="16" t="s">
        <v>60</v>
      </c>
      <c r="C13" s="14">
        <f>'W07'!F2</f>
        <v>46319</v>
      </c>
      <c r="D13" s="20">
        <f>'W07'!G23</f>
        <v>0</v>
      </c>
      <c r="E13" s="20">
        <f>'W07'!G24</f>
        <v>0</v>
      </c>
      <c r="F13" s="20">
        <f>'W07'!G25</f>
        <v>0</v>
      </c>
      <c r="G13" s="20">
        <f>'W07'!G26</f>
        <v>0</v>
      </c>
      <c r="H13" s="20">
        <f>'W07'!G27+'W07'!G29</f>
        <v>0</v>
      </c>
      <c r="I13" s="20">
        <f>'W07'!G28</f>
        <v>0</v>
      </c>
      <c r="J13" s="20">
        <f>'W07'!G30</f>
        <v>0</v>
      </c>
      <c r="K13" s="20">
        <f t="shared" si="0"/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8</v>
      </c>
      <c r="B14" s="23" t="s">
        <v>66</v>
      </c>
      <c r="C14" s="22">
        <f>'W08'!F2</f>
        <v>46326</v>
      </c>
      <c r="D14" s="26">
        <f>'W08'!G23</f>
        <v>0</v>
      </c>
      <c r="E14" s="26">
        <f>'W08'!G24</f>
        <v>0</v>
      </c>
      <c r="F14" s="26">
        <f>'W08'!G25</f>
        <v>0</v>
      </c>
      <c r="G14" s="26">
        <f>'W08'!G26</f>
        <v>0</v>
      </c>
      <c r="H14" s="26">
        <f>'W08'!G27+'W08'!G29</f>
        <v>0</v>
      </c>
      <c r="I14" s="26">
        <f>'W08'!G28</f>
        <v>0</v>
      </c>
      <c r="J14" s="26">
        <f>'W08'!G30</f>
        <v>3</v>
      </c>
      <c r="K14" s="26">
        <f t="shared" si="0"/>
        <v>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9</v>
      </c>
      <c r="B15" s="16" t="s">
        <v>72</v>
      </c>
      <c r="C15" s="14">
        <f>'W09'!F2</f>
        <v>46333</v>
      </c>
      <c r="D15" s="20">
        <f>'W09'!G23</f>
        <v>0</v>
      </c>
      <c r="E15" s="20">
        <f>'W09'!G24</f>
        <v>0</v>
      </c>
      <c r="F15" s="20">
        <f>'W09'!G25</f>
        <v>0</v>
      </c>
      <c r="G15" s="20">
        <f>'W09'!G26</f>
        <v>0</v>
      </c>
      <c r="H15" s="20">
        <f>'W09'!G27+'W09'!G29</f>
        <v>0</v>
      </c>
      <c r="I15" s="20">
        <f>'W09'!G28</f>
        <v>0</v>
      </c>
      <c r="J15" s="20">
        <f>'W09'!G30</f>
        <v>0</v>
      </c>
      <c r="K15" s="20">
        <f t="shared" si="0"/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10</v>
      </c>
      <c r="B16" s="23" t="s">
        <v>76</v>
      </c>
      <c r="C16" s="22">
        <f>'W10'!F2</f>
        <v>46340</v>
      </c>
      <c r="D16" s="26">
        <f>'W10'!G23</f>
        <v>0</v>
      </c>
      <c r="E16" s="26">
        <f>'W10'!G24</f>
        <v>0</v>
      </c>
      <c r="F16" s="26">
        <f>'W10'!G25</f>
        <v>0</v>
      </c>
      <c r="G16" s="26">
        <f>'W10'!G26</f>
        <v>0</v>
      </c>
      <c r="H16" s="26">
        <f>'W10'!G27+'W10'!G29</f>
        <v>0</v>
      </c>
      <c r="I16" s="26">
        <f>'W10'!G28</f>
        <v>0</v>
      </c>
      <c r="J16" s="26">
        <f>'W10'!G30</f>
        <v>0</v>
      </c>
      <c r="K16" s="26">
        <f t="shared" si="0"/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11</v>
      </c>
      <c r="B17" s="16" t="s">
        <v>77</v>
      </c>
      <c r="C17" s="14">
        <f>'W11'!F2</f>
        <v>46347</v>
      </c>
      <c r="D17" s="20">
        <f>'W11'!G23</f>
        <v>0</v>
      </c>
      <c r="E17" s="20">
        <f>'W11'!G24</f>
        <v>0</v>
      </c>
      <c r="F17" s="20">
        <f>'W11'!G25</f>
        <v>0</v>
      </c>
      <c r="G17" s="20">
        <f>'W11'!G26</f>
        <v>0</v>
      </c>
      <c r="H17" s="20">
        <f>'W11'!G27+'W11'!G29</f>
        <v>0</v>
      </c>
      <c r="I17" s="20">
        <f>'W11'!G28</f>
        <v>0</v>
      </c>
      <c r="J17" s="20">
        <f>'W11'!G30</f>
        <v>3</v>
      </c>
      <c r="K17" s="20">
        <f t="shared" si="0"/>
        <v>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12</v>
      </c>
      <c r="B18" s="23" t="s">
        <v>79</v>
      </c>
      <c r="C18" s="22">
        <f>'W12'!F2</f>
        <v>46354</v>
      </c>
      <c r="D18" s="26">
        <f>'W12'!G23</f>
        <v>0</v>
      </c>
      <c r="E18" s="26">
        <f>'W12'!G24</f>
        <v>0</v>
      </c>
      <c r="F18" s="26">
        <f>'W12'!G25</f>
        <v>0</v>
      </c>
      <c r="G18" s="26">
        <f>'W12'!G26</f>
        <v>0</v>
      </c>
      <c r="H18" s="26">
        <f>'W12'!G27+'W12'!G29</f>
        <v>0</v>
      </c>
      <c r="I18" s="26">
        <f>'W12'!G28</f>
        <v>0</v>
      </c>
      <c r="J18" s="26">
        <f>'W12'!G30</f>
        <v>0</v>
      </c>
      <c r="K18" s="26">
        <f t="shared" si="0"/>
        <v>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13</v>
      </c>
      <c r="B19" s="16" t="s">
        <v>81</v>
      </c>
      <c r="C19" s="14">
        <f>'W13'!F2</f>
        <v>46361</v>
      </c>
      <c r="D19" s="20">
        <f>'W13'!G23</f>
        <v>0</v>
      </c>
      <c r="E19" s="20">
        <f>'W13'!G24</f>
        <v>0</v>
      </c>
      <c r="F19" s="20">
        <f>'W13'!G25</f>
        <v>0</v>
      </c>
      <c r="G19" s="20">
        <f>'W13'!G26</f>
        <v>0</v>
      </c>
      <c r="H19" s="20">
        <f>'W13'!G27+'W13'!G29</f>
        <v>0</v>
      </c>
      <c r="I19" s="20">
        <f>'W13'!G28</f>
        <v>0</v>
      </c>
      <c r="J19" s="20">
        <f>'W13'!G30</f>
        <v>0</v>
      </c>
      <c r="K19" s="20">
        <f t="shared" si="0"/>
        <v>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3">
      <c r="A20" s="19">
        <v>14</v>
      </c>
      <c r="B20" s="23" t="s">
        <v>84</v>
      </c>
      <c r="C20" s="22">
        <f>'W14'!F2</f>
        <v>46368</v>
      </c>
      <c r="D20" s="26">
        <f>'W14'!G23</f>
        <v>0</v>
      </c>
      <c r="E20" s="26">
        <f>'W14'!G24</f>
        <v>0</v>
      </c>
      <c r="F20" s="26">
        <f>'W14'!G25</f>
        <v>0</v>
      </c>
      <c r="G20" s="26">
        <f>'W14'!G26</f>
        <v>0</v>
      </c>
      <c r="H20" s="26">
        <f>'W14'!G27+'W14'!G29</f>
        <v>0</v>
      </c>
      <c r="I20" s="26">
        <f>'W14'!G28</f>
        <v>0</v>
      </c>
      <c r="J20" s="26">
        <f>'W14'!G30</f>
        <v>0</v>
      </c>
      <c r="K20" s="26">
        <f t="shared" si="0"/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3">
      <c r="A21" s="10">
        <v>15</v>
      </c>
      <c r="B21" s="16" t="s">
        <v>86</v>
      </c>
      <c r="C21" s="14">
        <f>'W15'!F2</f>
        <v>46375</v>
      </c>
      <c r="D21" s="20">
        <f>'W15'!G23</f>
        <v>0</v>
      </c>
      <c r="E21" s="20">
        <f>'W15'!G24</f>
        <v>0</v>
      </c>
      <c r="F21" s="20">
        <f>'W15'!G25</f>
        <v>0</v>
      </c>
      <c r="G21" s="20">
        <f>'W15'!G26</f>
        <v>0</v>
      </c>
      <c r="H21" s="20">
        <f>'W15'!G27+'W15'!G29</f>
        <v>0</v>
      </c>
      <c r="I21" s="20">
        <f>'W15'!G28</f>
        <v>0</v>
      </c>
      <c r="J21" s="20">
        <f>'W15'!G30</f>
        <v>0</v>
      </c>
      <c r="K21" s="20">
        <f t="shared" si="0"/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3">
      <c r="A22" s="19">
        <v>16</v>
      </c>
      <c r="B22" s="23" t="s">
        <v>87</v>
      </c>
      <c r="C22" s="22">
        <f>'W16'!F2</f>
        <v>46382</v>
      </c>
      <c r="D22" s="26">
        <f>'W16'!G23</f>
        <v>0</v>
      </c>
      <c r="E22" s="26">
        <f>'W16'!G24</f>
        <v>0</v>
      </c>
      <c r="F22" s="26">
        <f>'W16'!G25</f>
        <v>0</v>
      </c>
      <c r="G22" s="26">
        <f>'W16'!G26</f>
        <v>0</v>
      </c>
      <c r="H22" s="26">
        <f>'W16'!G27+'W16'!G29</f>
        <v>0</v>
      </c>
      <c r="I22" s="26">
        <f>'W16'!G28</f>
        <v>0</v>
      </c>
      <c r="J22" s="26">
        <f>'W16'!G30</f>
        <v>0</v>
      </c>
      <c r="K22" s="26">
        <f t="shared" si="0"/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10">
        <v>17</v>
      </c>
      <c r="B23" s="16" t="s">
        <v>91</v>
      </c>
      <c r="C23" s="14">
        <f>'W17'!F2</f>
        <v>0</v>
      </c>
      <c r="D23" s="20">
        <f>'W17'!G23</f>
        <v>0</v>
      </c>
      <c r="E23" s="20">
        <f>'W17'!G24</f>
        <v>0</v>
      </c>
      <c r="F23" s="20">
        <f>'W17'!G25</f>
        <v>0</v>
      </c>
      <c r="G23" s="20">
        <f>'W17'!G26</f>
        <v>0</v>
      </c>
      <c r="H23" s="20">
        <f>'W17'!G27+'W17'!G29</f>
        <v>0</v>
      </c>
      <c r="I23" s="20">
        <f>'W17'!G28</f>
        <v>0</v>
      </c>
      <c r="J23" s="20">
        <f>'W17'!G30</f>
        <v>0</v>
      </c>
      <c r="K23" s="20">
        <f t="shared" si="0"/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19">
        <v>18</v>
      </c>
      <c r="B24" s="23" t="s">
        <v>93</v>
      </c>
      <c r="C24" s="22">
        <f>'W18'!F2</f>
        <v>0</v>
      </c>
      <c r="D24" s="26">
        <f>'W18'!G23</f>
        <v>0</v>
      </c>
      <c r="E24" s="26">
        <f>'W18'!G24</f>
        <v>0</v>
      </c>
      <c r="F24" s="26">
        <f>'W18'!G25</f>
        <v>0</v>
      </c>
      <c r="G24" s="26">
        <f>'W18'!G26</f>
        <v>0</v>
      </c>
      <c r="H24" s="26">
        <f>'W18'!G27+'W18'!G29</f>
        <v>0</v>
      </c>
      <c r="I24" s="26">
        <f>'W18'!G28</f>
        <v>0</v>
      </c>
      <c r="J24" s="26">
        <f>'W18'!G30</f>
        <v>0</v>
      </c>
      <c r="K24" s="26">
        <f t="shared" si="0"/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59" t="s">
        <v>95</v>
      </c>
      <c r="B25" s="55"/>
      <c r="C25" s="56"/>
      <c r="D25" s="39">
        <f t="shared" ref="D25:K25" si="1">SUM(D7:D24)</f>
        <v>0</v>
      </c>
      <c r="E25" s="39">
        <f t="shared" si="1"/>
        <v>0</v>
      </c>
      <c r="F25" s="39">
        <f t="shared" si="1"/>
        <v>0</v>
      </c>
      <c r="G25" s="39">
        <f t="shared" si="1"/>
        <v>24</v>
      </c>
      <c r="H25" s="39">
        <f t="shared" si="1"/>
        <v>0</v>
      </c>
      <c r="I25" s="39">
        <f t="shared" si="1"/>
        <v>0</v>
      </c>
      <c r="J25" s="39">
        <f t="shared" si="1"/>
        <v>15</v>
      </c>
      <c r="K25" s="39">
        <f t="shared" si="1"/>
        <v>39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.75" customHeight="1" x14ac:dyDescent="0.3">
      <c r="A28" s="70" t="s">
        <v>96</v>
      </c>
      <c r="B28" s="61"/>
      <c r="C28" s="61"/>
      <c r="D28" s="61"/>
      <c r="E28" s="61"/>
      <c r="F28" s="61"/>
      <c r="G28" s="61"/>
      <c r="H28" s="61"/>
      <c r="I28" s="61"/>
      <c r="J28" s="6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6" customHeight="1" x14ac:dyDescent="0.3">
      <c r="A29" s="71" t="s">
        <v>56</v>
      </c>
      <c r="B29" s="56"/>
      <c r="C29" s="9" t="s">
        <v>97</v>
      </c>
      <c r="D29" s="9" t="s">
        <v>98</v>
      </c>
      <c r="E29" s="9" t="s">
        <v>99</v>
      </c>
      <c r="F29" s="9" t="s">
        <v>100</v>
      </c>
      <c r="G29" s="9" t="s">
        <v>101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.75" customHeight="1" x14ac:dyDescent="0.3">
      <c r="A30" s="64" t="s">
        <v>51</v>
      </c>
      <c r="B30" s="56"/>
      <c r="C30" s="20">
        <v>70</v>
      </c>
      <c r="D30" s="20">
        <f>D25</f>
        <v>0</v>
      </c>
      <c r="E30" s="20">
        <f t="shared" ref="E30:E39" si="2">MAX(0,C30-D30)</f>
        <v>70</v>
      </c>
      <c r="F30" s="40">
        <f t="shared" ref="F30:F39" si="3">IF(C30=0,"N/A",MIN(100,D30/C30*100))</f>
        <v>0</v>
      </c>
      <c r="G30" s="11" t="str">
        <f t="shared" ref="G30:G39" si="4">IF(C30=0,"—",IF(D30&gt;=C30,"✅ Complete",IF(D30&gt;=C30*0.5,"🟡 In Progress","🔴 Below Target")))</f>
        <v>🔴 Below Target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.75" customHeight="1" x14ac:dyDescent="0.3">
      <c r="A31" s="64" t="s">
        <v>54</v>
      </c>
      <c r="B31" s="56"/>
      <c r="C31" s="20">
        <v>50</v>
      </c>
      <c r="D31" s="20">
        <f>E25</f>
        <v>0</v>
      </c>
      <c r="E31" s="20">
        <f t="shared" si="2"/>
        <v>50</v>
      </c>
      <c r="F31" s="40">
        <f t="shared" si="3"/>
        <v>0</v>
      </c>
      <c r="G31" s="11" t="str">
        <f t="shared" si="4"/>
        <v>🔴 Below Target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.75" customHeight="1" x14ac:dyDescent="0.3">
      <c r="A32" s="64" t="s">
        <v>61</v>
      </c>
      <c r="B32" s="56"/>
      <c r="C32" s="20">
        <v>0</v>
      </c>
      <c r="D32" s="20">
        <f>F25</f>
        <v>0</v>
      </c>
      <c r="E32" s="20">
        <f t="shared" si="2"/>
        <v>0</v>
      </c>
      <c r="F32" s="40" t="str">
        <f t="shared" si="3"/>
        <v>N/A</v>
      </c>
      <c r="G32" s="11" t="str">
        <f t="shared" si="4"/>
        <v>—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.75" customHeight="1" x14ac:dyDescent="0.3">
      <c r="A33" s="65" t="s">
        <v>102</v>
      </c>
      <c r="B33" s="56"/>
      <c r="C33" s="41">
        <v>96</v>
      </c>
      <c r="D33" s="41">
        <f>D25+E25+F25</f>
        <v>0</v>
      </c>
      <c r="E33" s="41">
        <f t="shared" si="2"/>
        <v>96</v>
      </c>
      <c r="F33" s="42">
        <f t="shared" si="3"/>
        <v>0</v>
      </c>
      <c r="G33" s="31" t="str">
        <f t="shared" si="4"/>
        <v>🔴 Below Target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.75" customHeight="1" x14ac:dyDescent="0.3">
      <c r="A34" s="66" t="s">
        <v>64</v>
      </c>
      <c r="B34" s="56"/>
      <c r="C34" s="20">
        <v>0</v>
      </c>
      <c r="D34" s="20">
        <f>G25</f>
        <v>24</v>
      </c>
      <c r="E34" s="20">
        <f t="shared" si="2"/>
        <v>0</v>
      </c>
      <c r="F34" s="40" t="str">
        <f t="shared" si="3"/>
        <v>N/A</v>
      </c>
      <c r="G34" s="11" t="str">
        <f t="shared" si="4"/>
        <v>—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66" t="s">
        <v>103</v>
      </c>
      <c r="B35" s="56"/>
      <c r="C35" s="20">
        <v>141</v>
      </c>
      <c r="D35" s="20">
        <f>H25</f>
        <v>0</v>
      </c>
      <c r="E35" s="20">
        <f t="shared" si="2"/>
        <v>141</v>
      </c>
      <c r="F35" s="40">
        <f t="shared" si="3"/>
        <v>0</v>
      </c>
      <c r="G35" s="11" t="str">
        <f t="shared" si="4"/>
        <v>🔴 Below Target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66" t="s">
        <v>67</v>
      </c>
      <c r="B36" s="56"/>
      <c r="C36" s="20">
        <v>0</v>
      </c>
      <c r="D36" s="20">
        <f>I25</f>
        <v>0</v>
      </c>
      <c r="E36" s="20">
        <f t="shared" si="2"/>
        <v>0</v>
      </c>
      <c r="F36" s="40" t="str">
        <f t="shared" si="3"/>
        <v>N/A</v>
      </c>
      <c r="G36" s="11" t="str">
        <f t="shared" si="4"/>
        <v>—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66" t="s">
        <v>104</v>
      </c>
      <c r="B37" s="56"/>
      <c r="C37" s="20">
        <v>15</v>
      </c>
      <c r="D37" s="20">
        <f>J25</f>
        <v>15</v>
      </c>
      <c r="E37" s="20">
        <f t="shared" si="2"/>
        <v>0</v>
      </c>
      <c r="F37" s="40">
        <f t="shared" si="3"/>
        <v>100</v>
      </c>
      <c r="G37" s="11" t="str">
        <f t="shared" si="4"/>
        <v>✅ Complete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65" t="s">
        <v>105</v>
      </c>
      <c r="B38" s="56"/>
      <c r="C38" s="41">
        <v>156</v>
      </c>
      <c r="D38" s="41">
        <f>G25+H25+I25+J25</f>
        <v>39</v>
      </c>
      <c r="E38" s="41">
        <f t="shared" si="2"/>
        <v>117</v>
      </c>
      <c r="F38" s="42">
        <f t="shared" si="3"/>
        <v>25</v>
      </c>
      <c r="G38" s="31" t="str">
        <f t="shared" si="4"/>
        <v>🔴 Below Target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67" t="s">
        <v>73</v>
      </c>
      <c r="B39" s="56"/>
      <c r="C39" s="43">
        <v>252</v>
      </c>
      <c r="D39" s="43">
        <f>K25</f>
        <v>39</v>
      </c>
      <c r="E39" s="43">
        <f t="shared" si="2"/>
        <v>213</v>
      </c>
      <c r="F39" s="44">
        <f t="shared" si="3"/>
        <v>15.476190476190476</v>
      </c>
      <c r="G39" s="34" t="str">
        <f t="shared" si="4"/>
        <v>🔴 Below Target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A37:B37"/>
    <mergeCell ref="A38:B38"/>
    <mergeCell ref="A39:B39"/>
    <mergeCell ref="A1:J2"/>
    <mergeCell ref="A4:J4"/>
    <mergeCell ref="A25:C25"/>
    <mergeCell ref="A28:J28"/>
    <mergeCell ref="A29:B29"/>
    <mergeCell ref="A30:B30"/>
    <mergeCell ref="A31:B31"/>
    <mergeCell ref="A32:B32"/>
    <mergeCell ref="A33:B33"/>
    <mergeCell ref="A34:B34"/>
    <mergeCell ref="A35:B35"/>
    <mergeCell ref="A36:B36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Z1000"/>
  <sheetViews>
    <sheetView showGridLines="0" workbookViewId="0">
      <pane ySplit="4" topLeftCell="A5" activePane="bottomLeft" state="frozen"/>
      <selection pane="bottomLeft" activeCell="F5" sqref="F5"/>
    </sheetView>
  </sheetViews>
  <sheetFormatPr defaultColWidth="14.44140625" defaultRowHeight="15" customHeight="1" x14ac:dyDescent="0.3"/>
  <cols>
    <col min="1" max="1" width="5" customWidth="1"/>
    <col min="2" max="2" width="14" customWidth="1"/>
    <col min="3" max="3" width="12" customWidth="1"/>
    <col min="4" max="8" width="14" customWidth="1"/>
    <col min="9" max="9" width="12" customWidth="1"/>
    <col min="10" max="10" width="22" customWidth="1"/>
  </cols>
  <sheetData>
    <row r="1" spans="1:26" ht="14.25" customHeight="1" x14ac:dyDescent="0.3">
      <c r="A1" s="68" t="s">
        <v>1</v>
      </c>
      <c r="B1" s="46"/>
      <c r="C1" s="46"/>
      <c r="D1" s="46"/>
      <c r="E1" s="46"/>
      <c r="F1" s="46"/>
      <c r="G1" s="46"/>
      <c r="H1" s="46"/>
      <c r="I1" s="46"/>
      <c r="J1" s="4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51"/>
      <c r="B2" s="52"/>
      <c r="C2" s="52"/>
      <c r="D2" s="52"/>
      <c r="E2" s="52"/>
      <c r="F2" s="52"/>
      <c r="G2" s="52"/>
      <c r="H2" s="52"/>
      <c r="I2" s="52"/>
      <c r="J2" s="5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8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  <c r="H4" s="9" t="s">
        <v>15</v>
      </c>
      <c r="I4" s="9" t="s">
        <v>16</v>
      </c>
      <c r="J4" s="9" t="s">
        <v>17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75" customHeight="1" x14ac:dyDescent="0.3">
      <c r="A5" s="10">
        <v>1</v>
      </c>
      <c r="B5" s="11"/>
      <c r="C5" s="11"/>
      <c r="D5" s="11"/>
      <c r="E5" s="14"/>
      <c r="F5" s="14"/>
      <c r="G5" s="14"/>
      <c r="H5" s="14"/>
      <c r="I5" s="16">
        <f t="shared" ref="I5:I14" si="0">COUNTA(E5:H5)</f>
        <v>0</v>
      </c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.75" customHeight="1" x14ac:dyDescent="0.3">
      <c r="A6" s="19">
        <v>2</v>
      </c>
      <c r="B6" s="21"/>
      <c r="C6" s="21"/>
      <c r="D6" s="21"/>
      <c r="E6" s="22"/>
      <c r="F6" s="22"/>
      <c r="G6" s="22"/>
      <c r="H6" s="22"/>
      <c r="I6" s="23">
        <f t="shared" si="0"/>
        <v>0</v>
      </c>
      <c r="J6" s="2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.75" customHeight="1" x14ac:dyDescent="0.3">
      <c r="A7" s="10">
        <v>3</v>
      </c>
      <c r="B7" s="11"/>
      <c r="C7" s="11"/>
      <c r="D7" s="11"/>
      <c r="E7" s="14"/>
      <c r="F7" s="14"/>
      <c r="G7" s="14"/>
      <c r="H7" s="14"/>
      <c r="I7" s="16">
        <f t="shared" si="0"/>
        <v>0</v>
      </c>
      <c r="J7" s="1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.75" customHeight="1" x14ac:dyDescent="0.3">
      <c r="A8" s="19">
        <v>4</v>
      </c>
      <c r="B8" s="21"/>
      <c r="C8" s="21"/>
      <c r="D8" s="21"/>
      <c r="E8" s="22"/>
      <c r="F8" s="22"/>
      <c r="G8" s="22"/>
      <c r="H8" s="22"/>
      <c r="I8" s="23">
        <f t="shared" si="0"/>
        <v>0</v>
      </c>
      <c r="J8" s="2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 x14ac:dyDescent="0.3">
      <c r="A9" s="10">
        <v>5</v>
      </c>
      <c r="B9" s="11"/>
      <c r="C9" s="11"/>
      <c r="D9" s="11"/>
      <c r="E9" s="14"/>
      <c r="F9" s="14"/>
      <c r="G9" s="14"/>
      <c r="H9" s="14"/>
      <c r="I9" s="16">
        <f t="shared" si="0"/>
        <v>0</v>
      </c>
      <c r="J9" s="1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.75" customHeight="1" x14ac:dyDescent="0.3">
      <c r="A10" s="19">
        <v>6</v>
      </c>
      <c r="B10" s="21"/>
      <c r="C10" s="21"/>
      <c r="D10" s="21"/>
      <c r="E10" s="22"/>
      <c r="F10" s="22"/>
      <c r="G10" s="22"/>
      <c r="H10" s="22"/>
      <c r="I10" s="23">
        <f t="shared" si="0"/>
        <v>0</v>
      </c>
      <c r="J10" s="2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75" customHeight="1" x14ac:dyDescent="0.3">
      <c r="A11" s="10">
        <v>7</v>
      </c>
      <c r="B11" s="11"/>
      <c r="C11" s="11"/>
      <c r="D11" s="11"/>
      <c r="E11" s="14"/>
      <c r="F11" s="14"/>
      <c r="G11" s="14"/>
      <c r="H11" s="14"/>
      <c r="I11" s="16">
        <f t="shared" si="0"/>
        <v>0</v>
      </c>
      <c r="J11" s="1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.75" customHeight="1" x14ac:dyDescent="0.3">
      <c r="A12" s="19">
        <v>8</v>
      </c>
      <c r="B12" s="21"/>
      <c r="C12" s="21"/>
      <c r="D12" s="21"/>
      <c r="E12" s="22"/>
      <c r="F12" s="22"/>
      <c r="G12" s="22"/>
      <c r="H12" s="22"/>
      <c r="I12" s="23">
        <f t="shared" si="0"/>
        <v>0</v>
      </c>
      <c r="J12" s="2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.75" customHeight="1" x14ac:dyDescent="0.3">
      <c r="A13" s="10">
        <v>9</v>
      </c>
      <c r="B13" s="11"/>
      <c r="C13" s="11"/>
      <c r="D13" s="11"/>
      <c r="E13" s="14"/>
      <c r="F13" s="14"/>
      <c r="G13" s="14"/>
      <c r="H13" s="14"/>
      <c r="I13" s="16">
        <f t="shared" si="0"/>
        <v>0</v>
      </c>
      <c r="J13" s="1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.75" customHeight="1" x14ac:dyDescent="0.3">
      <c r="A14" s="19">
        <v>10</v>
      </c>
      <c r="B14" s="21"/>
      <c r="C14" s="21"/>
      <c r="D14" s="21"/>
      <c r="E14" s="22"/>
      <c r="F14" s="22"/>
      <c r="G14" s="22"/>
      <c r="H14" s="22"/>
      <c r="I14" s="23">
        <f t="shared" si="0"/>
        <v>0</v>
      </c>
      <c r="J14" s="2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3">
      <c r="A16" s="72" t="s">
        <v>45</v>
      </c>
      <c r="B16" s="61"/>
      <c r="C16" s="61"/>
      <c r="D16" s="61"/>
      <c r="E16" s="61"/>
      <c r="F16" s="61"/>
      <c r="G16" s="61"/>
      <c r="H16" s="61"/>
      <c r="I16" s="61"/>
      <c r="J16" s="6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:J2"/>
    <mergeCell ref="A16:J16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Z999"/>
  <sheetViews>
    <sheetView showGridLines="0" workbookViewId="0">
      <pane ySplit="4" topLeftCell="A5" activePane="bottomLeft" state="frozen"/>
      <selection pane="bottomLeft" activeCell="D6" sqref="D6"/>
    </sheetView>
  </sheetViews>
  <sheetFormatPr defaultColWidth="14.44140625" defaultRowHeight="15" customHeight="1" x14ac:dyDescent="0.3"/>
  <cols>
    <col min="1" max="1" width="16.6640625" customWidth="1"/>
    <col min="2" max="3" width="13" customWidth="1"/>
    <col min="4" max="4" width="28" customWidth="1"/>
    <col min="5" max="5" width="22" customWidth="1"/>
    <col min="6" max="7" width="12" customWidth="1"/>
    <col min="8" max="8" width="13" customWidth="1"/>
    <col min="9" max="9" width="28" customWidth="1"/>
  </cols>
  <sheetData>
    <row r="1" spans="1:26" ht="30" customHeight="1" x14ac:dyDescent="0.3">
      <c r="A1" s="70" t="s">
        <v>2</v>
      </c>
      <c r="B1" s="61"/>
      <c r="C1" s="61"/>
      <c r="D1" s="61"/>
      <c r="E1" s="61"/>
      <c r="F1" s="61"/>
      <c r="G1" s="61"/>
      <c r="H1" s="61"/>
      <c r="I1" s="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77" t="s">
        <v>3</v>
      </c>
      <c r="B2" s="63"/>
      <c r="C2" s="5">
        <v>1</v>
      </c>
      <c r="D2" s="77" t="s">
        <v>4</v>
      </c>
      <c r="E2" s="63"/>
      <c r="F2" s="93">
        <v>46277</v>
      </c>
      <c r="G2" s="77" t="s">
        <v>5</v>
      </c>
      <c r="H2" s="63"/>
      <c r="I2" s="94">
        <v>46283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8</v>
      </c>
      <c r="G4" s="9" t="s">
        <v>22</v>
      </c>
      <c r="H4" s="9" t="s">
        <v>23</v>
      </c>
      <c r="I4" s="9" t="s">
        <v>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0">
        <v>1</v>
      </c>
      <c r="B5" s="14">
        <v>46278</v>
      </c>
      <c r="C5" s="95">
        <v>0.375</v>
      </c>
      <c r="D5" s="17" t="s">
        <v>130</v>
      </c>
      <c r="E5" s="11" t="s">
        <v>64</v>
      </c>
      <c r="F5" s="11"/>
      <c r="G5" s="11"/>
      <c r="H5" s="20">
        <v>4</v>
      </c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9">
        <v>2</v>
      </c>
      <c r="B6" s="14">
        <v>46281</v>
      </c>
      <c r="C6" s="95">
        <v>0.375</v>
      </c>
      <c r="D6" s="17" t="s">
        <v>131</v>
      </c>
      <c r="E6" s="21" t="s">
        <v>64</v>
      </c>
      <c r="F6" s="21"/>
      <c r="G6" s="21"/>
      <c r="H6" s="26">
        <v>4</v>
      </c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3</v>
      </c>
      <c r="B7" s="14"/>
      <c r="C7" s="11"/>
      <c r="D7" s="17"/>
      <c r="E7" s="11"/>
      <c r="F7" s="11"/>
      <c r="G7" s="11"/>
      <c r="H7" s="20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4</v>
      </c>
      <c r="B8" s="22"/>
      <c r="C8" s="21"/>
      <c r="D8" s="24"/>
      <c r="E8" s="21"/>
      <c r="F8" s="21"/>
      <c r="G8" s="21"/>
      <c r="H8" s="26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5</v>
      </c>
      <c r="B9" s="14"/>
      <c r="C9" s="11"/>
      <c r="D9" s="17"/>
      <c r="E9" s="11"/>
      <c r="F9" s="11"/>
      <c r="G9" s="11"/>
      <c r="H9" s="20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6</v>
      </c>
      <c r="B10" s="22"/>
      <c r="C10" s="21"/>
      <c r="D10" s="24"/>
      <c r="E10" s="21"/>
      <c r="F10" s="21"/>
      <c r="G10" s="21"/>
      <c r="H10" s="26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7</v>
      </c>
      <c r="B11" s="14"/>
      <c r="C11" s="11"/>
      <c r="D11" s="17"/>
      <c r="E11" s="11"/>
      <c r="F11" s="11"/>
      <c r="G11" s="11"/>
      <c r="H11" s="20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8</v>
      </c>
      <c r="B12" s="22"/>
      <c r="C12" s="21"/>
      <c r="D12" s="24"/>
      <c r="E12" s="21"/>
      <c r="F12" s="21"/>
      <c r="G12" s="21"/>
      <c r="H12" s="26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9</v>
      </c>
      <c r="B13" s="14"/>
      <c r="C13" s="11"/>
      <c r="D13" s="17"/>
      <c r="E13" s="11"/>
      <c r="F13" s="11"/>
      <c r="G13" s="11"/>
      <c r="H13" s="20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10</v>
      </c>
      <c r="B14" s="22"/>
      <c r="C14" s="21"/>
      <c r="D14" s="24"/>
      <c r="E14" s="21"/>
      <c r="F14" s="21"/>
      <c r="G14" s="21"/>
      <c r="H14" s="26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11</v>
      </c>
      <c r="B15" s="14"/>
      <c r="C15" s="11"/>
      <c r="D15" s="17"/>
      <c r="E15" s="11"/>
      <c r="F15" s="11"/>
      <c r="G15" s="11"/>
      <c r="H15" s="20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12</v>
      </c>
      <c r="B16" s="22"/>
      <c r="C16" s="21"/>
      <c r="D16" s="24"/>
      <c r="E16" s="21"/>
      <c r="F16" s="21"/>
      <c r="G16" s="21"/>
      <c r="H16" s="26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13</v>
      </c>
      <c r="B17" s="14"/>
      <c r="C17" s="11"/>
      <c r="D17" s="17"/>
      <c r="E17" s="11"/>
      <c r="F17" s="11"/>
      <c r="G17" s="11"/>
      <c r="H17" s="20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14</v>
      </c>
      <c r="B18" s="22"/>
      <c r="C18" s="21"/>
      <c r="D18" s="24"/>
      <c r="E18" s="21"/>
      <c r="F18" s="21"/>
      <c r="G18" s="21"/>
      <c r="H18" s="26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15</v>
      </c>
      <c r="B19" s="14"/>
      <c r="C19" s="11"/>
      <c r="D19" s="17"/>
      <c r="E19" s="11"/>
      <c r="F19" s="11"/>
      <c r="G19" s="11"/>
      <c r="H19" s="20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79" t="s">
        <v>53</v>
      </c>
      <c r="B21" s="61"/>
      <c r="C21" s="61"/>
      <c r="D21" s="61"/>
      <c r="E21" s="61"/>
      <c r="F21" s="61"/>
      <c r="G21" s="61"/>
      <c r="H21" s="61"/>
      <c r="I21" s="6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3">
      <c r="A22" s="71" t="s">
        <v>56</v>
      </c>
      <c r="B22" s="55"/>
      <c r="C22" s="55"/>
      <c r="D22" s="56"/>
      <c r="E22" s="9" t="s">
        <v>57</v>
      </c>
      <c r="F22" s="9" t="s">
        <v>58</v>
      </c>
      <c r="G22" s="77" t="s">
        <v>59</v>
      </c>
      <c r="H22" s="61"/>
      <c r="I22" s="6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80" t="s">
        <v>51</v>
      </c>
      <c r="B23" s="55"/>
      <c r="C23" s="55"/>
      <c r="D23" s="56"/>
      <c r="E23" s="31">
        <f>COUNTIF($E$5:$E$19,"Individual Counselling")</f>
        <v>0</v>
      </c>
      <c r="F23" s="31">
        <f>SUMIF($E$5:$E$19,"Individual Counselling",$G$5:$G$19)</f>
        <v>0</v>
      </c>
      <c r="G23" s="78">
        <f>SUMIF($E$5:$E$19,"Individual Counselling",$H$5:$H$19)</f>
        <v>0</v>
      </c>
      <c r="H23" s="55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80" t="s">
        <v>54</v>
      </c>
      <c r="B24" s="55"/>
      <c r="C24" s="55"/>
      <c r="D24" s="56"/>
      <c r="E24" s="31">
        <f>COUNTIF($E$5:$E$19,"Group Counselling")</f>
        <v>0</v>
      </c>
      <c r="F24" s="31">
        <f>SUMIF($E$5:$E$19,"Group Counselling",$G$5:$G$19)</f>
        <v>0</v>
      </c>
      <c r="G24" s="78">
        <f>SUMIF($E$5:$E$19,"Group Counselling",$H$5:$H$19)</f>
        <v>0</v>
      </c>
      <c r="H24" s="55"/>
      <c r="I24" s="5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80" t="s">
        <v>71</v>
      </c>
      <c r="B25" s="55"/>
      <c r="C25" s="55"/>
      <c r="D25" s="56"/>
      <c r="E25" s="31">
        <f>COUNTIF($E$5:$E$19,"Career / Family / Couple Counselling")</f>
        <v>0</v>
      </c>
      <c r="F25" s="31">
        <f>SUMIF($E$5:$E$19,"Career / Family / Couple Counselling",$G$5:$G$19)</f>
        <v>0</v>
      </c>
      <c r="G25" s="78">
        <f>SUMIF($E$5:$E$19,"Career / Family / Couple Counselling",$H$5:$H$19)</f>
        <v>0</v>
      </c>
      <c r="H25" s="55"/>
      <c r="I25" s="5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66" t="s">
        <v>64</v>
      </c>
      <c r="B26" s="55"/>
      <c r="C26" s="55"/>
      <c r="D26" s="56"/>
      <c r="E26" s="16">
        <f>COUNTIF($E$5:$E$19,"Professional Development")</f>
        <v>2</v>
      </c>
      <c r="F26" s="16">
        <f>SUMIF($E$5:$E$19,"Professional Development",$G$5:$G$19)</f>
        <v>0</v>
      </c>
      <c r="G26" s="81">
        <f>SUMIF($E$5:$E$19,"Professional Development",$H$5:$H$19)</f>
        <v>8</v>
      </c>
      <c r="H26" s="55"/>
      <c r="I26" s="5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66" t="s">
        <v>65</v>
      </c>
      <c r="B27" s="55"/>
      <c r="C27" s="55"/>
      <c r="D27" s="56"/>
      <c r="E27" s="16">
        <f>COUNTIF($E$5:$E$19,"Guidance Activities")</f>
        <v>0</v>
      </c>
      <c r="F27" s="16">
        <f>SUMIF($E$5:$E$19,"Guidance Activities",$G$5:$G$19)</f>
        <v>0</v>
      </c>
      <c r="G27" s="81">
        <f>SUMIF($E$5:$E$19,"Guidance Activities",$H$5:$H$19)</f>
        <v>0</v>
      </c>
      <c r="H27" s="55"/>
      <c r="I27" s="5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66" t="s">
        <v>67</v>
      </c>
      <c r="B28" s="55"/>
      <c r="C28" s="55"/>
      <c r="D28" s="56"/>
      <c r="E28" s="16">
        <f>COUNTIF($E$5:$E$19,"Supervision")</f>
        <v>0</v>
      </c>
      <c r="F28" s="16">
        <f>SUMIF($E$5:$E$19,"Supervision",$G$5:$G$19)</f>
        <v>0</v>
      </c>
      <c r="G28" s="81">
        <f>SUMIF($E$5:$E$19,"Supervision",$H$5:$H$19)</f>
        <v>0</v>
      </c>
      <c r="H28" s="55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66" t="s">
        <v>68</v>
      </c>
      <c r="B29" s="55"/>
      <c r="C29" s="55"/>
      <c r="D29" s="56"/>
      <c r="E29" s="16">
        <f>COUNTIF($E$5:$E$19,"Management and Administration")</f>
        <v>0</v>
      </c>
      <c r="F29" s="16">
        <f>SUMIF($E$5:$E$19,"Management and Administration",$G$5:$G$19)</f>
        <v>0</v>
      </c>
      <c r="G29" s="81">
        <f>SUMIF($E$5:$E$19,"Management and Administration",$H$5:$H$19)</f>
        <v>0</v>
      </c>
      <c r="H29" s="55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66" t="s">
        <v>78</v>
      </c>
      <c r="B30" s="55"/>
      <c r="C30" s="55"/>
      <c r="D30" s="56"/>
      <c r="E30" s="16">
        <f>COUNTIF($E$5:$E$19,"Face-to-Face Seminar")</f>
        <v>0</v>
      </c>
      <c r="F30" s="16">
        <f>SUMIF($E$5:$E$19,"Face-to-Face Seminar",$G$5:$G$19)</f>
        <v>0</v>
      </c>
      <c r="G30" s="81">
        <f>SUMIF($E$5:$E$19,"Face-to-Face Seminar",$H$5:$H$19)</f>
        <v>0</v>
      </c>
      <c r="H30" s="55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62" t="s">
        <v>80</v>
      </c>
      <c r="B31" s="61"/>
      <c r="C31" s="61"/>
      <c r="D31" s="63"/>
      <c r="E31" s="34">
        <f t="shared" ref="E31:G31" si="0">SUM(E23:E30)</f>
        <v>2</v>
      </c>
      <c r="F31" s="34">
        <f t="shared" si="0"/>
        <v>0</v>
      </c>
      <c r="G31" s="84">
        <f t="shared" si="0"/>
        <v>8</v>
      </c>
      <c r="H31" s="55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80" t="s">
        <v>82</v>
      </c>
      <c r="B32" s="55"/>
      <c r="C32" s="55"/>
      <c r="D32" s="56"/>
      <c r="E32" s="35"/>
      <c r="F32" s="35"/>
      <c r="G32" s="82">
        <f>G23+G24+G25</f>
        <v>0</v>
      </c>
      <c r="H32" s="55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92" t="s">
        <v>83</v>
      </c>
      <c r="B33" s="55"/>
      <c r="C33" s="55"/>
      <c r="D33" s="56"/>
      <c r="E33" s="36"/>
      <c r="F33" s="36"/>
      <c r="G33" s="83">
        <f>G31-G32</f>
        <v>8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87" t="s">
        <v>85</v>
      </c>
      <c r="B35" s="46"/>
      <c r="C35" s="46"/>
      <c r="D35" s="46"/>
      <c r="E35" s="46"/>
      <c r="F35" s="46"/>
      <c r="G35" s="46"/>
      <c r="H35" s="46"/>
      <c r="I35" s="8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48"/>
      <c r="B36" s="49"/>
      <c r="C36" s="49"/>
      <c r="D36" s="49"/>
      <c r="E36" s="49"/>
      <c r="F36" s="49"/>
      <c r="G36" s="49"/>
      <c r="H36" s="49"/>
      <c r="I36" s="8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48"/>
      <c r="B37" s="49"/>
      <c r="C37" s="49"/>
      <c r="D37" s="49"/>
      <c r="E37" s="49"/>
      <c r="F37" s="49"/>
      <c r="G37" s="49"/>
      <c r="H37" s="49"/>
      <c r="I37" s="89"/>
      <c r="J37" s="1"/>
      <c r="K37" s="1"/>
      <c r="L37" s="3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48"/>
      <c r="B38" s="49"/>
      <c r="C38" s="49"/>
      <c r="D38" s="49"/>
      <c r="E38" s="49"/>
      <c r="F38" s="49"/>
      <c r="G38" s="49"/>
      <c r="H38" s="49"/>
      <c r="I38" s="8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48"/>
      <c r="B39" s="49"/>
      <c r="C39" s="49"/>
      <c r="D39" s="49"/>
      <c r="E39" s="49"/>
      <c r="F39" s="49"/>
      <c r="G39" s="49"/>
      <c r="H39" s="49"/>
      <c r="I39" s="8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">
      <c r="A40" s="90"/>
      <c r="B40" s="86"/>
      <c r="C40" s="86"/>
      <c r="D40" s="86"/>
      <c r="E40" s="86"/>
      <c r="F40" s="86"/>
      <c r="G40" s="86"/>
      <c r="H40" s="86"/>
      <c r="I40" s="9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73"/>
      <c r="B41" s="49"/>
      <c r="C41" s="49"/>
      <c r="D41" s="49"/>
      <c r="E41" s="1"/>
      <c r="F41" s="73"/>
      <c r="G41" s="49"/>
      <c r="H41" s="49"/>
      <c r="I41" s="4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75" t="s">
        <v>88</v>
      </c>
      <c r="B42" s="61"/>
      <c r="C42" s="61"/>
      <c r="D42" s="63"/>
      <c r="E42" s="1"/>
      <c r="F42" s="76" t="s">
        <v>89</v>
      </c>
      <c r="G42" s="61"/>
      <c r="H42" s="6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">
      <c r="A43" s="38" t="s">
        <v>90</v>
      </c>
      <c r="B43" s="74"/>
      <c r="C43" s="55"/>
      <c r="D43" s="56"/>
      <c r="E43" s="1"/>
      <c r="F43" s="38" t="s">
        <v>90</v>
      </c>
      <c r="G43" s="74"/>
      <c r="H43" s="55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">
      <c r="A44" s="1"/>
      <c r="B44" s="73"/>
      <c r="C44" s="49"/>
      <c r="D44" s="49"/>
      <c r="E44" s="1"/>
      <c r="F44" s="1"/>
      <c r="G44" s="73"/>
      <c r="H44" s="49"/>
      <c r="I44" s="4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">
      <c r="A45" s="38" t="s">
        <v>92</v>
      </c>
      <c r="B45" s="74"/>
      <c r="C45" s="55"/>
      <c r="D45" s="56"/>
      <c r="E45" s="1"/>
      <c r="F45" s="38" t="s">
        <v>92</v>
      </c>
      <c r="G45" s="74"/>
      <c r="H45" s="55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">
      <c r="A46" s="1"/>
      <c r="B46" s="73"/>
      <c r="C46" s="49"/>
      <c r="D46" s="49"/>
      <c r="E46" s="1"/>
      <c r="F46" s="1"/>
      <c r="G46" s="73"/>
      <c r="H46" s="49"/>
      <c r="I46" s="4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8" t="s">
        <v>94</v>
      </c>
      <c r="B47" s="74"/>
      <c r="C47" s="55"/>
      <c r="D47" s="56"/>
      <c r="E47" s="1"/>
      <c r="F47" s="38" t="s">
        <v>94</v>
      </c>
      <c r="G47" s="74"/>
      <c r="H47" s="55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5">
    <mergeCell ref="A34:I34"/>
    <mergeCell ref="A35:I40"/>
    <mergeCell ref="A33:D33"/>
    <mergeCell ref="G33:I33"/>
    <mergeCell ref="G28:I28"/>
    <mergeCell ref="G29:I29"/>
    <mergeCell ref="G30:I30"/>
    <mergeCell ref="G31:I31"/>
    <mergeCell ref="B46:D46"/>
    <mergeCell ref="B47:D47"/>
    <mergeCell ref="G46:I46"/>
    <mergeCell ref="G45:I45"/>
    <mergeCell ref="G47:I47"/>
    <mergeCell ref="A32:D32"/>
    <mergeCell ref="A24:D24"/>
    <mergeCell ref="G24:I24"/>
    <mergeCell ref="A25:D25"/>
    <mergeCell ref="G25:I25"/>
    <mergeCell ref="A26:D26"/>
    <mergeCell ref="G26:I26"/>
    <mergeCell ref="G27:I27"/>
    <mergeCell ref="G32:I32"/>
    <mergeCell ref="B45:D45"/>
    <mergeCell ref="G43:I43"/>
    <mergeCell ref="G22:I22"/>
    <mergeCell ref="G23:I23"/>
    <mergeCell ref="A1:I1"/>
    <mergeCell ref="A2:B2"/>
    <mergeCell ref="D2:E2"/>
    <mergeCell ref="G2:H2"/>
    <mergeCell ref="A21:I21"/>
    <mergeCell ref="A22:D22"/>
    <mergeCell ref="A23:D23"/>
    <mergeCell ref="A27:D27"/>
    <mergeCell ref="A28:D28"/>
    <mergeCell ref="A29:D29"/>
    <mergeCell ref="A30:D30"/>
    <mergeCell ref="A31:D31"/>
    <mergeCell ref="B44:D44"/>
    <mergeCell ref="B43:D43"/>
    <mergeCell ref="A41:D41"/>
    <mergeCell ref="F41:I41"/>
    <mergeCell ref="G44:I44"/>
    <mergeCell ref="A42:D42"/>
    <mergeCell ref="F42:I42"/>
  </mergeCells>
  <dataValidations count="1">
    <dataValidation type="list" allowBlank="1" showInputMessage="1" showErrorMessage="1" prompt="Invalid - Select from the dropdown list." sqref="E5:E19" xr:uid="{00000000-0002-0000-0300-000000000000}">
      <formula1>"Individual Counselling,Group Counselling,Career / Family / Couple Counselling,Professional Development,Guidance Activities,Supervision,Management and Administration,Face-to-Face Seminar,Other"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Z999"/>
  <sheetViews>
    <sheetView showGridLines="0" workbookViewId="0">
      <pane ySplit="4" topLeftCell="A5" activePane="bottomLeft" state="frozen"/>
      <selection pane="bottomLeft" activeCell="D6" sqref="D6"/>
    </sheetView>
  </sheetViews>
  <sheetFormatPr defaultColWidth="14.44140625" defaultRowHeight="15" customHeight="1" x14ac:dyDescent="0.3"/>
  <cols>
    <col min="1" max="1" width="10.33203125" customWidth="1"/>
    <col min="2" max="3" width="13" customWidth="1"/>
    <col min="4" max="4" width="28" customWidth="1"/>
    <col min="5" max="5" width="22" customWidth="1"/>
    <col min="6" max="7" width="12" customWidth="1"/>
    <col min="8" max="8" width="13" customWidth="1"/>
    <col min="9" max="9" width="28" customWidth="1"/>
  </cols>
  <sheetData>
    <row r="1" spans="1:26" ht="30" customHeight="1" x14ac:dyDescent="0.3">
      <c r="A1" s="70" t="s">
        <v>106</v>
      </c>
      <c r="B1" s="61"/>
      <c r="C1" s="61"/>
      <c r="D1" s="61"/>
      <c r="E1" s="61"/>
      <c r="F1" s="61"/>
      <c r="G1" s="61"/>
      <c r="H1" s="61"/>
      <c r="I1" s="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77" t="s">
        <v>3</v>
      </c>
      <c r="B2" s="63"/>
      <c r="C2" s="5">
        <v>2</v>
      </c>
      <c r="D2" s="77" t="s">
        <v>4</v>
      </c>
      <c r="E2" s="63"/>
      <c r="F2" s="93">
        <v>46284</v>
      </c>
      <c r="G2" s="77" t="s">
        <v>5</v>
      </c>
      <c r="H2" s="63"/>
      <c r="I2" s="94">
        <v>46290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8</v>
      </c>
      <c r="G4" s="9" t="s">
        <v>22</v>
      </c>
      <c r="H4" s="9" t="s">
        <v>23</v>
      </c>
      <c r="I4" s="9" t="s">
        <v>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0">
        <v>1</v>
      </c>
      <c r="B5" s="14">
        <v>46284</v>
      </c>
      <c r="C5" s="95">
        <v>0.35416666666666669</v>
      </c>
      <c r="D5" s="17" t="s">
        <v>124</v>
      </c>
      <c r="E5" s="11" t="s">
        <v>78</v>
      </c>
      <c r="F5" s="11"/>
      <c r="G5" s="11"/>
      <c r="H5" s="20">
        <v>3</v>
      </c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9">
        <v>2</v>
      </c>
      <c r="B6" s="22">
        <v>46285</v>
      </c>
      <c r="C6" s="21" t="s">
        <v>136</v>
      </c>
      <c r="D6" s="17" t="s">
        <v>132</v>
      </c>
      <c r="E6" s="21" t="s">
        <v>64</v>
      </c>
      <c r="F6" s="21"/>
      <c r="G6" s="21"/>
      <c r="H6" s="26">
        <v>4</v>
      </c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3</v>
      </c>
      <c r="B7" s="14"/>
      <c r="C7" s="11"/>
      <c r="D7" s="17"/>
      <c r="E7" s="11"/>
      <c r="F7" s="11"/>
      <c r="G7" s="11"/>
      <c r="H7" s="20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4</v>
      </c>
      <c r="B8" s="22"/>
      <c r="C8" s="21"/>
      <c r="D8" s="24"/>
      <c r="E8" s="21"/>
      <c r="F8" s="21"/>
      <c r="G8" s="21"/>
      <c r="H8" s="26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5</v>
      </c>
      <c r="B9" s="14"/>
      <c r="C9" s="11"/>
      <c r="D9" s="17"/>
      <c r="E9" s="11"/>
      <c r="F9" s="11"/>
      <c r="G9" s="11"/>
      <c r="H9" s="20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6</v>
      </c>
      <c r="B10" s="22"/>
      <c r="C10" s="21"/>
      <c r="D10" s="24"/>
      <c r="E10" s="21"/>
      <c r="F10" s="21"/>
      <c r="G10" s="21"/>
      <c r="H10" s="26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7</v>
      </c>
      <c r="B11" s="14"/>
      <c r="C11" s="11"/>
      <c r="D11" s="17"/>
      <c r="E11" s="11"/>
      <c r="F11" s="11"/>
      <c r="G11" s="11"/>
      <c r="H11" s="20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8</v>
      </c>
      <c r="B12" s="22"/>
      <c r="C12" s="21"/>
      <c r="D12" s="24"/>
      <c r="E12" s="21"/>
      <c r="F12" s="21"/>
      <c r="G12" s="21"/>
      <c r="H12" s="26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9</v>
      </c>
      <c r="B13" s="14"/>
      <c r="C13" s="11"/>
      <c r="D13" s="17"/>
      <c r="E13" s="11"/>
      <c r="F13" s="11"/>
      <c r="G13" s="11"/>
      <c r="H13" s="20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10</v>
      </c>
      <c r="B14" s="22"/>
      <c r="C14" s="21"/>
      <c r="D14" s="24"/>
      <c r="E14" s="21"/>
      <c r="F14" s="21"/>
      <c r="G14" s="21"/>
      <c r="H14" s="26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11</v>
      </c>
      <c r="B15" s="14"/>
      <c r="C15" s="11"/>
      <c r="D15" s="17"/>
      <c r="E15" s="11"/>
      <c r="F15" s="11"/>
      <c r="G15" s="11"/>
      <c r="H15" s="20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12</v>
      </c>
      <c r="B16" s="22"/>
      <c r="C16" s="21"/>
      <c r="D16" s="24"/>
      <c r="E16" s="21"/>
      <c r="F16" s="21"/>
      <c r="G16" s="21"/>
      <c r="H16" s="26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13</v>
      </c>
      <c r="B17" s="14"/>
      <c r="C17" s="11"/>
      <c r="D17" s="17"/>
      <c r="E17" s="11"/>
      <c r="F17" s="11"/>
      <c r="G17" s="11"/>
      <c r="H17" s="20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14</v>
      </c>
      <c r="B18" s="22"/>
      <c r="C18" s="21"/>
      <c r="D18" s="24"/>
      <c r="E18" s="21"/>
      <c r="F18" s="21"/>
      <c r="G18" s="21"/>
      <c r="H18" s="26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15</v>
      </c>
      <c r="B19" s="14"/>
      <c r="C19" s="11"/>
      <c r="D19" s="17"/>
      <c r="E19" s="11"/>
      <c r="F19" s="11"/>
      <c r="G19" s="11"/>
      <c r="H19" s="20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79" t="s">
        <v>53</v>
      </c>
      <c r="B21" s="61"/>
      <c r="C21" s="61"/>
      <c r="D21" s="61"/>
      <c r="E21" s="61"/>
      <c r="F21" s="61"/>
      <c r="G21" s="61"/>
      <c r="H21" s="61"/>
      <c r="I21" s="6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3">
      <c r="A22" s="71" t="s">
        <v>56</v>
      </c>
      <c r="B22" s="55"/>
      <c r="C22" s="55"/>
      <c r="D22" s="56"/>
      <c r="E22" s="9" t="s">
        <v>57</v>
      </c>
      <c r="F22" s="9" t="s">
        <v>58</v>
      </c>
      <c r="G22" s="77" t="s">
        <v>59</v>
      </c>
      <c r="H22" s="61"/>
      <c r="I22" s="6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80" t="s">
        <v>51</v>
      </c>
      <c r="B23" s="55"/>
      <c r="C23" s="55"/>
      <c r="D23" s="56"/>
      <c r="E23" s="31">
        <f>COUNTIF($E$5:$E$19,"Individual Counselling")</f>
        <v>0</v>
      </c>
      <c r="F23" s="31">
        <f>SUMIF($E$5:$E$19,"Individual Counselling",$G$5:$G$19)</f>
        <v>0</v>
      </c>
      <c r="G23" s="78">
        <f>SUMIF($E$5:$E$19,"Individual Counselling",$H$5:$H$19)</f>
        <v>0</v>
      </c>
      <c r="H23" s="55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80" t="s">
        <v>54</v>
      </c>
      <c r="B24" s="55"/>
      <c r="C24" s="55"/>
      <c r="D24" s="56"/>
      <c r="E24" s="31">
        <f>COUNTIF($E$5:$E$19,"Group Counselling")</f>
        <v>0</v>
      </c>
      <c r="F24" s="31">
        <f>SUMIF($E$5:$E$19,"Group Counselling",$G$5:$G$19)</f>
        <v>0</v>
      </c>
      <c r="G24" s="78">
        <f>SUMIF($E$5:$E$19,"Group Counselling",$H$5:$H$19)</f>
        <v>0</v>
      </c>
      <c r="H24" s="55"/>
      <c r="I24" s="5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80" t="s">
        <v>71</v>
      </c>
      <c r="B25" s="55"/>
      <c r="C25" s="55"/>
      <c r="D25" s="56"/>
      <c r="E25" s="31">
        <f>COUNTIF($E$5:$E$19,"Career / Family / Couple Counselling")</f>
        <v>0</v>
      </c>
      <c r="F25" s="31">
        <f>SUMIF($E$5:$E$19,"Career / Family / Couple Counselling",$G$5:$G$19)</f>
        <v>0</v>
      </c>
      <c r="G25" s="78">
        <f>SUMIF($E$5:$E$19,"Career / Family / Couple Counselling",$H$5:$H$19)</f>
        <v>0</v>
      </c>
      <c r="H25" s="55"/>
      <c r="I25" s="5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66" t="s">
        <v>64</v>
      </c>
      <c r="B26" s="55"/>
      <c r="C26" s="55"/>
      <c r="D26" s="56"/>
      <c r="E26" s="16">
        <f>COUNTIF($E$5:$E$19,"Professional Development")</f>
        <v>1</v>
      </c>
      <c r="F26" s="16">
        <f>SUMIF($E$5:$E$19,"Professional Development",$G$5:$G$19)</f>
        <v>0</v>
      </c>
      <c r="G26" s="81">
        <f>SUMIF($E$5:$E$19,"Professional Development",$H$5:$H$19)</f>
        <v>4</v>
      </c>
      <c r="H26" s="55"/>
      <c r="I26" s="5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66" t="s">
        <v>65</v>
      </c>
      <c r="B27" s="55"/>
      <c r="C27" s="55"/>
      <c r="D27" s="56"/>
      <c r="E27" s="16">
        <f>COUNTIF($E$5:$E$19,"Guidance Activities")</f>
        <v>0</v>
      </c>
      <c r="F27" s="16">
        <f>SUMIF($E$5:$E$19,"Guidance Activities",$G$5:$G$19)</f>
        <v>0</v>
      </c>
      <c r="G27" s="81">
        <f>SUMIF($E$5:$E$19,"Guidance Activities",$H$5:$H$19)</f>
        <v>0</v>
      </c>
      <c r="H27" s="55"/>
      <c r="I27" s="5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66" t="s">
        <v>67</v>
      </c>
      <c r="B28" s="55"/>
      <c r="C28" s="55"/>
      <c r="D28" s="56"/>
      <c r="E28" s="16">
        <f>COUNTIF($E$5:$E$19,"Supervision")</f>
        <v>0</v>
      </c>
      <c r="F28" s="16">
        <f>SUMIF($E$5:$E$19,"Supervision",$G$5:$G$19)</f>
        <v>0</v>
      </c>
      <c r="G28" s="81">
        <f>SUMIF($E$5:$E$19,"Supervision",$H$5:$H$19)</f>
        <v>0</v>
      </c>
      <c r="H28" s="55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66" t="s">
        <v>68</v>
      </c>
      <c r="B29" s="55"/>
      <c r="C29" s="55"/>
      <c r="D29" s="56"/>
      <c r="E29" s="16">
        <f>COUNTIF($E$5:$E$19,"Management and Administration")</f>
        <v>0</v>
      </c>
      <c r="F29" s="16">
        <f>SUMIF($E$5:$E$19,"Management and Administration",$G$5:$G$19)</f>
        <v>0</v>
      </c>
      <c r="G29" s="81">
        <f>SUMIF($E$5:$E$19,"Management and Administration",$H$5:$H$19)</f>
        <v>0</v>
      </c>
      <c r="H29" s="55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66" t="s">
        <v>78</v>
      </c>
      <c r="B30" s="55"/>
      <c r="C30" s="55"/>
      <c r="D30" s="56"/>
      <c r="E30" s="16">
        <f>COUNTIF($E$5:$E$19,"Face-to-Face Seminar")</f>
        <v>1</v>
      </c>
      <c r="F30" s="16">
        <f>SUMIF($E$5:$E$19,"Face-to-Face Seminar",$G$5:$G$19)</f>
        <v>0</v>
      </c>
      <c r="G30" s="81">
        <f>SUMIF($E$5:$E$19,"Face-to-Face Seminar",$H$5:$H$19)</f>
        <v>3</v>
      </c>
      <c r="H30" s="55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62" t="s">
        <v>80</v>
      </c>
      <c r="B31" s="61"/>
      <c r="C31" s="61"/>
      <c r="D31" s="63"/>
      <c r="E31" s="34">
        <f t="shared" ref="E31:G31" si="0">SUM(E23:E30)</f>
        <v>2</v>
      </c>
      <c r="F31" s="34">
        <f t="shared" si="0"/>
        <v>0</v>
      </c>
      <c r="G31" s="84">
        <f t="shared" si="0"/>
        <v>7</v>
      </c>
      <c r="H31" s="55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80" t="s">
        <v>82</v>
      </c>
      <c r="B32" s="55"/>
      <c r="C32" s="55"/>
      <c r="D32" s="56"/>
      <c r="E32" s="35"/>
      <c r="F32" s="35"/>
      <c r="G32" s="82">
        <f>G23+G24+G25</f>
        <v>0</v>
      </c>
      <c r="H32" s="55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92" t="s">
        <v>83</v>
      </c>
      <c r="B33" s="55"/>
      <c r="C33" s="55"/>
      <c r="D33" s="56"/>
      <c r="E33" s="36"/>
      <c r="F33" s="36"/>
      <c r="G33" s="83">
        <f>G31-G32</f>
        <v>7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87" t="s">
        <v>85</v>
      </c>
      <c r="B35" s="46"/>
      <c r="C35" s="46"/>
      <c r="D35" s="46"/>
      <c r="E35" s="46"/>
      <c r="F35" s="46"/>
      <c r="G35" s="46"/>
      <c r="H35" s="46"/>
      <c r="I35" s="8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48"/>
      <c r="B36" s="49"/>
      <c r="C36" s="49"/>
      <c r="D36" s="49"/>
      <c r="E36" s="49"/>
      <c r="F36" s="49"/>
      <c r="G36" s="49"/>
      <c r="H36" s="49"/>
      <c r="I36" s="8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48"/>
      <c r="B37" s="49"/>
      <c r="C37" s="49"/>
      <c r="D37" s="49"/>
      <c r="E37" s="49"/>
      <c r="F37" s="49"/>
      <c r="G37" s="49"/>
      <c r="H37" s="49"/>
      <c r="I37" s="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48"/>
      <c r="B38" s="49"/>
      <c r="C38" s="49"/>
      <c r="D38" s="49"/>
      <c r="E38" s="49"/>
      <c r="F38" s="49"/>
      <c r="G38" s="49"/>
      <c r="H38" s="49"/>
      <c r="I38" s="8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48"/>
      <c r="B39" s="49"/>
      <c r="C39" s="49"/>
      <c r="D39" s="49"/>
      <c r="E39" s="49"/>
      <c r="F39" s="49"/>
      <c r="G39" s="49"/>
      <c r="H39" s="49"/>
      <c r="I39" s="8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">
      <c r="A40" s="90"/>
      <c r="B40" s="86"/>
      <c r="C40" s="86"/>
      <c r="D40" s="86"/>
      <c r="E40" s="86"/>
      <c r="F40" s="86"/>
      <c r="G40" s="86"/>
      <c r="H40" s="86"/>
      <c r="I40" s="9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73"/>
      <c r="B41" s="49"/>
      <c r="C41" s="49"/>
      <c r="D41" s="49"/>
      <c r="E41" s="1"/>
      <c r="F41" s="73"/>
      <c r="G41" s="49"/>
      <c r="H41" s="49"/>
      <c r="I41" s="4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75" t="s">
        <v>88</v>
      </c>
      <c r="B42" s="61"/>
      <c r="C42" s="61"/>
      <c r="D42" s="63"/>
      <c r="E42" s="1"/>
      <c r="F42" s="76" t="s">
        <v>89</v>
      </c>
      <c r="G42" s="61"/>
      <c r="H42" s="6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">
      <c r="A43" s="38" t="s">
        <v>90</v>
      </c>
      <c r="B43" s="74"/>
      <c r="C43" s="55"/>
      <c r="D43" s="56"/>
      <c r="E43" s="1"/>
      <c r="F43" s="38" t="s">
        <v>90</v>
      </c>
      <c r="G43" s="74"/>
      <c r="H43" s="55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">
      <c r="A44" s="1"/>
      <c r="B44" s="73"/>
      <c r="C44" s="49"/>
      <c r="D44" s="49"/>
      <c r="E44" s="1"/>
      <c r="F44" s="1"/>
      <c r="G44" s="73"/>
      <c r="H44" s="49"/>
      <c r="I44" s="4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">
      <c r="A45" s="38" t="s">
        <v>92</v>
      </c>
      <c r="B45" s="74"/>
      <c r="C45" s="55"/>
      <c r="D45" s="56"/>
      <c r="E45" s="1"/>
      <c r="F45" s="38" t="s">
        <v>92</v>
      </c>
      <c r="G45" s="74"/>
      <c r="H45" s="55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">
      <c r="A46" s="1"/>
      <c r="B46" s="73"/>
      <c r="C46" s="49"/>
      <c r="D46" s="49"/>
      <c r="E46" s="1"/>
      <c r="F46" s="1"/>
      <c r="G46" s="73"/>
      <c r="H46" s="49"/>
      <c r="I46" s="4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8" t="s">
        <v>94</v>
      </c>
      <c r="B47" s="74"/>
      <c r="C47" s="55"/>
      <c r="D47" s="56"/>
      <c r="E47" s="1"/>
      <c r="F47" s="38" t="s">
        <v>94</v>
      </c>
      <c r="G47" s="74"/>
      <c r="H47" s="55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5">
    <mergeCell ref="A34:I34"/>
    <mergeCell ref="A35:I40"/>
    <mergeCell ref="A33:D33"/>
    <mergeCell ref="B46:D46"/>
    <mergeCell ref="B47:D47"/>
    <mergeCell ref="G47:I47"/>
    <mergeCell ref="G33:I33"/>
    <mergeCell ref="G28:I28"/>
    <mergeCell ref="G29:I29"/>
    <mergeCell ref="G30:I30"/>
    <mergeCell ref="G31:I31"/>
    <mergeCell ref="A32:D32"/>
    <mergeCell ref="A24:D24"/>
    <mergeCell ref="G24:I24"/>
    <mergeCell ref="A25:D25"/>
    <mergeCell ref="G25:I25"/>
    <mergeCell ref="A26:D26"/>
    <mergeCell ref="G26:I26"/>
    <mergeCell ref="G27:I27"/>
    <mergeCell ref="G32:I32"/>
    <mergeCell ref="A27:D27"/>
    <mergeCell ref="A28:D28"/>
    <mergeCell ref="A29:D29"/>
    <mergeCell ref="A30:D30"/>
    <mergeCell ref="A31:D31"/>
    <mergeCell ref="G22:I22"/>
    <mergeCell ref="G23:I23"/>
    <mergeCell ref="A1:I1"/>
    <mergeCell ref="A2:B2"/>
    <mergeCell ref="D2:E2"/>
    <mergeCell ref="G2:H2"/>
    <mergeCell ref="A21:I21"/>
    <mergeCell ref="A22:D22"/>
    <mergeCell ref="A23:D23"/>
    <mergeCell ref="B44:D44"/>
    <mergeCell ref="B43:D43"/>
    <mergeCell ref="G46:I46"/>
    <mergeCell ref="G45:I45"/>
    <mergeCell ref="A41:D41"/>
    <mergeCell ref="F41:I41"/>
    <mergeCell ref="G44:I44"/>
    <mergeCell ref="A42:D42"/>
    <mergeCell ref="F42:I42"/>
    <mergeCell ref="B45:D45"/>
    <mergeCell ref="G43:I43"/>
  </mergeCells>
  <dataValidations count="1">
    <dataValidation type="list" allowBlank="1" showInputMessage="1" showErrorMessage="1" prompt="Invalid - Select from the dropdown list." sqref="E5:E19" xr:uid="{00000000-0002-0000-0400-000000000000}">
      <formula1>"Individual Counselling,Group Counselling,Career / Family / Couple Counselling,Professional Development,Guidance Activities,Supervision,Management and Administration,Face-to-Face Seminar,Other"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Z999"/>
  <sheetViews>
    <sheetView showGridLines="0" workbookViewId="0">
      <pane ySplit="4" topLeftCell="A5" activePane="bottomLeft" state="frozen"/>
      <selection pane="bottomLeft" activeCell="D6" sqref="D6"/>
    </sheetView>
  </sheetViews>
  <sheetFormatPr defaultColWidth="14.44140625" defaultRowHeight="15" customHeight="1" x14ac:dyDescent="0.3"/>
  <cols>
    <col min="1" max="1" width="10.109375" customWidth="1"/>
    <col min="2" max="3" width="13" customWidth="1"/>
    <col min="4" max="4" width="28" customWidth="1"/>
    <col min="5" max="5" width="22" customWidth="1"/>
    <col min="6" max="7" width="12" customWidth="1"/>
    <col min="8" max="8" width="13" customWidth="1"/>
    <col min="9" max="9" width="28" customWidth="1"/>
  </cols>
  <sheetData>
    <row r="1" spans="1:26" ht="30" customHeight="1" x14ac:dyDescent="0.3">
      <c r="A1" s="70" t="s">
        <v>107</v>
      </c>
      <c r="B1" s="61"/>
      <c r="C1" s="61"/>
      <c r="D1" s="61"/>
      <c r="E1" s="61"/>
      <c r="F1" s="61"/>
      <c r="G1" s="61"/>
      <c r="H1" s="61"/>
      <c r="I1" s="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77" t="s">
        <v>3</v>
      </c>
      <c r="B2" s="63"/>
      <c r="C2" s="5">
        <v>3</v>
      </c>
      <c r="D2" s="77" t="s">
        <v>4</v>
      </c>
      <c r="E2" s="63"/>
      <c r="F2" s="93">
        <v>46291</v>
      </c>
      <c r="G2" s="77" t="s">
        <v>5</v>
      </c>
      <c r="H2" s="63"/>
      <c r="I2" s="94">
        <v>46297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8</v>
      </c>
      <c r="G4" s="9" t="s">
        <v>22</v>
      </c>
      <c r="H4" s="9" t="s">
        <v>23</v>
      </c>
      <c r="I4" s="9" t="s">
        <v>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0">
        <v>1</v>
      </c>
      <c r="B5" s="14">
        <v>46291</v>
      </c>
      <c r="C5" s="95">
        <v>0.375</v>
      </c>
      <c r="D5" s="17" t="s">
        <v>133</v>
      </c>
      <c r="E5" s="11" t="s">
        <v>64</v>
      </c>
      <c r="F5" s="11"/>
      <c r="G5" s="11"/>
      <c r="H5" s="20">
        <v>4</v>
      </c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9">
        <v>2</v>
      </c>
      <c r="B6" s="14">
        <v>46292</v>
      </c>
      <c r="C6" s="95">
        <v>0.375</v>
      </c>
      <c r="D6" s="17" t="s">
        <v>134</v>
      </c>
      <c r="E6" s="21" t="s">
        <v>64</v>
      </c>
      <c r="F6" s="21"/>
      <c r="G6" s="21"/>
      <c r="H6" s="26">
        <v>4</v>
      </c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3</v>
      </c>
      <c r="B7" s="14"/>
      <c r="C7" s="11"/>
      <c r="D7" s="17"/>
      <c r="E7" s="11"/>
      <c r="F7" s="11"/>
      <c r="G7" s="11"/>
      <c r="H7" s="20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4</v>
      </c>
      <c r="B8" s="22"/>
      <c r="C8" s="21"/>
      <c r="D8" s="24"/>
      <c r="E8" s="21"/>
      <c r="F8" s="21"/>
      <c r="G8" s="21"/>
      <c r="H8" s="26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5</v>
      </c>
      <c r="B9" s="14"/>
      <c r="C9" s="11"/>
      <c r="D9" s="17"/>
      <c r="E9" s="11"/>
      <c r="F9" s="11"/>
      <c r="G9" s="11"/>
      <c r="H9" s="20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6</v>
      </c>
      <c r="B10" s="22"/>
      <c r="C10" s="21"/>
      <c r="D10" s="24"/>
      <c r="E10" s="21"/>
      <c r="F10" s="21"/>
      <c r="G10" s="21"/>
      <c r="H10" s="26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7</v>
      </c>
      <c r="B11" s="14"/>
      <c r="C11" s="11"/>
      <c r="D11" s="17"/>
      <c r="E11" s="11"/>
      <c r="F11" s="11"/>
      <c r="G11" s="11"/>
      <c r="H11" s="20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8</v>
      </c>
      <c r="B12" s="22"/>
      <c r="C12" s="21"/>
      <c r="D12" s="24"/>
      <c r="E12" s="21"/>
      <c r="F12" s="21"/>
      <c r="G12" s="21"/>
      <c r="H12" s="26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9</v>
      </c>
      <c r="B13" s="14"/>
      <c r="C13" s="11"/>
      <c r="D13" s="17"/>
      <c r="E13" s="11"/>
      <c r="F13" s="11"/>
      <c r="G13" s="11"/>
      <c r="H13" s="20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10</v>
      </c>
      <c r="B14" s="22"/>
      <c r="C14" s="21"/>
      <c r="D14" s="24"/>
      <c r="E14" s="21"/>
      <c r="F14" s="21"/>
      <c r="G14" s="21"/>
      <c r="H14" s="26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11</v>
      </c>
      <c r="B15" s="14"/>
      <c r="C15" s="11"/>
      <c r="D15" s="17"/>
      <c r="E15" s="11"/>
      <c r="F15" s="11"/>
      <c r="G15" s="11"/>
      <c r="H15" s="20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12</v>
      </c>
      <c r="B16" s="22"/>
      <c r="C16" s="21"/>
      <c r="D16" s="24"/>
      <c r="E16" s="21"/>
      <c r="F16" s="21"/>
      <c r="G16" s="21"/>
      <c r="H16" s="26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13</v>
      </c>
      <c r="B17" s="14"/>
      <c r="C17" s="11"/>
      <c r="D17" s="17"/>
      <c r="E17" s="11"/>
      <c r="F17" s="11"/>
      <c r="G17" s="11"/>
      <c r="H17" s="20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14</v>
      </c>
      <c r="B18" s="22"/>
      <c r="C18" s="21"/>
      <c r="D18" s="24"/>
      <c r="E18" s="21"/>
      <c r="F18" s="21"/>
      <c r="G18" s="21"/>
      <c r="H18" s="26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15</v>
      </c>
      <c r="B19" s="14"/>
      <c r="C19" s="11"/>
      <c r="D19" s="17"/>
      <c r="E19" s="11"/>
      <c r="F19" s="11"/>
      <c r="G19" s="11"/>
      <c r="H19" s="20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79" t="s">
        <v>53</v>
      </c>
      <c r="B21" s="61"/>
      <c r="C21" s="61"/>
      <c r="D21" s="61"/>
      <c r="E21" s="61"/>
      <c r="F21" s="61"/>
      <c r="G21" s="61"/>
      <c r="H21" s="61"/>
      <c r="I21" s="6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3">
      <c r="A22" s="71" t="s">
        <v>56</v>
      </c>
      <c r="B22" s="55"/>
      <c r="C22" s="55"/>
      <c r="D22" s="56"/>
      <c r="E22" s="9" t="s">
        <v>57</v>
      </c>
      <c r="F22" s="9" t="s">
        <v>58</v>
      </c>
      <c r="G22" s="77" t="s">
        <v>59</v>
      </c>
      <c r="H22" s="61"/>
      <c r="I22" s="6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80" t="s">
        <v>51</v>
      </c>
      <c r="B23" s="55"/>
      <c r="C23" s="55"/>
      <c r="D23" s="56"/>
      <c r="E23" s="31">
        <f>COUNTIF($E$5:$E$19,"Individual Counselling")</f>
        <v>0</v>
      </c>
      <c r="F23" s="31">
        <f>SUMIF($E$5:$E$19,"Individual Counselling",$G$5:$G$19)</f>
        <v>0</v>
      </c>
      <c r="G23" s="78">
        <f>SUMIF($E$5:$E$19,"Individual Counselling",$H$5:$H$19)</f>
        <v>0</v>
      </c>
      <c r="H23" s="55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80" t="s">
        <v>54</v>
      </c>
      <c r="B24" s="55"/>
      <c r="C24" s="55"/>
      <c r="D24" s="56"/>
      <c r="E24" s="31">
        <f>COUNTIF($E$5:$E$19,"Group Counselling")</f>
        <v>0</v>
      </c>
      <c r="F24" s="31">
        <f>SUMIF($E$5:$E$19,"Group Counselling",$G$5:$G$19)</f>
        <v>0</v>
      </c>
      <c r="G24" s="78">
        <f>SUMIF($E$5:$E$19,"Group Counselling",$H$5:$H$19)</f>
        <v>0</v>
      </c>
      <c r="H24" s="55"/>
      <c r="I24" s="5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80" t="s">
        <v>71</v>
      </c>
      <c r="B25" s="55"/>
      <c r="C25" s="55"/>
      <c r="D25" s="56"/>
      <c r="E25" s="31">
        <f>COUNTIF($E$5:$E$19,"Career / Family / Couple Counselling")</f>
        <v>0</v>
      </c>
      <c r="F25" s="31">
        <f>SUMIF($E$5:$E$19,"Career / Family / Couple Counselling",$G$5:$G$19)</f>
        <v>0</v>
      </c>
      <c r="G25" s="78">
        <f>SUMIF($E$5:$E$19,"Career / Family / Couple Counselling",$H$5:$H$19)</f>
        <v>0</v>
      </c>
      <c r="H25" s="55"/>
      <c r="I25" s="5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66" t="s">
        <v>64</v>
      </c>
      <c r="B26" s="55"/>
      <c r="C26" s="55"/>
      <c r="D26" s="56"/>
      <c r="E26" s="16">
        <f>COUNTIF($E$5:$E$19,"Professional Development")</f>
        <v>2</v>
      </c>
      <c r="F26" s="16">
        <f>SUMIF($E$5:$E$19,"Professional Development",$G$5:$G$19)</f>
        <v>0</v>
      </c>
      <c r="G26" s="81">
        <f>SUMIF($E$5:$E$19,"Professional Development",$H$5:$H$19)</f>
        <v>8</v>
      </c>
      <c r="H26" s="55"/>
      <c r="I26" s="5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66" t="s">
        <v>65</v>
      </c>
      <c r="B27" s="55"/>
      <c r="C27" s="55"/>
      <c r="D27" s="56"/>
      <c r="E27" s="16">
        <f>COUNTIF($E$5:$E$19,"Guidance Activities")</f>
        <v>0</v>
      </c>
      <c r="F27" s="16">
        <f>SUMIF($E$5:$E$19,"Guidance Activities",$G$5:$G$19)</f>
        <v>0</v>
      </c>
      <c r="G27" s="81">
        <f>SUMIF($E$5:$E$19,"Guidance Activities",$H$5:$H$19)</f>
        <v>0</v>
      </c>
      <c r="H27" s="55"/>
      <c r="I27" s="5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66" t="s">
        <v>67</v>
      </c>
      <c r="B28" s="55"/>
      <c r="C28" s="55"/>
      <c r="D28" s="56"/>
      <c r="E28" s="16">
        <f>COUNTIF($E$5:$E$19,"Supervision")</f>
        <v>0</v>
      </c>
      <c r="F28" s="16">
        <f>SUMIF($E$5:$E$19,"Supervision",$G$5:$G$19)</f>
        <v>0</v>
      </c>
      <c r="G28" s="81">
        <f>SUMIF($E$5:$E$19,"Supervision",$H$5:$H$19)</f>
        <v>0</v>
      </c>
      <c r="H28" s="55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66" t="s">
        <v>68</v>
      </c>
      <c r="B29" s="55"/>
      <c r="C29" s="55"/>
      <c r="D29" s="56"/>
      <c r="E29" s="16">
        <f>COUNTIF($E$5:$E$19,"Management and Administration")</f>
        <v>0</v>
      </c>
      <c r="F29" s="16">
        <f>SUMIF($E$5:$E$19,"Management and Administration",$G$5:$G$19)</f>
        <v>0</v>
      </c>
      <c r="G29" s="81">
        <f>SUMIF($E$5:$E$19,"Management and Administration",$H$5:$H$19)</f>
        <v>0</v>
      </c>
      <c r="H29" s="55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66" t="s">
        <v>78</v>
      </c>
      <c r="B30" s="55"/>
      <c r="C30" s="55"/>
      <c r="D30" s="56"/>
      <c r="E30" s="16">
        <f>COUNTIF($E$5:$E$19,"Face-to-Face Seminar")</f>
        <v>0</v>
      </c>
      <c r="F30" s="16">
        <f>SUMIF($E$5:$E$19,"Face-to-Face Seminar",$G$5:$G$19)</f>
        <v>0</v>
      </c>
      <c r="G30" s="81">
        <f>SUMIF($E$5:$E$19,"Face-to-Face Seminar",$H$5:$H$19)</f>
        <v>0</v>
      </c>
      <c r="H30" s="55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62" t="s">
        <v>80</v>
      </c>
      <c r="B31" s="61"/>
      <c r="C31" s="61"/>
      <c r="D31" s="63"/>
      <c r="E31" s="34">
        <f t="shared" ref="E31:G31" si="0">SUM(E23:E30)</f>
        <v>2</v>
      </c>
      <c r="F31" s="34">
        <f t="shared" si="0"/>
        <v>0</v>
      </c>
      <c r="G31" s="84">
        <f t="shared" si="0"/>
        <v>8</v>
      </c>
      <c r="H31" s="55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80" t="s">
        <v>82</v>
      </c>
      <c r="B32" s="55"/>
      <c r="C32" s="55"/>
      <c r="D32" s="56"/>
      <c r="E32" s="35"/>
      <c r="F32" s="35"/>
      <c r="G32" s="82">
        <f>G23+G24+G25</f>
        <v>0</v>
      </c>
      <c r="H32" s="55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92" t="s">
        <v>83</v>
      </c>
      <c r="B33" s="55"/>
      <c r="C33" s="55"/>
      <c r="D33" s="56"/>
      <c r="E33" s="36"/>
      <c r="F33" s="36"/>
      <c r="G33" s="83">
        <f>G31-G32</f>
        <v>8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87" t="s">
        <v>85</v>
      </c>
      <c r="B35" s="46"/>
      <c r="C35" s="46"/>
      <c r="D35" s="46"/>
      <c r="E35" s="46"/>
      <c r="F35" s="46"/>
      <c r="G35" s="46"/>
      <c r="H35" s="46"/>
      <c r="I35" s="8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48"/>
      <c r="B36" s="49"/>
      <c r="C36" s="49"/>
      <c r="D36" s="49"/>
      <c r="E36" s="49"/>
      <c r="F36" s="49"/>
      <c r="G36" s="49"/>
      <c r="H36" s="49"/>
      <c r="I36" s="8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48"/>
      <c r="B37" s="49"/>
      <c r="C37" s="49"/>
      <c r="D37" s="49"/>
      <c r="E37" s="49"/>
      <c r="F37" s="49"/>
      <c r="G37" s="49"/>
      <c r="H37" s="49"/>
      <c r="I37" s="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48"/>
      <c r="B38" s="49"/>
      <c r="C38" s="49"/>
      <c r="D38" s="49"/>
      <c r="E38" s="49"/>
      <c r="F38" s="49"/>
      <c r="G38" s="49"/>
      <c r="H38" s="49"/>
      <c r="I38" s="8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48"/>
      <c r="B39" s="49"/>
      <c r="C39" s="49"/>
      <c r="D39" s="49"/>
      <c r="E39" s="49"/>
      <c r="F39" s="49"/>
      <c r="G39" s="49"/>
      <c r="H39" s="49"/>
      <c r="I39" s="8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">
      <c r="A40" s="90"/>
      <c r="B40" s="86"/>
      <c r="C40" s="86"/>
      <c r="D40" s="86"/>
      <c r="E40" s="86"/>
      <c r="F40" s="86"/>
      <c r="G40" s="86"/>
      <c r="H40" s="86"/>
      <c r="I40" s="9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73"/>
      <c r="B41" s="49"/>
      <c r="C41" s="49"/>
      <c r="D41" s="49"/>
      <c r="E41" s="1"/>
      <c r="F41" s="73"/>
      <c r="G41" s="49"/>
      <c r="H41" s="49"/>
      <c r="I41" s="4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75" t="s">
        <v>88</v>
      </c>
      <c r="B42" s="61"/>
      <c r="C42" s="61"/>
      <c r="D42" s="63"/>
      <c r="E42" s="1"/>
      <c r="F42" s="76" t="s">
        <v>89</v>
      </c>
      <c r="G42" s="61"/>
      <c r="H42" s="6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">
      <c r="A43" s="38" t="s">
        <v>90</v>
      </c>
      <c r="B43" s="74"/>
      <c r="C43" s="55"/>
      <c r="D43" s="56"/>
      <c r="E43" s="1"/>
      <c r="F43" s="38" t="s">
        <v>90</v>
      </c>
      <c r="G43" s="74"/>
      <c r="H43" s="55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">
      <c r="A44" s="1"/>
      <c r="B44" s="73"/>
      <c r="C44" s="49"/>
      <c r="D44" s="49"/>
      <c r="E44" s="1"/>
      <c r="F44" s="1"/>
      <c r="G44" s="73"/>
      <c r="H44" s="49"/>
      <c r="I44" s="4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">
      <c r="A45" s="38" t="s">
        <v>92</v>
      </c>
      <c r="B45" s="74"/>
      <c r="C45" s="55"/>
      <c r="D45" s="56"/>
      <c r="E45" s="1"/>
      <c r="F45" s="38" t="s">
        <v>92</v>
      </c>
      <c r="G45" s="74"/>
      <c r="H45" s="55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">
      <c r="A46" s="1"/>
      <c r="B46" s="73"/>
      <c r="C46" s="49"/>
      <c r="D46" s="49"/>
      <c r="E46" s="1"/>
      <c r="F46" s="1"/>
      <c r="G46" s="73"/>
      <c r="H46" s="49"/>
      <c r="I46" s="4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8" t="s">
        <v>94</v>
      </c>
      <c r="B47" s="74"/>
      <c r="C47" s="55"/>
      <c r="D47" s="56"/>
      <c r="E47" s="1"/>
      <c r="F47" s="38" t="s">
        <v>94</v>
      </c>
      <c r="G47" s="74"/>
      <c r="H47" s="55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5">
    <mergeCell ref="A34:I34"/>
    <mergeCell ref="A35:I40"/>
    <mergeCell ref="G46:I46"/>
    <mergeCell ref="G47:I47"/>
    <mergeCell ref="B47:D47"/>
    <mergeCell ref="G33:I33"/>
    <mergeCell ref="A33:D33"/>
    <mergeCell ref="G28:I28"/>
    <mergeCell ref="G29:I29"/>
    <mergeCell ref="G30:I30"/>
    <mergeCell ref="G31:I31"/>
    <mergeCell ref="G32:I32"/>
    <mergeCell ref="A32:D32"/>
    <mergeCell ref="A24:D24"/>
    <mergeCell ref="G24:I24"/>
    <mergeCell ref="A25:D25"/>
    <mergeCell ref="G25:I25"/>
    <mergeCell ref="A26:D26"/>
    <mergeCell ref="G26:I26"/>
    <mergeCell ref="G27:I27"/>
    <mergeCell ref="A27:D27"/>
    <mergeCell ref="A28:D28"/>
    <mergeCell ref="A29:D29"/>
    <mergeCell ref="A30:D30"/>
    <mergeCell ref="A31:D31"/>
    <mergeCell ref="G22:I22"/>
    <mergeCell ref="G23:I23"/>
    <mergeCell ref="A1:I1"/>
    <mergeCell ref="A2:B2"/>
    <mergeCell ref="D2:E2"/>
    <mergeCell ref="G2:H2"/>
    <mergeCell ref="A21:I21"/>
    <mergeCell ref="A22:D22"/>
    <mergeCell ref="A23:D23"/>
    <mergeCell ref="G44:I44"/>
    <mergeCell ref="G43:I43"/>
    <mergeCell ref="B46:D46"/>
    <mergeCell ref="B45:D45"/>
    <mergeCell ref="A41:D41"/>
    <mergeCell ref="F41:I41"/>
    <mergeCell ref="B44:D44"/>
    <mergeCell ref="A42:D42"/>
    <mergeCell ref="F42:I42"/>
    <mergeCell ref="G45:I45"/>
    <mergeCell ref="B43:D43"/>
  </mergeCells>
  <dataValidations count="1">
    <dataValidation type="list" allowBlank="1" showInputMessage="1" showErrorMessage="1" prompt="Invalid - Select from the dropdown list." sqref="E5:E19" xr:uid="{00000000-0002-0000-0500-000000000000}">
      <formula1>"Individual Counselling,Group Counselling,Career / Family / Couple Counselling,Professional Development,Guidance Activities,Supervision,Management and Administration,Face-to-Face Seminar,Other"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Z999"/>
  <sheetViews>
    <sheetView showGridLines="0" workbookViewId="0">
      <pane ySplit="4" topLeftCell="A23" activePane="bottomLeft" state="frozen"/>
      <selection pane="bottomLeft" activeCell="H7" sqref="H7"/>
    </sheetView>
  </sheetViews>
  <sheetFormatPr defaultColWidth="14.44140625" defaultRowHeight="15" customHeight="1" x14ac:dyDescent="0.3"/>
  <cols>
    <col min="1" max="1" width="10.33203125" customWidth="1"/>
    <col min="2" max="3" width="13" customWidth="1"/>
    <col min="4" max="4" width="28" customWidth="1"/>
    <col min="5" max="5" width="22" customWidth="1"/>
    <col min="6" max="7" width="12" customWidth="1"/>
    <col min="8" max="8" width="13" customWidth="1"/>
    <col min="9" max="9" width="28" customWidth="1"/>
  </cols>
  <sheetData>
    <row r="1" spans="1:26" ht="30" customHeight="1" x14ac:dyDescent="0.3">
      <c r="A1" s="70" t="s">
        <v>108</v>
      </c>
      <c r="B1" s="61"/>
      <c r="C1" s="61"/>
      <c r="D1" s="61"/>
      <c r="E1" s="61"/>
      <c r="F1" s="61"/>
      <c r="G1" s="61"/>
      <c r="H1" s="61"/>
      <c r="I1" s="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77" t="s">
        <v>3</v>
      </c>
      <c r="B2" s="63"/>
      <c r="C2" s="5">
        <v>4</v>
      </c>
      <c r="D2" s="77" t="s">
        <v>4</v>
      </c>
      <c r="E2" s="63"/>
      <c r="F2" s="93">
        <v>46298</v>
      </c>
      <c r="G2" s="77" t="s">
        <v>5</v>
      </c>
      <c r="H2" s="63"/>
      <c r="I2" s="94">
        <v>46304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8</v>
      </c>
      <c r="G4" s="9" t="s">
        <v>22</v>
      </c>
      <c r="H4" s="9" t="s">
        <v>23</v>
      </c>
      <c r="I4" s="9" t="s">
        <v>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0">
        <v>1</v>
      </c>
      <c r="B5" s="14">
        <v>46298</v>
      </c>
      <c r="C5" s="11" t="s">
        <v>126</v>
      </c>
      <c r="D5" s="17" t="s">
        <v>123</v>
      </c>
      <c r="E5" s="11" t="s">
        <v>78</v>
      </c>
      <c r="F5" s="11"/>
      <c r="G5" s="11"/>
      <c r="H5" s="20">
        <v>3</v>
      </c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9">
        <v>2</v>
      </c>
      <c r="B6" s="22">
        <v>46298</v>
      </c>
      <c r="C6" s="21" t="s">
        <v>137</v>
      </c>
      <c r="D6" s="24" t="s">
        <v>135</v>
      </c>
      <c r="E6" s="21" t="s">
        <v>64</v>
      </c>
      <c r="F6" s="21"/>
      <c r="G6" s="21"/>
      <c r="H6" s="26">
        <v>4</v>
      </c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3</v>
      </c>
      <c r="B7" s="14"/>
      <c r="C7" s="11"/>
      <c r="D7" s="17"/>
      <c r="E7" s="11"/>
      <c r="F7" s="11"/>
      <c r="G7" s="11"/>
      <c r="H7" s="20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4</v>
      </c>
      <c r="B8" s="22"/>
      <c r="C8" s="21"/>
      <c r="D8" s="24"/>
      <c r="E8" s="21"/>
      <c r="F8" s="21"/>
      <c r="G8" s="21"/>
      <c r="H8" s="26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5</v>
      </c>
      <c r="B9" s="14"/>
      <c r="C9" s="11"/>
      <c r="D9" s="17"/>
      <c r="E9" s="11"/>
      <c r="F9" s="11"/>
      <c r="G9" s="11"/>
      <c r="H9" s="20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6</v>
      </c>
      <c r="B10" s="22"/>
      <c r="C10" s="21"/>
      <c r="D10" s="24"/>
      <c r="E10" s="21"/>
      <c r="F10" s="21"/>
      <c r="G10" s="21"/>
      <c r="H10" s="26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7</v>
      </c>
      <c r="B11" s="14"/>
      <c r="C11" s="11"/>
      <c r="D11" s="17"/>
      <c r="E11" s="11"/>
      <c r="F11" s="11"/>
      <c r="G11" s="11"/>
      <c r="H11" s="20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8</v>
      </c>
      <c r="B12" s="22"/>
      <c r="C12" s="21"/>
      <c r="D12" s="24"/>
      <c r="E12" s="21"/>
      <c r="F12" s="21"/>
      <c r="G12" s="21"/>
      <c r="H12" s="26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9</v>
      </c>
      <c r="B13" s="14"/>
      <c r="C13" s="11"/>
      <c r="D13" s="17"/>
      <c r="E13" s="11"/>
      <c r="F13" s="11"/>
      <c r="G13" s="11"/>
      <c r="H13" s="20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10</v>
      </c>
      <c r="B14" s="22"/>
      <c r="C14" s="21"/>
      <c r="D14" s="24"/>
      <c r="E14" s="21"/>
      <c r="F14" s="21"/>
      <c r="G14" s="21"/>
      <c r="H14" s="26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11</v>
      </c>
      <c r="B15" s="14"/>
      <c r="C15" s="11"/>
      <c r="D15" s="17"/>
      <c r="E15" s="11"/>
      <c r="F15" s="11"/>
      <c r="G15" s="11"/>
      <c r="H15" s="20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12</v>
      </c>
      <c r="B16" s="22"/>
      <c r="C16" s="21"/>
      <c r="D16" s="24"/>
      <c r="E16" s="21"/>
      <c r="F16" s="21"/>
      <c r="G16" s="21"/>
      <c r="H16" s="26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13</v>
      </c>
      <c r="B17" s="14"/>
      <c r="C17" s="11"/>
      <c r="D17" s="17"/>
      <c r="E17" s="11"/>
      <c r="F17" s="11"/>
      <c r="G17" s="11"/>
      <c r="H17" s="20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14</v>
      </c>
      <c r="B18" s="22"/>
      <c r="C18" s="21"/>
      <c r="D18" s="24"/>
      <c r="E18" s="21"/>
      <c r="F18" s="21"/>
      <c r="G18" s="21"/>
      <c r="H18" s="26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15</v>
      </c>
      <c r="B19" s="14"/>
      <c r="C19" s="11"/>
      <c r="D19" s="17"/>
      <c r="E19" s="11"/>
      <c r="F19" s="11"/>
      <c r="G19" s="11"/>
      <c r="H19" s="20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79" t="s">
        <v>53</v>
      </c>
      <c r="B21" s="61"/>
      <c r="C21" s="61"/>
      <c r="D21" s="61"/>
      <c r="E21" s="61"/>
      <c r="F21" s="61"/>
      <c r="G21" s="61"/>
      <c r="H21" s="61"/>
      <c r="I21" s="6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3">
      <c r="A22" s="71" t="s">
        <v>56</v>
      </c>
      <c r="B22" s="55"/>
      <c r="C22" s="55"/>
      <c r="D22" s="56"/>
      <c r="E22" s="9" t="s">
        <v>57</v>
      </c>
      <c r="F22" s="9" t="s">
        <v>58</v>
      </c>
      <c r="G22" s="77" t="s">
        <v>59</v>
      </c>
      <c r="H22" s="61"/>
      <c r="I22" s="6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80" t="s">
        <v>51</v>
      </c>
      <c r="B23" s="55"/>
      <c r="C23" s="55"/>
      <c r="D23" s="56"/>
      <c r="E23" s="31">
        <f>COUNTIF($E$5:$E$19,"Individual Counselling")</f>
        <v>0</v>
      </c>
      <c r="F23" s="31">
        <f>SUMIF($E$5:$E$19,"Individual Counselling",$G$5:$G$19)</f>
        <v>0</v>
      </c>
      <c r="G23" s="78">
        <f>SUMIF($E$5:$E$19,"Individual Counselling",$H$5:$H$19)</f>
        <v>0</v>
      </c>
      <c r="H23" s="55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80" t="s">
        <v>54</v>
      </c>
      <c r="B24" s="55"/>
      <c r="C24" s="55"/>
      <c r="D24" s="56"/>
      <c r="E24" s="31">
        <f>COUNTIF($E$5:$E$19,"Group Counselling")</f>
        <v>0</v>
      </c>
      <c r="F24" s="31">
        <f>SUMIF($E$5:$E$19,"Group Counselling",$G$5:$G$19)</f>
        <v>0</v>
      </c>
      <c r="G24" s="78">
        <f>SUMIF($E$5:$E$19,"Group Counselling",$H$5:$H$19)</f>
        <v>0</v>
      </c>
      <c r="H24" s="55"/>
      <c r="I24" s="5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80" t="s">
        <v>71</v>
      </c>
      <c r="B25" s="55"/>
      <c r="C25" s="55"/>
      <c r="D25" s="56"/>
      <c r="E25" s="31">
        <f>COUNTIF($E$5:$E$19,"Career / Family / Couple Counselling")</f>
        <v>0</v>
      </c>
      <c r="F25" s="31">
        <f>SUMIF($E$5:$E$19,"Career / Family / Couple Counselling",$G$5:$G$19)</f>
        <v>0</v>
      </c>
      <c r="G25" s="78">
        <f>SUMIF($E$5:$E$19,"Career / Family / Couple Counselling",$H$5:$H$19)</f>
        <v>0</v>
      </c>
      <c r="H25" s="55"/>
      <c r="I25" s="5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66" t="s">
        <v>64</v>
      </c>
      <c r="B26" s="55"/>
      <c r="C26" s="55"/>
      <c r="D26" s="56"/>
      <c r="E26" s="16">
        <f>COUNTIF($E$5:$E$19,"Professional Development")</f>
        <v>1</v>
      </c>
      <c r="F26" s="16">
        <f>SUMIF($E$5:$E$19,"Professional Development",$G$5:$G$19)</f>
        <v>0</v>
      </c>
      <c r="G26" s="81">
        <f>SUMIF($E$5:$E$19,"Professional Development",$H$5:$H$19)</f>
        <v>4</v>
      </c>
      <c r="H26" s="55"/>
      <c r="I26" s="5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66" t="s">
        <v>65</v>
      </c>
      <c r="B27" s="55"/>
      <c r="C27" s="55"/>
      <c r="D27" s="56"/>
      <c r="E27" s="16">
        <f>COUNTIF($E$5:$E$19,"Guidance Activities")</f>
        <v>0</v>
      </c>
      <c r="F27" s="16">
        <f>SUMIF($E$5:$E$19,"Guidance Activities",$G$5:$G$19)</f>
        <v>0</v>
      </c>
      <c r="G27" s="81">
        <f>SUMIF($E$5:$E$19,"Guidance Activities",$H$5:$H$19)</f>
        <v>0</v>
      </c>
      <c r="H27" s="55"/>
      <c r="I27" s="5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66" t="s">
        <v>67</v>
      </c>
      <c r="B28" s="55"/>
      <c r="C28" s="55"/>
      <c r="D28" s="56"/>
      <c r="E28" s="16">
        <f>COUNTIF($E$5:$E$19,"Supervision")</f>
        <v>0</v>
      </c>
      <c r="F28" s="16">
        <f>SUMIF($E$5:$E$19,"Supervision",$G$5:$G$19)</f>
        <v>0</v>
      </c>
      <c r="G28" s="81">
        <f>SUMIF($E$5:$E$19,"Supervision",$H$5:$H$19)</f>
        <v>0</v>
      </c>
      <c r="H28" s="55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66" t="s">
        <v>68</v>
      </c>
      <c r="B29" s="55"/>
      <c r="C29" s="55"/>
      <c r="D29" s="56"/>
      <c r="E29" s="16">
        <f>COUNTIF($E$5:$E$19,"Management and Administration")</f>
        <v>0</v>
      </c>
      <c r="F29" s="16">
        <f>SUMIF($E$5:$E$19,"Management and Administration",$G$5:$G$19)</f>
        <v>0</v>
      </c>
      <c r="G29" s="81">
        <f>SUMIF($E$5:$E$19,"Management and Administration",$H$5:$H$19)</f>
        <v>0</v>
      </c>
      <c r="H29" s="55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66" t="s">
        <v>78</v>
      </c>
      <c r="B30" s="55"/>
      <c r="C30" s="55"/>
      <c r="D30" s="56"/>
      <c r="E30" s="16">
        <f>COUNTIF($E$5:$E$19,"Face-to-Face Seminar")</f>
        <v>1</v>
      </c>
      <c r="F30" s="16">
        <f>SUMIF($E$5:$E$19,"Face-to-Face Seminar",$G$5:$G$19)</f>
        <v>0</v>
      </c>
      <c r="G30" s="81">
        <f>SUMIF($E$5:$E$19,"Face-to-Face Seminar",$H$5:$H$19)</f>
        <v>3</v>
      </c>
      <c r="H30" s="55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62" t="s">
        <v>80</v>
      </c>
      <c r="B31" s="61"/>
      <c r="C31" s="61"/>
      <c r="D31" s="63"/>
      <c r="E31" s="34">
        <f t="shared" ref="E31:G31" si="0">SUM(E23:E30)</f>
        <v>2</v>
      </c>
      <c r="F31" s="34">
        <f t="shared" si="0"/>
        <v>0</v>
      </c>
      <c r="G31" s="84">
        <f t="shared" si="0"/>
        <v>7</v>
      </c>
      <c r="H31" s="55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80" t="s">
        <v>82</v>
      </c>
      <c r="B32" s="55"/>
      <c r="C32" s="55"/>
      <c r="D32" s="56"/>
      <c r="E32" s="35"/>
      <c r="F32" s="35"/>
      <c r="G32" s="82">
        <f>G23+G24+G25</f>
        <v>0</v>
      </c>
      <c r="H32" s="55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92" t="s">
        <v>83</v>
      </c>
      <c r="B33" s="55"/>
      <c r="C33" s="55"/>
      <c r="D33" s="56"/>
      <c r="E33" s="36"/>
      <c r="F33" s="36"/>
      <c r="G33" s="83">
        <f>G31-G32</f>
        <v>7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87" t="s">
        <v>85</v>
      </c>
      <c r="B35" s="46"/>
      <c r="C35" s="46"/>
      <c r="D35" s="46"/>
      <c r="E35" s="46"/>
      <c r="F35" s="46"/>
      <c r="G35" s="46"/>
      <c r="H35" s="46"/>
      <c r="I35" s="8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48"/>
      <c r="B36" s="49"/>
      <c r="C36" s="49"/>
      <c r="D36" s="49"/>
      <c r="E36" s="49"/>
      <c r="F36" s="49"/>
      <c r="G36" s="49"/>
      <c r="H36" s="49"/>
      <c r="I36" s="8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48"/>
      <c r="B37" s="49"/>
      <c r="C37" s="49"/>
      <c r="D37" s="49"/>
      <c r="E37" s="49"/>
      <c r="F37" s="49"/>
      <c r="G37" s="49"/>
      <c r="H37" s="49"/>
      <c r="I37" s="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48"/>
      <c r="B38" s="49"/>
      <c r="C38" s="49"/>
      <c r="D38" s="49"/>
      <c r="E38" s="49"/>
      <c r="F38" s="49"/>
      <c r="G38" s="49"/>
      <c r="H38" s="49"/>
      <c r="I38" s="8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48"/>
      <c r="B39" s="49"/>
      <c r="C39" s="49"/>
      <c r="D39" s="49"/>
      <c r="E39" s="49"/>
      <c r="F39" s="49"/>
      <c r="G39" s="49"/>
      <c r="H39" s="49"/>
      <c r="I39" s="8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">
      <c r="A40" s="90"/>
      <c r="B40" s="86"/>
      <c r="C40" s="86"/>
      <c r="D40" s="86"/>
      <c r="E40" s="86"/>
      <c r="F40" s="86"/>
      <c r="G40" s="86"/>
      <c r="H40" s="86"/>
      <c r="I40" s="9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73"/>
      <c r="B41" s="49"/>
      <c r="C41" s="49"/>
      <c r="D41" s="49"/>
      <c r="E41" s="1"/>
      <c r="F41" s="73"/>
      <c r="G41" s="49"/>
      <c r="H41" s="49"/>
      <c r="I41" s="4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75" t="s">
        <v>88</v>
      </c>
      <c r="B42" s="61"/>
      <c r="C42" s="61"/>
      <c r="D42" s="63"/>
      <c r="E42" s="1"/>
      <c r="F42" s="76" t="s">
        <v>89</v>
      </c>
      <c r="G42" s="61"/>
      <c r="H42" s="6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">
      <c r="A43" s="38" t="s">
        <v>90</v>
      </c>
      <c r="B43" s="74"/>
      <c r="C43" s="55"/>
      <c r="D43" s="56"/>
      <c r="E43" s="1"/>
      <c r="F43" s="38" t="s">
        <v>90</v>
      </c>
      <c r="G43" s="74"/>
      <c r="H43" s="55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">
      <c r="A44" s="1"/>
      <c r="B44" s="73"/>
      <c r="C44" s="49"/>
      <c r="D44" s="49"/>
      <c r="E44" s="1"/>
      <c r="F44" s="1"/>
      <c r="G44" s="73"/>
      <c r="H44" s="49"/>
      <c r="I44" s="4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">
      <c r="A45" s="38" t="s">
        <v>92</v>
      </c>
      <c r="B45" s="74"/>
      <c r="C45" s="55"/>
      <c r="D45" s="56"/>
      <c r="E45" s="1"/>
      <c r="F45" s="38" t="s">
        <v>92</v>
      </c>
      <c r="G45" s="74"/>
      <c r="H45" s="55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">
      <c r="A46" s="1"/>
      <c r="B46" s="73"/>
      <c r="C46" s="49"/>
      <c r="D46" s="49"/>
      <c r="E46" s="1"/>
      <c r="F46" s="1"/>
      <c r="G46" s="73"/>
      <c r="H46" s="49"/>
      <c r="I46" s="4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8" t="s">
        <v>94</v>
      </c>
      <c r="B47" s="74"/>
      <c r="C47" s="55"/>
      <c r="D47" s="56"/>
      <c r="E47" s="1"/>
      <c r="F47" s="38" t="s">
        <v>94</v>
      </c>
      <c r="G47" s="74"/>
      <c r="H47" s="55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5">
    <mergeCell ref="A34:I34"/>
    <mergeCell ref="A35:I40"/>
    <mergeCell ref="A33:D33"/>
    <mergeCell ref="B46:D46"/>
    <mergeCell ref="B47:D47"/>
    <mergeCell ref="G47:I47"/>
    <mergeCell ref="G33:I33"/>
    <mergeCell ref="G28:I28"/>
    <mergeCell ref="G29:I29"/>
    <mergeCell ref="G30:I30"/>
    <mergeCell ref="G31:I31"/>
    <mergeCell ref="A32:D32"/>
    <mergeCell ref="A24:D24"/>
    <mergeCell ref="G24:I24"/>
    <mergeCell ref="A25:D25"/>
    <mergeCell ref="G25:I25"/>
    <mergeCell ref="A26:D26"/>
    <mergeCell ref="G26:I26"/>
    <mergeCell ref="G27:I27"/>
    <mergeCell ref="G32:I32"/>
    <mergeCell ref="A27:D27"/>
    <mergeCell ref="A28:D28"/>
    <mergeCell ref="A29:D29"/>
    <mergeCell ref="A30:D30"/>
    <mergeCell ref="A31:D31"/>
    <mergeCell ref="G22:I22"/>
    <mergeCell ref="G23:I23"/>
    <mergeCell ref="A1:I1"/>
    <mergeCell ref="A2:B2"/>
    <mergeCell ref="D2:E2"/>
    <mergeCell ref="G2:H2"/>
    <mergeCell ref="A21:I21"/>
    <mergeCell ref="A22:D22"/>
    <mergeCell ref="A23:D23"/>
    <mergeCell ref="B44:D44"/>
    <mergeCell ref="B43:D43"/>
    <mergeCell ref="G46:I46"/>
    <mergeCell ref="G45:I45"/>
    <mergeCell ref="A41:D41"/>
    <mergeCell ref="F41:I41"/>
    <mergeCell ref="G44:I44"/>
    <mergeCell ref="A42:D42"/>
    <mergeCell ref="F42:I42"/>
    <mergeCell ref="B45:D45"/>
    <mergeCell ref="G43:I43"/>
  </mergeCells>
  <dataValidations count="1">
    <dataValidation type="list" allowBlank="1" showInputMessage="1" showErrorMessage="1" prompt="Invalid - Select from the dropdown list." sqref="E5:E19" xr:uid="{00000000-0002-0000-0600-000000000000}">
      <formula1>"Individual Counselling,Group Counselling,Career / Family / Couple Counselling,Professional Development,Guidance Activities,Supervision,Management and Administration,Face-to-Face Seminar,Other"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Z999"/>
  <sheetViews>
    <sheetView showGridLines="0" topLeftCell="C1" workbookViewId="0">
      <pane ySplit="4" topLeftCell="A5" activePane="bottomLeft" state="frozen"/>
      <selection pane="bottomLeft" activeCell="I2" sqref="I2"/>
    </sheetView>
  </sheetViews>
  <sheetFormatPr defaultColWidth="14.44140625" defaultRowHeight="15" customHeight="1" x14ac:dyDescent="0.3"/>
  <cols>
    <col min="1" max="1" width="10.44140625" customWidth="1"/>
    <col min="2" max="3" width="13" customWidth="1"/>
    <col min="4" max="4" width="28" customWidth="1"/>
    <col min="5" max="5" width="22" customWidth="1"/>
    <col min="6" max="7" width="12" customWidth="1"/>
    <col min="8" max="8" width="13" customWidth="1"/>
    <col min="9" max="9" width="28" customWidth="1"/>
  </cols>
  <sheetData>
    <row r="1" spans="1:26" ht="30" customHeight="1" x14ac:dyDescent="0.3">
      <c r="A1" s="70" t="s">
        <v>109</v>
      </c>
      <c r="B1" s="61"/>
      <c r="C1" s="61"/>
      <c r="D1" s="61"/>
      <c r="E1" s="61"/>
      <c r="F1" s="61"/>
      <c r="G1" s="61"/>
      <c r="H1" s="61"/>
      <c r="I1" s="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77" t="s">
        <v>3</v>
      </c>
      <c r="B2" s="63"/>
      <c r="C2" s="5">
        <v>5</v>
      </c>
      <c r="D2" s="77" t="s">
        <v>4</v>
      </c>
      <c r="E2" s="63"/>
      <c r="F2" s="93">
        <v>46305</v>
      </c>
      <c r="G2" s="77" t="s">
        <v>5</v>
      </c>
      <c r="H2" s="63"/>
      <c r="I2" s="94">
        <v>46311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8</v>
      </c>
      <c r="G4" s="9" t="s">
        <v>22</v>
      </c>
      <c r="H4" s="9" t="s">
        <v>23</v>
      </c>
      <c r="I4" s="9" t="s">
        <v>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0">
        <v>1</v>
      </c>
      <c r="B5" s="14"/>
      <c r="C5" s="11"/>
      <c r="D5" s="17"/>
      <c r="E5" s="11"/>
      <c r="F5" s="11"/>
      <c r="G5" s="11"/>
      <c r="H5" s="20"/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9">
        <v>2</v>
      </c>
      <c r="B6" s="22"/>
      <c r="C6" s="21"/>
      <c r="D6" s="24"/>
      <c r="E6" s="21"/>
      <c r="F6" s="21"/>
      <c r="G6" s="21"/>
      <c r="H6" s="26"/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3</v>
      </c>
      <c r="B7" s="14"/>
      <c r="C7" s="11"/>
      <c r="D7" s="17"/>
      <c r="E7" s="11"/>
      <c r="F7" s="11"/>
      <c r="G7" s="11"/>
      <c r="H7" s="20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4</v>
      </c>
      <c r="B8" s="22"/>
      <c r="C8" s="21"/>
      <c r="D8" s="24"/>
      <c r="E8" s="21"/>
      <c r="F8" s="21"/>
      <c r="G8" s="21"/>
      <c r="H8" s="26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5</v>
      </c>
      <c r="B9" s="14"/>
      <c r="C9" s="11"/>
      <c r="D9" s="17"/>
      <c r="E9" s="11"/>
      <c r="F9" s="11"/>
      <c r="G9" s="11"/>
      <c r="H9" s="20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6</v>
      </c>
      <c r="B10" s="22"/>
      <c r="C10" s="21"/>
      <c r="D10" s="24"/>
      <c r="E10" s="21"/>
      <c r="F10" s="21"/>
      <c r="G10" s="21"/>
      <c r="H10" s="26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7</v>
      </c>
      <c r="B11" s="14"/>
      <c r="C11" s="11"/>
      <c r="D11" s="17"/>
      <c r="E11" s="11"/>
      <c r="F11" s="11"/>
      <c r="G11" s="11"/>
      <c r="H11" s="20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8</v>
      </c>
      <c r="B12" s="22"/>
      <c r="C12" s="21"/>
      <c r="D12" s="24"/>
      <c r="E12" s="21"/>
      <c r="F12" s="21"/>
      <c r="G12" s="21"/>
      <c r="H12" s="26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9</v>
      </c>
      <c r="B13" s="14"/>
      <c r="C13" s="11"/>
      <c r="D13" s="17"/>
      <c r="E13" s="11"/>
      <c r="F13" s="11"/>
      <c r="G13" s="11"/>
      <c r="H13" s="20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10</v>
      </c>
      <c r="B14" s="22"/>
      <c r="C14" s="21"/>
      <c r="D14" s="24"/>
      <c r="E14" s="21"/>
      <c r="F14" s="21"/>
      <c r="G14" s="21"/>
      <c r="H14" s="26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11</v>
      </c>
      <c r="B15" s="14"/>
      <c r="C15" s="11"/>
      <c r="D15" s="17"/>
      <c r="E15" s="11"/>
      <c r="F15" s="11"/>
      <c r="G15" s="11"/>
      <c r="H15" s="20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12</v>
      </c>
      <c r="B16" s="22"/>
      <c r="C16" s="21"/>
      <c r="D16" s="24"/>
      <c r="E16" s="21"/>
      <c r="F16" s="21"/>
      <c r="G16" s="21"/>
      <c r="H16" s="26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13</v>
      </c>
      <c r="B17" s="14"/>
      <c r="C17" s="11"/>
      <c r="D17" s="17"/>
      <c r="E17" s="11"/>
      <c r="F17" s="11"/>
      <c r="G17" s="11"/>
      <c r="H17" s="20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14</v>
      </c>
      <c r="B18" s="22"/>
      <c r="C18" s="21"/>
      <c r="D18" s="24"/>
      <c r="E18" s="21"/>
      <c r="F18" s="21"/>
      <c r="G18" s="21"/>
      <c r="H18" s="26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15</v>
      </c>
      <c r="B19" s="14"/>
      <c r="C19" s="11"/>
      <c r="D19" s="17"/>
      <c r="E19" s="11"/>
      <c r="F19" s="11"/>
      <c r="G19" s="11"/>
      <c r="H19" s="20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79" t="s">
        <v>53</v>
      </c>
      <c r="B21" s="61"/>
      <c r="C21" s="61"/>
      <c r="D21" s="61"/>
      <c r="E21" s="61"/>
      <c r="F21" s="61"/>
      <c r="G21" s="61"/>
      <c r="H21" s="61"/>
      <c r="I21" s="6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3">
      <c r="A22" s="71" t="s">
        <v>56</v>
      </c>
      <c r="B22" s="55"/>
      <c r="C22" s="55"/>
      <c r="D22" s="56"/>
      <c r="E22" s="9" t="s">
        <v>57</v>
      </c>
      <c r="F22" s="9" t="s">
        <v>58</v>
      </c>
      <c r="G22" s="77" t="s">
        <v>59</v>
      </c>
      <c r="H22" s="61"/>
      <c r="I22" s="6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80" t="s">
        <v>51</v>
      </c>
      <c r="B23" s="55"/>
      <c r="C23" s="55"/>
      <c r="D23" s="56"/>
      <c r="E23" s="31">
        <f>COUNTIF($E$5:$E$19,"Individual Counselling")</f>
        <v>0</v>
      </c>
      <c r="F23" s="31">
        <f>SUMIF($E$5:$E$19,"Individual Counselling",$G$5:$G$19)</f>
        <v>0</v>
      </c>
      <c r="G23" s="78">
        <f>SUMIF($E$5:$E$19,"Individual Counselling",$H$5:$H$19)</f>
        <v>0</v>
      </c>
      <c r="H23" s="55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80" t="s">
        <v>54</v>
      </c>
      <c r="B24" s="55"/>
      <c r="C24" s="55"/>
      <c r="D24" s="56"/>
      <c r="E24" s="31">
        <f>COUNTIF($E$5:$E$19,"Group Counselling")</f>
        <v>0</v>
      </c>
      <c r="F24" s="31">
        <f>SUMIF($E$5:$E$19,"Group Counselling",$G$5:$G$19)</f>
        <v>0</v>
      </c>
      <c r="G24" s="78">
        <f>SUMIF($E$5:$E$19,"Group Counselling",$H$5:$H$19)</f>
        <v>0</v>
      </c>
      <c r="H24" s="55"/>
      <c r="I24" s="5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80" t="s">
        <v>71</v>
      </c>
      <c r="B25" s="55"/>
      <c r="C25" s="55"/>
      <c r="D25" s="56"/>
      <c r="E25" s="31">
        <f>COUNTIF($E$5:$E$19,"Career / Family / Couple Counselling")</f>
        <v>0</v>
      </c>
      <c r="F25" s="31">
        <f>SUMIF($E$5:$E$19,"Career / Family / Couple Counselling",$G$5:$G$19)</f>
        <v>0</v>
      </c>
      <c r="G25" s="78">
        <f>SUMIF($E$5:$E$19,"Career / Family / Couple Counselling",$H$5:$H$19)</f>
        <v>0</v>
      </c>
      <c r="H25" s="55"/>
      <c r="I25" s="5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66" t="s">
        <v>64</v>
      </c>
      <c r="B26" s="55"/>
      <c r="C26" s="55"/>
      <c r="D26" s="56"/>
      <c r="E26" s="16">
        <f>COUNTIF($E$5:$E$19,"Professional Development")</f>
        <v>0</v>
      </c>
      <c r="F26" s="16">
        <f>SUMIF($E$5:$E$19,"Professional Development",$G$5:$G$19)</f>
        <v>0</v>
      </c>
      <c r="G26" s="81">
        <f>SUMIF($E$5:$E$19,"Professional Development",$H$5:$H$19)</f>
        <v>0</v>
      </c>
      <c r="H26" s="55"/>
      <c r="I26" s="5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66" t="s">
        <v>65</v>
      </c>
      <c r="B27" s="55"/>
      <c r="C27" s="55"/>
      <c r="D27" s="56"/>
      <c r="E27" s="16">
        <f>COUNTIF($E$5:$E$19,"Guidance Activities")</f>
        <v>0</v>
      </c>
      <c r="F27" s="16">
        <f>SUMIF($E$5:$E$19,"Guidance Activities",$G$5:$G$19)</f>
        <v>0</v>
      </c>
      <c r="G27" s="81">
        <f>SUMIF($E$5:$E$19,"Guidance Activities",$H$5:$H$19)</f>
        <v>0</v>
      </c>
      <c r="H27" s="55"/>
      <c r="I27" s="5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66" t="s">
        <v>67</v>
      </c>
      <c r="B28" s="55"/>
      <c r="C28" s="55"/>
      <c r="D28" s="56"/>
      <c r="E28" s="16">
        <f>COUNTIF($E$5:$E$19,"Supervision")</f>
        <v>0</v>
      </c>
      <c r="F28" s="16">
        <f>SUMIF($E$5:$E$19,"Supervision",$G$5:$G$19)</f>
        <v>0</v>
      </c>
      <c r="G28" s="81">
        <f>SUMIF($E$5:$E$19,"Supervision",$H$5:$H$19)</f>
        <v>0</v>
      </c>
      <c r="H28" s="55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66" t="s">
        <v>68</v>
      </c>
      <c r="B29" s="55"/>
      <c r="C29" s="55"/>
      <c r="D29" s="56"/>
      <c r="E29" s="16">
        <f>COUNTIF($E$5:$E$19,"Management and Administration")</f>
        <v>0</v>
      </c>
      <c r="F29" s="16">
        <f>SUMIF($E$5:$E$19,"Management and Administration",$G$5:$G$19)</f>
        <v>0</v>
      </c>
      <c r="G29" s="81">
        <f>SUMIF($E$5:$E$19,"Management and Administration",$H$5:$H$19)</f>
        <v>0</v>
      </c>
      <c r="H29" s="55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66" t="s">
        <v>78</v>
      </c>
      <c r="B30" s="55"/>
      <c r="C30" s="55"/>
      <c r="D30" s="56"/>
      <c r="E30" s="16">
        <f>COUNTIF($E$5:$E$19,"Face-to-Face Seminar")</f>
        <v>0</v>
      </c>
      <c r="F30" s="16">
        <f>SUMIF($E$5:$E$19,"Face-to-Face Seminar",$G$5:$G$19)</f>
        <v>0</v>
      </c>
      <c r="G30" s="81">
        <f>SUMIF($E$5:$E$19,"Face-to-Face Seminar",$H$5:$H$19)</f>
        <v>0</v>
      </c>
      <c r="H30" s="55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62" t="s">
        <v>80</v>
      </c>
      <c r="B31" s="61"/>
      <c r="C31" s="61"/>
      <c r="D31" s="63"/>
      <c r="E31" s="34">
        <f t="shared" ref="E31:G31" si="0">SUM(E23:E30)</f>
        <v>0</v>
      </c>
      <c r="F31" s="34">
        <f t="shared" si="0"/>
        <v>0</v>
      </c>
      <c r="G31" s="84">
        <f t="shared" si="0"/>
        <v>0</v>
      </c>
      <c r="H31" s="55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80" t="s">
        <v>82</v>
      </c>
      <c r="B32" s="55"/>
      <c r="C32" s="55"/>
      <c r="D32" s="56"/>
      <c r="E32" s="35"/>
      <c r="F32" s="35"/>
      <c r="G32" s="82">
        <f>G23+G24+G25</f>
        <v>0</v>
      </c>
      <c r="H32" s="55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92" t="s">
        <v>83</v>
      </c>
      <c r="B33" s="55"/>
      <c r="C33" s="55"/>
      <c r="D33" s="56"/>
      <c r="E33" s="36"/>
      <c r="F33" s="36"/>
      <c r="G33" s="83">
        <f>G31-G32</f>
        <v>0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87" t="s">
        <v>85</v>
      </c>
      <c r="B35" s="46"/>
      <c r="C35" s="46"/>
      <c r="D35" s="46"/>
      <c r="E35" s="46"/>
      <c r="F35" s="46"/>
      <c r="G35" s="46"/>
      <c r="H35" s="46"/>
      <c r="I35" s="8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48"/>
      <c r="B36" s="49"/>
      <c r="C36" s="49"/>
      <c r="D36" s="49"/>
      <c r="E36" s="49"/>
      <c r="F36" s="49"/>
      <c r="G36" s="49"/>
      <c r="H36" s="49"/>
      <c r="I36" s="8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48"/>
      <c r="B37" s="49"/>
      <c r="C37" s="49"/>
      <c r="D37" s="49"/>
      <c r="E37" s="49"/>
      <c r="F37" s="49"/>
      <c r="G37" s="49"/>
      <c r="H37" s="49"/>
      <c r="I37" s="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48"/>
      <c r="B38" s="49"/>
      <c r="C38" s="49"/>
      <c r="D38" s="49"/>
      <c r="E38" s="49"/>
      <c r="F38" s="49"/>
      <c r="G38" s="49"/>
      <c r="H38" s="49"/>
      <c r="I38" s="8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48"/>
      <c r="B39" s="49"/>
      <c r="C39" s="49"/>
      <c r="D39" s="49"/>
      <c r="E39" s="49"/>
      <c r="F39" s="49"/>
      <c r="G39" s="49"/>
      <c r="H39" s="49"/>
      <c r="I39" s="8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">
      <c r="A40" s="90"/>
      <c r="B40" s="86"/>
      <c r="C40" s="86"/>
      <c r="D40" s="86"/>
      <c r="E40" s="86"/>
      <c r="F40" s="86"/>
      <c r="G40" s="86"/>
      <c r="H40" s="86"/>
      <c r="I40" s="9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73"/>
      <c r="B41" s="49"/>
      <c r="C41" s="49"/>
      <c r="D41" s="49"/>
      <c r="E41" s="1"/>
      <c r="F41" s="73"/>
      <c r="G41" s="49"/>
      <c r="H41" s="49"/>
      <c r="I41" s="4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75" t="s">
        <v>88</v>
      </c>
      <c r="B42" s="61"/>
      <c r="C42" s="61"/>
      <c r="D42" s="63"/>
      <c r="E42" s="1"/>
      <c r="F42" s="76" t="s">
        <v>89</v>
      </c>
      <c r="G42" s="61"/>
      <c r="H42" s="6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">
      <c r="A43" s="38" t="s">
        <v>90</v>
      </c>
      <c r="B43" s="74"/>
      <c r="C43" s="55"/>
      <c r="D43" s="56"/>
      <c r="E43" s="1"/>
      <c r="F43" s="38" t="s">
        <v>90</v>
      </c>
      <c r="G43" s="74"/>
      <c r="H43" s="55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">
      <c r="A44" s="1"/>
      <c r="B44" s="73"/>
      <c r="C44" s="49"/>
      <c r="D44" s="49"/>
      <c r="E44" s="1"/>
      <c r="F44" s="1"/>
      <c r="G44" s="73"/>
      <c r="H44" s="49"/>
      <c r="I44" s="4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">
      <c r="A45" s="38" t="s">
        <v>92</v>
      </c>
      <c r="B45" s="74"/>
      <c r="C45" s="55"/>
      <c r="D45" s="56"/>
      <c r="E45" s="1"/>
      <c r="F45" s="38" t="s">
        <v>92</v>
      </c>
      <c r="G45" s="74"/>
      <c r="H45" s="55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">
      <c r="A46" s="1"/>
      <c r="B46" s="73"/>
      <c r="C46" s="49"/>
      <c r="D46" s="49"/>
      <c r="E46" s="1"/>
      <c r="F46" s="1"/>
      <c r="G46" s="73"/>
      <c r="H46" s="49"/>
      <c r="I46" s="4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8" t="s">
        <v>94</v>
      </c>
      <c r="B47" s="74"/>
      <c r="C47" s="55"/>
      <c r="D47" s="56"/>
      <c r="E47" s="1"/>
      <c r="F47" s="38" t="s">
        <v>94</v>
      </c>
      <c r="G47" s="74"/>
      <c r="H47" s="55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5">
    <mergeCell ref="A34:I34"/>
    <mergeCell ref="A35:I40"/>
    <mergeCell ref="A33:D33"/>
    <mergeCell ref="B46:D46"/>
    <mergeCell ref="B47:D47"/>
    <mergeCell ref="G47:I47"/>
    <mergeCell ref="G33:I33"/>
    <mergeCell ref="G28:I28"/>
    <mergeCell ref="G29:I29"/>
    <mergeCell ref="G30:I30"/>
    <mergeCell ref="G31:I31"/>
    <mergeCell ref="A32:D32"/>
    <mergeCell ref="A24:D24"/>
    <mergeCell ref="G24:I24"/>
    <mergeCell ref="A25:D25"/>
    <mergeCell ref="G25:I25"/>
    <mergeCell ref="A26:D26"/>
    <mergeCell ref="G26:I26"/>
    <mergeCell ref="G27:I27"/>
    <mergeCell ref="G32:I32"/>
    <mergeCell ref="A27:D27"/>
    <mergeCell ref="A28:D28"/>
    <mergeCell ref="A29:D29"/>
    <mergeCell ref="A30:D30"/>
    <mergeCell ref="A31:D31"/>
    <mergeCell ref="G22:I22"/>
    <mergeCell ref="G23:I23"/>
    <mergeCell ref="A1:I1"/>
    <mergeCell ref="A2:B2"/>
    <mergeCell ref="D2:E2"/>
    <mergeCell ref="G2:H2"/>
    <mergeCell ref="A21:I21"/>
    <mergeCell ref="A22:D22"/>
    <mergeCell ref="A23:D23"/>
    <mergeCell ref="B44:D44"/>
    <mergeCell ref="B43:D43"/>
    <mergeCell ref="G46:I46"/>
    <mergeCell ref="G45:I45"/>
    <mergeCell ref="A41:D41"/>
    <mergeCell ref="F41:I41"/>
    <mergeCell ref="G44:I44"/>
    <mergeCell ref="A42:D42"/>
    <mergeCell ref="F42:I42"/>
    <mergeCell ref="B45:D45"/>
    <mergeCell ref="G43:I43"/>
  </mergeCells>
  <dataValidations count="1">
    <dataValidation type="list" allowBlank="1" showInputMessage="1" showErrorMessage="1" prompt="Invalid - Select from the dropdown list." sqref="E5:E19" xr:uid="{00000000-0002-0000-0700-000000000000}">
      <formula1>"Individual Counselling,Group Counselling,Career / Family / Couple Counselling,Professional Development,Guidance Activities,Supervision,Management and Administration,Face-to-Face Seminar,Other"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Z999"/>
  <sheetViews>
    <sheetView showGridLines="0" workbookViewId="0">
      <selection activeCell="D5" sqref="D5"/>
    </sheetView>
  </sheetViews>
  <sheetFormatPr defaultColWidth="14.44140625" defaultRowHeight="15" customHeight="1" x14ac:dyDescent="0.3"/>
  <cols>
    <col min="1" max="1" width="10.109375" customWidth="1"/>
    <col min="2" max="3" width="13" customWidth="1"/>
    <col min="4" max="4" width="28" customWidth="1"/>
    <col min="5" max="5" width="22" customWidth="1"/>
    <col min="6" max="7" width="12" customWidth="1"/>
    <col min="8" max="8" width="13" customWidth="1"/>
    <col min="9" max="9" width="28" customWidth="1"/>
  </cols>
  <sheetData>
    <row r="1" spans="1:26" ht="30" customHeight="1" x14ac:dyDescent="0.3">
      <c r="A1" s="70" t="s">
        <v>110</v>
      </c>
      <c r="B1" s="61"/>
      <c r="C1" s="61"/>
      <c r="D1" s="61"/>
      <c r="E1" s="61"/>
      <c r="F1" s="61"/>
      <c r="G1" s="61"/>
      <c r="H1" s="61"/>
      <c r="I1" s="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77" t="s">
        <v>3</v>
      </c>
      <c r="B2" s="63"/>
      <c r="C2" s="5">
        <v>6</v>
      </c>
      <c r="D2" s="77" t="s">
        <v>4</v>
      </c>
      <c r="E2" s="63"/>
      <c r="F2" s="93">
        <v>46312</v>
      </c>
      <c r="G2" s="77" t="s">
        <v>5</v>
      </c>
      <c r="H2" s="63"/>
      <c r="I2" s="94">
        <v>46318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8</v>
      </c>
      <c r="G4" s="9" t="s">
        <v>22</v>
      </c>
      <c r="H4" s="9" t="s">
        <v>23</v>
      </c>
      <c r="I4" s="9" t="s">
        <v>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0">
        <v>1</v>
      </c>
      <c r="B5" s="14">
        <v>46312</v>
      </c>
      <c r="C5" s="11" t="s">
        <v>125</v>
      </c>
      <c r="D5" s="17" t="s">
        <v>127</v>
      </c>
      <c r="E5" s="11" t="s">
        <v>78</v>
      </c>
      <c r="F5" s="11"/>
      <c r="G5" s="11"/>
      <c r="H5" s="20">
        <v>3</v>
      </c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9">
        <v>2</v>
      </c>
      <c r="B6" s="22"/>
      <c r="C6" s="21"/>
      <c r="D6" s="24"/>
      <c r="E6" s="21"/>
      <c r="F6" s="21"/>
      <c r="G6" s="21"/>
      <c r="H6" s="26"/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3</v>
      </c>
      <c r="B7" s="14"/>
      <c r="C7" s="11"/>
      <c r="D7" s="17"/>
      <c r="E7" s="11"/>
      <c r="F7" s="11"/>
      <c r="G7" s="11"/>
      <c r="H7" s="20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4</v>
      </c>
      <c r="B8" s="22"/>
      <c r="C8" s="21"/>
      <c r="D8" s="24"/>
      <c r="E8" s="21"/>
      <c r="F8" s="21"/>
      <c r="G8" s="21"/>
      <c r="H8" s="26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5</v>
      </c>
      <c r="B9" s="14"/>
      <c r="C9" s="11"/>
      <c r="D9" s="17"/>
      <c r="E9" s="11"/>
      <c r="F9" s="11"/>
      <c r="G9" s="11"/>
      <c r="H9" s="20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6</v>
      </c>
      <c r="B10" s="22"/>
      <c r="C10" s="21"/>
      <c r="D10" s="24"/>
      <c r="E10" s="21"/>
      <c r="F10" s="21"/>
      <c r="G10" s="21"/>
      <c r="H10" s="26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7</v>
      </c>
      <c r="B11" s="14"/>
      <c r="C11" s="11"/>
      <c r="D11" s="17"/>
      <c r="E11" s="11"/>
      <c r="F11" s="11"/>
      <c r="G11" s="11"/>
      <c r="H11" s="20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8</v>
      </c>
      <c r="B12" s="22"/>
      <c r="C12" s="21"/>
      <c r="D12" s="24"/>
      <c r="E12" s="21"/>
      <c r="F12" s="21"/>
      <c r="G12" s="21"/>
      <c r="H12" s="26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9</v>
      </c>
      <c r="B13" s="14"/>
      <c r="C13" s="11"/>
      <c r="D13" s="17"/>
      <c r="E13" s="11"/>
      <c r="F13" s="11"/>
      <c r="G13" s="11"/>
      <c r="H13" s="20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10</v>
      </c>
      <c r="B14" s="22"/>
      <c r="C14" s="21"/>
      <c r="D14" s="24"/>
      <c r="E14" s="21"/>
      <c r="F14" s="21"/>
      <c r="G14" s="21"/>
      <c r="H14" s="26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11</v>
      </c>
      <c r="B15" s="14"/>
      <c r="C15" s="11"/>
      <c r="D15" s="17"/>
      <c r="E15" s="11"/>
      <c r="F15" s="11"/>
      <c r="G15" s="11"/>
      <c r="H15" s="20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12</v>
      </c>
      <c r="B16" s="22"/>
      <c r="C16" s="21"/>
      <c r="D16" s="24"/>
      <c r="E16" s="21"/>
      <c r="F16" s="21"/>
      <c r="G16" s="21"/>
      <c r="H16" s="26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13</v>
      </c>
      <c r="B17" s="14"/>
      <c r="C17" s="11"/>
      <c r="D17" s="17"/>
      <c r="E17" s="11"/>
      <c r="F17" s="11"/>
      <c r="G17" s="11"/>
      <c r="H17" s="20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14</v>
      </c>
      <c r="B18" s="22"/>
      <c r="C18" s="21"/>
      <c r="D18" s="24"/>
      <c r="E18" s="21"/>
      <c r="F18" s="21"/>
      <c r="G18" s="21"/>
      <c r="H18" s="26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15</v>
      </c>
      <c r="B19" s="14"/>
      <c r="C19" s="11"/>
      <c r="D19" s="17"/>
      <c r="E19" s="11"/>
      <c r="F19" s="11"/>
      <c r="G19" s="11"/>
      <c r="H19" s="20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79" t="s">
        <v>53</v>
      </c>
      <c r="B21" s="61"/>
      <c r="C21" s="61"/>
      <c r="D21" s="61"/>
      <c r="E21" s="61"/>
      <c r="F21" s="61"/>
      <c r="G21" s="61"/>
      <c r="H21" s="61"/>
      <c r="I21" s="6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3">
      <c r="A22" s="71" t="s">
        <v>56</v>
      </c>
      <c r="B22" s="55"/>
      <c r="C22" s="55"/>
      <c r="D22" s="56"/>
      <c r="E22" s="9" t="s">
        <v>57</v>
      </c>
      <c r="F22" s="9" t="s">
        <v>58</v>
      </c>
      <c r="G22" s="77" t="s">
        <v>59</v>
      </c>
      <c r="H22" s="61"/>
      <c r="I22" s="6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80" t="s">
        <v>51</v>
      </c>
      <c r="B23" s="55"/>
      <c r="C23" s="55"/>
      <c r="D23" s="56"/>
      <c r="E23" s="31">
        <f>COUNTIF($E$5:$E$19,"Individual Counselling")</f>
        <v>0</v>
      </c>
      <c r="F23" s="31">
        <f>SUMIF($E$5:$E$19,"Individual Counselling",$G$5:$G$19)</f>
        <v>0</v>
      </c>
      <c r="G23" s="78">
        <f>SUMIF($E$5:$E$19,"Individual Counselling",$H$5:$H$19)</f>
        <v>0</v>
      </c>
      <c r="H23" s="55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80" t="s">
        <v>54</v>
      </c>
      <c r="B24" s="55"/>
      <c r="C24" s="55"/>
      <c r="D24" s="56"/>
      <c r="E24" s="31">
        <f>COUNTIF($E$5:$E$19,"Group Counselling")</f>
        <v>0</v>
      </c>
      <c r="F24" s="31">
        <f>SUMIF($E$5:$E$19,"Group Counselling",$G$5:$G$19)</f>
        <v>0</v>
      </c>
      <c r="G24" s="78">
        <f>SUMIF($E$5:$E$19,"Group Counselling",$H$5:$H$19)</f>
        <v>0</v>
      </c>
      <c r="H24" s="55"/>
      <c r="I24" s="5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80" t="s">
        <v>71</v>
      </c>
      <c r="B25" s="55"/>
      <c r="C25" s="55"/>
      <c r="D25" s="56"/>
      <c r="E25" s="31">
        <f>COUNTIF($E$5:$E$19,"Career / Family / Couple Counselling")</f>
        <v>0</v>
      </c>
      <c r="F25" s="31">
        <f>SUMIF($E$5:$E$19,"Career / Family / Couple Counselling",$G$5:$G$19)</f>
        <v>0</v>
      </c>
      <c r="G25" s="78">
        <f>SUMIF($E$5:$E$19,"Career / Family / Couple Counselling",$H$5:$H$19)</f>
        <v>0</v>
      </c>
      <c r="H25" s="55"/>
      <c r="I25" s="5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66" t="s">
        <v>64</v>
      </c>
      <c r="B26" s="55"/>
      <c r="C26" s="55"/>
      <c r="D26" s="56"/>
      <c r="E26" s="16">
        <f>COUNTIF($E$5:$E$19,"Professional Development")</f>
        <v>0</v>
      </c>
      <c r="F26" s="16">
        <f>SUMIF($E$5:$E$19,"Professional Development",$G$5:$G$19)</f>
        <v>0</v>
      </c>
      <c r="G26" s="81">
        <f>SUMIF($E$5:$E$19,"Professional Development",$H$5:$H$19)</f>
        <v>0</v>
      </c>
      <c r="H26" s="55"/>
      <c r="I26" s="5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66" t="s">
        <v>65</v>
      </c>
      <c r="B27" s="55"/>
      <c r="C27" s="55"/>
      <c r="D27" s="56"/>
      <c r="E27" s="16">
        <f>COUNTIF($E$5:$E$19,"Guidance Activities")</f>
        <v>0</v>
      </c>
      <c r="F27" s="16">
        <f>SUMIF($E$5:$E$19,"Guidance Activities",$G$5:$G$19)</f>
        <v>0</v>
      </c>
      <c r="G27" s="81">
        <f>SUMIF($E$5:$E$19,"Guidance Activities",$H$5:$H$19)</f>
        <v>0</v>
      </c>
      <c r="H27" s="55"/>
      <c r="I27" s="5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66" t="s">
        <v>67</v>
      </c>
      <c r="B28" s="55"/>
      <c r="C28" s="55"/>
      <c r="D28" s="56"/>
      <c r="E28" s="16">
        <f>COUNTIF($E$5:$E$19,"Supervision")</f>
        <v>0</v>
      </c>
      <c r="F28" s="16">
        <f>SUMIF($E$5:$E$19,"Supervision",$G$5:$G$19)</f>
        <v>0</v>
      </c>
      <c r="G28" s="81">
        <f>SUMIF($E$5:$E$19,"Supervision",$H$5:$H$19)</f>
        <v>0</v>
      </c>
      <c r="H28" s="55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66" t="s">
        <v>68</v>
      </c>
      <c r="B29" s="55"/>
      <c r="C29" s="55"/>
      <c r="D29" s="56"/>
      <c r="E29" s="16">
        <f>COUNTIF($E$5:$E$19,"Management and Administration")</f>
        <v>0</v>
      </c>
      <c r="F29" s="16">
        <f>SUMIF($E$5:$E$19,"Management and Administration",$G$5:$G$19)</f>
        <v>0</v>
      </c>
      <c r="G29" s="81">
        <f>SUMIF($E$5:$E$19,"Management and Administration",$H$5:$H$19)</f>
        <v>0</v>
      </c>
      <c r="H29" s="55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66" t="s">
        <v>78</v>
      </c>
      <c r="B30" s="55"/>
      <c r="C30" s="55"/>
      <c r="D30" s="56"/>
      <c r="E30" s="16">
        <f>COUNTIF($E$5:$E$19,"Face-to-Face Seminar")</f>
        <v>1</v>
      </c>
      <c r="F30" s="16">
        <f>SUMIF($E$5:$E$19,"Face-to-Face Seminar",$G$5:$G$19)</f>
        <v>0</v>
      </c>
      <c r="G30" s="81">
        <f>SUMIF($E$5:$E$19,"Face-to-Face Seminar",$H$5:$H$19)</f>
        <v>3</v>
      </c>
      <c r="H30" s="55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62" t="s">
        <v>80</v>
      </c>
      <c r="B31" s="61"/>
      <c r="C31" s="61"/>
      <c r="D31" s="63"/>
      <c r="E31" s="34">
        <f t="shared" ref="E31:G31" si="0">SUM(E23:E30)</f>
        <v>1</v>
      </c>
      <c r="F31" s="34">
        <f t="shared" si="0"/>
        <v>0</v>
      </c>
      <c r="G31" s="84">
        <f t="shared" si="0"/>
        <v>3</v>
      </c>
      <c r="H31" s="55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80" t="s">
        <v>82</v>
      </c>
      <c r="B32" s="55"/>
      <c r="C32" s="55"/>
      <c r="D32" s="56"/>
      <c r="E32" s="35"/>
      <c r="F32" s="35"/>
      <c r="G32" s="82">
        <f>G23+G24+G25</f>
        <v>0</v>
      </c>
      <c r="H32" s="55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92" t="s">
        <v>83</v>
      </c>
      <c r="B33" s="55"/>
      <c r="C33" s="55"/>
      <c r="D33" s="56"/>
      <c r="E33" s="36"/>
      <c r="F33" s="36"/>
      <c r="G33" s="83">
        <f>G31-G32</f>
        <v>3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87" t="s">
        <v>85</v>
      </c>
      <c r="B35" s="46"/>
      <c r="C35" s="46"/>
      <c r="D35" s="46"/>
      <c r="E35" s="46"/>
      <c r="F35" s="46"/>
      <c r="G35" s="46"/>
      <c r="H35" s="46"/>
      <c r="I35" s="8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48"/>
      <c r="B36" s="49"/>
      <c r="C36" s="49"/>
      <c r="D36" s="49"/>
      <c r="E36" s="49"/>
      <c r="F36" s="49"/>
      <c r="G36" s="49"/>
      <c r="H36" s="49"/>
      <c r="I36" s="8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48"/>
      <c r="B37" s="49"/>
      <c r="C37" s="49"/>
      <c r="D37" s="49"/>
      <c r="E37" s="49"/>
      <c r="F37" s="49"/>
      <c r="G37" s="49"/>
      <c r="H37" s="49"/>
      <c r="I37" s="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48"/>
      <c r="B38" s="49"/>
      <c r="C38" s="49"/>
      <c r="D38" s="49"/>
      <c r="E38" s="49"/>
      <c r="F38" s="49"/>
      <c r="G38" s="49"/>
      <c r="H38" s="49"/>
      <c r="I38" s="8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48"/>
      <c r="B39" s="49"/>
      <c r="C39" s="49"/>
      <c r="D39" s="49"/>
      <c r="E39" s="49"/>
      <c r="F39" s="49"/>
      <c r="G39" s="49"/>
      <c r="H39" s="49"/>
      <c r="I39" s="8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">
      <c r="A40" s="90"/>
      <c r="B40" s="86"/>
      <c r="C40" s="86"/>
      <c r="D40" s="86"/>
      <c r="E40" s="86"/>
      <c r="F40" s="86"/>
      <c r="G40" s="86"/>
      <c r="H40" s="86"/>
      <c r="I40" s="9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73"/>
      <c r="B41" s="49"/>
      <c r="C41" s="49"/>
      <c r="D41" s="49"/>
      <c r="E41" s="1"/>
      <c r="F41" s="73"/>
      <c r="G41" s="49"/>
      <c r="H41" s="49"/>
      <c r="I41" s="4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75" t="s">
        <v>88</v>
      </c>
      <c r="B42" s="61"/>
      <c r="C42" s="61"/>
      <c r="D42" s="63"/>
      <c r="E42" s="1"/>
      <c r="F42" s="76" t="s">
        <v>89</v>
      </c>
      <c r="G42" s="61"/>
      <c r="H42" s="6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">
      <c r="A43" s="38" t="s">
        <v>90</v>
      </c>
      <c r="B43" s="74"/>
      <c r="C43" s="55"/>
      <c r="D43" s="56"/>
      <c r="E43" s="1"/>
      <c r="F43" s="38" t="s">
        <v>90</v>
      </c>
      <c r="G43" s="74"/>
      <c r="H43" s="55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">
      <c r="A44" s="1"/>
      <c r="B44" s="73"/>
      <c r="C44" s="49"/>
      <c r="D44" s="49"/>
      <c r="E44" s="1"/>
      <c r="F44" s="1"/>
      <c r="G44" s="73"/>
      <c r="H44" s="49"/>
      <c r="I44" s="4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">
      <c r="A45" s="38" t="s">
        <v>92</v>
      </c>
      <c r="B45" s="74"/>
      <c r="C45" s="55"/>
      <c r="D45" s="56"/>
      <c r="E45" s="1"/>
      <c r="F45" s="38" t="s">
        <v>92</v>
      </c>
      <c r="G45" s="74"/>
      <c r="H45" s="55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">
      <c r="A46" s="1"/>
      <c r="B46" s="73"/>
      <c r="C46" s="49"/>
      <c r="D46" s="49"/>
      <c r="E46" s="1"/>
      <c r="F46" s="1"/>
      <c r="G46" s="73"/>
      <c r="H46" s="49"/>
      <c r="I46" s="4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8" t="s">
        <v>94</v>
      </c>
      <c r="B47" s="74"/>
      <c r="C47" s="55"/>
      <c r="D47" s="56"/>
      <c r="E47" s="1"/>
      <c r="F47" s="38" t="s">
        <v>94</v>
      </c>
      <c r="G47" s="74"/>
      <c r="H47" s="55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5">
    <mergeCell ref="A34:I34"/>
    <mergeCell ref="A35:I40"/>
    <mergeCell ref="A33:D33"/>
    <mergeCell ref="G46:I46"/>
    <mergeCell ref="G47:I47"/>
    <mergeCell ref="B47:D47"/>
    <mergeCell ref="G33:I33"/>
    <mergeCell ref="G28:I28"/>
    <mergeCell ref="G29:I29"/>
    <mergeCell ref="G30:I30"/>
    <mergeCell ref="G31:I31"/>
    <mergeCell ref="A32:D32"/>
    <mergeCell ref="A24:D24"/>
    <mergeCell ref="G24:I24"/>
    <mergeCell ref="A25:D25"/>
    <mergeCell ref="G25:I25"/>
    <mergeCell ref="A26:D26"/>
    <mergeCell ref="G26:I26"/>
    <mergeCell ref="G27:I27"/>
    <mergeCell ref="G32:I32"/>
    <mergeCell ref="A27:D27"/>
    <mergeCell ref="A28:D28"/>
    <mergeCell ref="A29:D29"/>
    <mergeCell ref="A30:D30"/>
    <mergeCell ref="A31:D31"/>
    <mergeCell ref="G22:I22"/>
    <mergeCell ref="G23:I23"/>
    <mergeCell ref="A1:I1"/>
    <mergeCell ref="A2:B2"/>
    <mergeCell ref="D2:E2"/>
    <mergeCell ref="G2:H2"/>
    <mergeCell ref="A21:I21"/>
    <mergeCell ref="A22:D22"/>
    <mergeCell ref="A23:D23"/>
    <mergeCell ref="G44:I44"/>
    <mergeCell ref="G43:I43"/>
    <mergeCell ref="B46:D46"/>
    <mergeCell ref="B45:D45"/>
    <mergeCell ref="A41:D41"/>
    <mergeCell ref="F41:I41"/>
    <mergeCell ref="B44:D44"/>
    <mergeCell ref="G45:I45"/>
    <mergeCell ref="B43:D43"/>
    <mergeCell ref="A42:D42"/>
    <mergeCell ref="F42:I42"/>
  </mergeCells>
  <dataValidations count="1">
    <dataValidation type="list" allowBlank="1" showInputMessage="1" showErrorMessage="1" prompt="Invalid - Select from the dropdown list." sqref="E5:E19" xr:uid="{00000000-0002-0000-0800-000000000000}">
      <formula1>"Individual Counselling,Group Counselling,Career / Family / Couple Counselling,Professional Development,Guidance Activities,Supervision,Management and Administration,Face-to-Face Seminar,Other"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</sheetPr>
  <dimension ref="A1:Z999"/>
  <sheetViews>
    <sheetView showGridLines="0" topLeftCell="D1" workbookViewId="0">
      <pane ySplit="4" topLeftCell="A5" activePane="bottomLeft" state="frozen"/>
      <selection pane="bottomLeft" activeCell="I2" sqref="I2"/>
    </sheetView>
  </sheetViews>
  <sheetFormatPr defaultColWidth="14.44140625" defaultRowHeight="15" customHeight="1" x14ac:dyDescent="0.3"/>
  <cols>
    <col min="1" max="1" width="9.6640625" customWidth="1"/>
    <col min="2" max="3" width="13" customWidth="1"/>
    <col min="4" max="4" width="28" customWidth="1"/>
    <col min="5" max="5" width="22" customWidth="1"/>
    <col min="6" max="7" width="12" customWidth="1"/>
    <col min="8" max="8" width="13" customWidth="1"/>
    <col min="9" max="9" width="28" customWidth="1"/>
  </cols>
  <sheetData>
    <row r="1" spans="1:26" ht="30" customHeight="1" x14ac:dyDescent="0.3">
      <c r="A1" s="70" t="s">
        <v>111</v>
      </c>
      <c r="B1" s="61"/>
      <c r="C1" s="61"/>
      <c r="D1" s="61"/>
      <c r="E1" s="61"/>
      <c r="F1" s="61"/>
      <c r="G1" s="61"/>
      <c r="H1" s="61"/>
      <c r="I1" s="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77" t="s">
        <v>3</v>
      </c>
      <c r="B2" s="63"/>
      <c r="C2" s="5">
        <v>7</v>
      </c>
      <c r="D2" s="77" t="s">
        <v>4</v>
      </c>
      <c r="E2" s="63"/>
      <c r="F2" s="93">
        <v>46319</v>
      </c>
      <c r="G2" s="77" t="s">
        <v>5</v>
      </c>
      <c r="H2" s="63"/>
      <c r="I2" s="94">
        <v>46325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8</v>
      </c>
      <c r="G4" s="9" t="s">
        <v>22</v>
      </c>
      <c r="H4" s="9" t="s">
        <v>23</v>
      </c>
      <c r="I4" s="9" t="s">
        <v>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0">
        <v>1</v>
      </c>
      <c r="B5" s="14"/>
      <c r="C5" s="11"/>
      <c r="D5" s="17"/>
      <c r="E5" s="11"/>
      <c r="F5" s="11"/>
      <c r="G5" s="11"/>
      <c r="H5" s="20"/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9">
        <v>2</v>
      </c>
      <c r="B6" s="22"/>
      <c r="C6" s="21"/>
      <c r="D6" s="24"/>
      <c r="E6" s="21"/>
      <c r="F6" s="21"/>
      <c r="G6" s="21"/>
      <c r="H6" s="26"/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3</v>
      </c>
      <c r="B7" s="14"/>
      <c r="C7" s="11"/>
      <c r="D7" s="17"/>
      <c r="E7" s="11"/>
      <c r="F7" s="11"/>
      <c r="G7" s="11"/>
      <c r="H7" s="20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4</v>
      </c>
      <c r="B8" s="22"/>
      <c r="C8" s="21"/>
      <c r="D8" s="24"/>
      <c r="E8" s="21"/>
      <c r="F8" s="21"/>
      <c r="G8" s="21"/>
      <c r="H8" s="26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5</v>
      </c>
      <c r="B9" s="14"/>
      <c r="C9" s="11"/>
      <c r="D9" s="17"/>
      <c r="E9" s="11"/>
      <c r="F9" s="11"/>
      <c r="G9" s="11"/>
      <c r="H9" s="20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6</v>
      </c>
      <c r="B10" s="22"/>
      <c r="C10" s="21"/>
      <c r="D10" s="24"/>
      <c r="E10" s="21"/>
      <c r="F10" s="21"/>
      <c r="G10" s="21"/>
      <c r="H10" s="26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7</v>
      </c>
      <c r="B11" s="14"/>
      <c r="C11" s="11"/>
      <c r="D11" s="17"/>
      <c r="E11" s="11"/>
      <c r="F11" s="11"/>
      <c r="G11" s="11"/>
      <c r="H11" s="20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8</v>
      </c>
      <c r="B12" s="22"/>
      <c r="C12" s="21"/>
      <c r="D12" s="24"/>
      <c r="E12" s="21"/>
      <c r="F12" s="21"/>
      <c r="G12" s="21"/>
      <c r="H12" s="26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9</v>
      </c>
      <c r="B13" s="14"/>
      <c r="C13" s="11"/>
      <c r="D13" s="17"/>
      <c r="E13" s="11"/>
      <c r="F13" s="11"/>
      <c r="G13" s="11"/>
      <c r="H13" s="20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10</v>
      </c>
      <c r="B14" s="22"/>
      <c r="C14" s="21"/>
      <c r="D14" s="24"/>
      <c r="E14" s="21"/>
      <c r="F14" s="21"/>
      <c r="G14" s="21"/>
      <c r="H14" s="26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11</v>
      </c>
      <c r="B15" s="14"/>
      <c r="C15" s="11"/>
      <c r="D15" s="17"/>
      <c r="E15" s="11"/>
      <c r="F15" s="11"/>
      <c r="G15" s="11"/>
      <c r="H15" s="20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12</v>
      </c>
      <c r="B16" s="22"/>
      <c r="C16" s="21"/>
      <c r="D16" s="24"/>
      <c r="E16" s="21"/>
      <c r="F16" s="21"/>
      <c r="G16" s="21"/>
      <c r="H16" s="26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13</v>
      </c>
      <c r="B17" s="14"/>
      <c r="C17" s="11"/>
      <c r="D17" s="17"/>
      <c r="E17" s="11"/>
      <c r="F17" s="11"/>
      <c r="G17" s="11"/>
      <c r="H17" s="20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14</v>
      </c>
      <c r="B18" s="22"/>
      <c r="C18" s="21"/>
      <c r="D18" s="24"/>
      <c r="E18" s="21"/>
      <c r="F18" s="21"/>
      <c r="G18" s="21"/>
      <c r="H18" s="26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15</v>
      </c>
      <c r="B19" s="14"/>
      <c r="C19" s="11"/>
      <c r="D19" s="17"/>
      <c r="E19" s="11"/>
      <c r="F19" s="11"/>
      <c r="G19" s="11"/>
      <c r="H19" s="20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79" t="s">
        <v>53</v>
      </c>
      <c r="B21" s="61"/>
      <c r="C21" s="61"/>
      <c r="D21" s="61"/>
      <c r="E21" s="61"/>
      <c r="F21" s="61"/>
      <c r="G21" s="61"/>
      <c r="H21" s="61"/>
      <c r="I21" s="6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3">
      <c r="A22" s="71" t="s">
        <v>56</v>
      </c>
      <c r="B22" s="55"/>
      <c r="C22" s="55"/>
      <c r="D22" s="56"/>
      <c r="E22" s="9" t="s">
        <v>57</v>
      </c>
      <c r="F22" s="9" t="s">
        <v>58</v>
      </c>
      <c r="G22" s="77" t="s">
        <v>59</v>
      </c>
      <c r="H22" s="61"/>
      <c r="I22" s="6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80" t="s">
        <v>51</v>
      </c>
      <c r="B23" s="55"/>
      <c r="C23" s="55"/>
      <c r="D23" s="56"/>
      <c r="E23" s="31">
        <f>COUNTIF($E$5:$E$19,"Individual Counselling")</f>
        <v>0</v>
      </c>
      <c r="F23" s="31">
        <f>SUMIF($E$5:$E$19,"Individual Counselling",$G$5:$G$19)</f>
        <v>0</v>
      </c>
      <c r="G23" s="78">
        <f>SUMIF($E$5:$E$19,"Individual Counselling",$H$5:$H$19)</f>
        <v>0</v>
      </c>
      <c r="H23" s="55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80" t="s">
        <v>54</v>
      </c>
      <c r="B24" s="55"/>
      <c r="C24" s="55"/>
      <c r="D24" s="56"/>
      <c r="E24" s="31">
        <f>COUNTIF($E$5:$E$19,"Group Counselling")</f>
        <v>0</v>
      </c>
      <c r="F24" s="31">
        <f>SUMIF($E$5:$E$19,"Group Counselling",$G$5:$G$19)</f>
        <v>0</v>
      </c>
      <c r="G24" s="78">
        <f>SUMIF($E$5:$E$19,"Group Counselling",$H$5:$H$19)</f>
        <v>0</v>
      </c>
      <c r="H24" s="55"/>
      <c r="I24" s="5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80" t="s">
        <v>71</v>
      </c>
      <c r="B25" s="55"/>
      <c r="C25" s="55"/>
      <c r="D25" s="56"/>
      <c r="E25" s="31">
        <f>COUNTIF($E$5:$E$19,"Career / Family / Couple Counselling")</f>
        <v>0</v>
      </c>
      <c r="F25" s="31">
        <f>SUMIF($E$5:$E$19,"Career / Family / Couple Counselling",$G$5:$G$19)</f>
        <v>0</v>
      </c>
      <c r="G25" s="78">
        <f>SUMIF($E$5:$E$19,"Career / Family / Couple Counselling",$H$5:$H$19)</f>
        <v>0</v>
      </c>
      <c r="H25" s="55"/>
      <c r="I25" s="5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66" t="s">
        <v>64</v>
      </c>
      <c r="B26" s="55"/>
      <c r="C26" s="55"/>
      <c r="D26" s="56"/>
      <c r="E26" s="16">
        <f>COUNTIF($E$5:$E$19,"Professional Development")</f>
        <v>0</v>
      </c>
      <c r="F26" s="16">
        <f>SUMIF($E$5:$E$19,"Professional Development",$G$5:$G$19)</f>
        <v>0</v>
      </c>
      <c r="G26" s="81">
        <f>SUMIF($E$5:$E$19,"Professional Development",$H$5:$H$19)</f>
        <v>0</v>
      </c>
      <c r="H26" s="55"/>
      <c r="I26" s="5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66" t="s">
        <v>65</v>
      </c>
      <c r="B27" s="55"/>
      <c r="C27" s="55"/>
      <c r="D27" s="56"/>
      <c r="E27" s="16">
        <f>COUNTIF($E$5:$E$19,"Guidance Activities")</f>
        <v>0</v>
      </c>
      <c r="F27" s="16">
        <f>SUMIF($E$5:$E$19,"Guidance Activities",$G$5:$G$19)</f>
        <v>0</v>
      </c>
      <c r="G27" s="81">
        <f>SUMIF($E$5:$E$19,"Guidance Activities",$H$5:$H$19)</f>
        <v>0</v>
      </c>
      <c r="H27" s="55"/>
      <c r="I27" s="5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66" t="s">
        <v>67</v>
      </c>
      <c r="B28" s="55"/>
      <c r="C28" s="55"/>
      <c r="D28" s="56"/>
      <c r="E28" s="16">
        <f>COUNTIF($E$5:$E$19,"Supervision")</f>
        <v>0</v>
      </c>
      <c r="F28" s="16">
        <f>SUMIF($E$5:$E$19,"Supervision",$G$5:$G$19)</f>
        <v>0</v>
      </c>
      <c r="G28" s="81">
        <f>SUMIF($E$5:$E$19,"Supervision",$H$5:$H$19)</f>
        <v>0</v>
      </c>
      <c r="H28" s="55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66" t="s">
        <v>68</v>
      </c>
      <c r="B29" s="55"/>
      <c r="C29" s="55"/>
      <c r="D29" s="56"/>
      <c r="E29" s="16">
        <f>COUNTIF($E$5:$E$19,"Management and Administration")</f>
        <v>0</v>
      </c>
      <c r="F29" s="16">
        <f>SUMIF($E$5:$E$19,"Management and Administration",$G$5:$G$19)</f>
        <v>0</v>
      </c>
      <c r="G29" s="81">
        <f>SUMIF($E$5:$E$19,"Management and Administration",$H$5:$H$19)</f>
        <v>0</v>
      </c>
      <c r="H29" s="55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66" t="s">
        <v>78</v>
      </c>
      <c r="B30" s="55"/>
      <c r="C30" s="55"/>
      <c r="D30" s="56"/>
      <c r="E30" s="16">
        <f>COUNTIF($E$5:$E$19,"Face-to-Face Seminar")</f>
        <v>0</v>
      </c>
      <c r="F30" s="16">
        <f>SUMIF($E$5:$E$19,"Face-to-Face Seminar",$G$5:$G$19)</f>
        <v>0</v>
      </c>
      <c r="G30" s="81">
        <f>SUMIF($E$5:$E$19,"Face-to-Face Seminar",$H$5:$H$19)</f>
        <v>0</v>
      </c>
      <c r="H30" s="55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62" t="s">
        <v>80</v>
      </c>
      <c r="B31" s="61"/>
      <c r="C31" s="61"/>
      <c r="D31" s="63"/>
      <c r="E31" s="34">
        <f t="shared" ref="E31:G31" si="0">SUM(E23:E30)</f>
        <v>0</v>
      </c>
      <c r="F31" s="34">
        <f t="shared" si="0"/>
        <v>0</v>
      </c>
      <c r="G31" s="84">
        <f t="shared" si="0"/>
        <v>0</v>
      </c>
      <c r="H31" s="55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80" t="s">
        <v>82</v>
      </c>
      <c r="B32" s="55"/>
      <c r="C32" s="55"/>
      <c r="D32" s="56"/>
      <c r="E32" s="35"/>
      <c r="F32" s="35"/>
      <c r="G32" s="82">
        <f>G23+G24+G25</f>
        <v>0</v>
      </c>
      <c r="H32" s="55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92" t="s">
        <v>83</v>
      </c>
      <c r="B33" s="55"/>
      <c r="C33" s="55"/>
      <c r="D33" s="56"/>
      <c r="E33" s="36"/>
      <c r="F33" s="36"/>
      <c r="G33" s="83">
        <f>G31-G32</f>
        <v>0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87" t="s">
        <v>85</v>
      </c>
      <c r="B35" s="46"/>
      <c r="C35" s="46"/>
      <c r="D35" s="46"/>
      <c r="E35" s="46"/>
      <c r="F35" s="46"/>
      <c r="G35" s="46"/>
      <c r="H35" s="46"/>
      <c r="I35" s="8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48"/>
      <c r="B36" s="49"/>
      <c r="C36" s="49"/>
      <c r="D36" s="49"/>
      <c r="E36" s="49"/>
      <c r="F36" s="49"/>
      <c r="G36" s="49"/>
      <c r="H36" s="49"/>
      <c r="I36" s="8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48"/>
      <c r="B37" s="49"/>
      <c r="C37" s="49"/>
      <c r="D37" s="49"/>
      <c r="E37" s="49"/>
      <c r="F37" s="49"/>
      <c r="G37" s="49"/>
      <c r="H37" s="49"/>
      <c r="I37" s="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48"/>
      <c r="B38" s="49"/>
      <c r="C38" s="49"/>
      <c r="D38" s="49"/>
      <c r="E38" s="49"/>
      <c r="F38" s="49"/>
      <c r="G38" s="49"/>
      <c r="H38" s="49"/>
      <c r="I38" s="8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48"/>
      <c r="B39" s="49"/>
      <c r="C39" s="49"/>
      <c r="D39" s="49"/>
      <c r="E39" s="49"/>
      <c r="F39" s="49"/>
      <c r="G39" s="49"/>
      <c r="H39" s="49"/>
      <c r="I39" s="8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">
      <c r="A40" s="90"/>
      <c r="B40" s="86"/>
      <c r="C40" s="86"/>
      <c r="D40" s="86"/>
      <c r="E40" s="86"/>
      <c r="F40" s="86"/>
      <c r="G40" s="86"/>
      <c r="H40" s="86"/>
      <c r="I40" s="9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73"/>
      <c r="B41" s="49"/>
      <c r="C41" s="49"/>
      <c r="D41" s="49"/>
      <c r="E41" s="1"/>
      <c r="F41" s="73"/>
      <c r="G41" s="49"/>
      <c r="H41" s="49"/>
      <c r="I41" s="4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75" t="s">
        <v>88</v>
      </c>
      <c r="B42" s="61"/>
      <c r="C42" s="61"/>
      <c r="D42" s="63"/>
      <c r="E42" s="1"/>
      <c r="F42" s="76" t="s">
        <v>89</v>
      </c>
      <c r="G42" s="61"/>
      <c r="H42" s="6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">
      <c r="A43" s="38" t="s">
        <v>90</v>
      </c>
      <c r="B43" s="74"/>
      <c r="C43" s="55"/>
      <c r="D43" s="56"/>
      <c r="E43" s="1"/>
      <c r="F43" s="38" t="s">
        <v>90</v>
      </c>
      <c r="G43" s="74"/>
      <c r="H43" s="55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">
      <c r="A44" s="1"/>
      <c r="B44" s="73"/>
      <c r="C44" s="49"/>
      <c r="D44" s="49"/>
      <c r="E44" s="1"/>
      <c r="F44" s="1"/>
      <c r="G44" s="73"/>
      <c r="H44" s="49"/>
      <c r="I44" s="4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">
      <c r="A45" s="38" t="s">
        <v>92</v>
      </c>
      <c r="B45" s="74"/>
      <c r="C45" s="55"/>
      <c r="D45" s="56"/>
      <c r="E45" s="1"/>
      <c r="F45" s="38" t="s">
        <v>92</v>
      </c>
      <c r="G45" s="74"/>
      <c r="H45" s="55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">
      <c r="A46" s="1"/>
      <c r="B46" s="73"/>
      <c r="C46" s="49"/>
      <c r="D46" s="49"/>
      <c r="E46" s="1"/>
      <c r="F46" s="1"/>
      <c r="G46" s="73"/>
      <c r="H46" s="49"/>
      <c r="I46" s="4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8" t="s">
        <v>94</v>
      </c>
      <c r="B47" s="74"/>
      <c r="C47" s="55"/>
      <c r="D47" s="56"/>
      <c r="E47" s="1"/>
      <c r="F47" s="38" t="s">
        <v>94</v>
      </c>
      <c r="G47" s="74"/>
      <c r="H47" s="55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5">
    <mergeCell ref="A34:I34"/>
    <mergeCell ref="A35:I40"/>
    <mergeCell ref="A33:D33"/>
    <mergeCell ref="G32:I32"/>
    <mergeCell ref="G33:I33"/>
    <mergeCell ref="G28:I28"/>
    <mergeCell ref="G29:I29"/>
    <mergeCell ref="G30:I30"/>
    <mergeCell ref="G31:I31"/>
    <mergeCell ref="G46:I46"/>
    <mergeCell ref="G47:I47"/>
    <mergeCell ref="B46:D46"/>
    <mergeCell ref="B45:D45"/>
    <mergeCell ref="B47:D47"/>
    <mergeCell ref="A25:D25"/>
    <mergeCell ref="G25:I25"/>
    <mergeCell ref="A26:D26"/>
    <mergeCell ref="G26:I26"/>
    <mergeCell ref="G27:I27"/>
    <mergeCell ref="A1:I1"/>
    <mergeCell ref="A2:B2"/>
    <mergeCell ref="D2:E2"/>
    <mergeCell ref="G2:H2"/>
    <mergeCell ref="A21:I21"/>
    <mergeCell ref="G45:I45"/>
    <mergeCell ref="B43:D43"/>
    <mergeCell ref="A42:D42"/>
    <mergeCell ref="F42:I42"/>
    <mergeCell ref="G22:I22"/>
    <mergeCell ref="G23:I23"/>
    <mergeCell ref="A22:D22"/>
    <mergeCell ref="A23:D23"/>
    <mergeCell ref="A27:D27"/>
    <mergeCell ref="A28:D28"/>
    <mergeCell ref="A29:D29"/>
    <mergeCell ref="A30:D30"/>
    <mergeCell ref="A31:D31"/>
    <mergeCell ref="A32:D32"/>
    <mergeCell ref="A24:D24"/>
    <mergeCell ref="G24:I24"/>
    <mergeCell ref="G44:I44"/>
    <mergeCell ref="G43:I43"/>
    <mergeCell ref="A41:D41"/>
    <mergeCell ref="F41:I41"/>
    <mergeCell ref="B44:D44"/>
  </mergeCells>
  <dataValidations count="1">
    <dataValidation type="list" allowBlank="1" showInputMessage="1" showErrorMessage="1" prompt="Invalid - Select from the dropdown list." sqref="E5:E19" xr:uid="{00000000-0002-0000-0900-000000000000}">
      <formula1>"Individual Counselling,Group Counselling,Career / Family / Couple Counselling,Professional Development,Guidance Activities,Supervision,Management and Administration,Face-to-Face Seminar,Other"</formula1>
    </dataValidation>
  </dataValidation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Z999"/>
  <sheetViews>
    <sheetView showGridLines="0" workbookViewId="0">
      <selection activeCell="H10" sqref="H10"/>
    </sheetView>
  </sheetViews>
  <sheetFormatPr defaultColWidth="14.44140625" defaultRowHeight="15" customHeight="1" x14ac:dyDescent="0.3"/>
  <cols>
    <col min="1" max="1" width="9.5546875" customWidth="1"/>
    <col min="2" max="3" width="13" customWidth="1"/>
    <col min="4" max="4" width="28" customWidth="1"/>
    <col min="5" max="5" width="22" customWidth="1"/>
    <col min="6" max="7" width="12" customWidth="1"/>
    <col min="8" max="8" width="13" customWidth="1"/>
    <col min="9" max="9" width="28" customWidth="1"/>
  </cols>
  <sheetData>
    <row r="1" spans="1:26" ht="30" customHeight="1" x14ac:dyDescent="0.3">
      <c r="A1" s="70" t="s">
        <v>112</v>
      </c>
      <c r="B1" s="61"/>
      <c r="C1" s="61"/>
      <c r="D1" s="61"/>
      <c r="E1" s="61"/>
      <c r="F1" s="61"/>
      <c r="G1" s="61"/>
      <c r="H1" s="61"/>
      <c r="I1" s="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77" t="s">
        <v>3</v>
      </c>
      <c r="B2" s="63"/>
      <c r="C2" s="5">
        <v>8</v>
      </c>
      <c r="D2" s="77" t="s">
        <v>4</v>
      </c>
      <c r="E2" s="63"/>
      <c r="F2" s="93">
        <v>46326</v>
      </c>
      <c r="G2" s="77" t="s">
        <v>5</v>
      </c>
      <c r="H2" s="63"/>
      <c r="I2" s="94">
        <v>46332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8</v>
      </c>
      <c r="G4" s="9" t="s">
        <v>22</v>
      </c>
      <c r="H4" s="9" t="s">
        <v>23</v>
      </c>
      <c r="I4" s="9" t="s">
        <v>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0">
        <v>1</v>
      </c>
      <c r="B5" s="14">
        <v>46326</v>
      </c>
      <c r="C5" s="11" t="s">
        <v>125</v>
      </c>
      <c r="D5" s="17" t="s">
        <v>128</v>
      </c>
      <c r="E5" s="11" t="s">
        <v>78</v>
      </c>
      <c r="F5" s="11"/>
      <c r="G5" s="11"/>
      <c r="H5" s="20">
        <v>3</v>
      </c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9">
        <v>2</v>
      </c>
      <c r="B6" s="22"/>
      <c r="C6" s="21"/>
      <c r="D6" s="24"/>
      <c r="E6" s="21"/>
      <c r="F6" s="21"/>
      <c r="G6" s="21"/>
      <c r="H6" s="26"/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3</v>
      </c>
      <c r="B7" s="14"/>
      <c r="C7" s="11"/>
      <c r="D7" s="17"/>
      <c r="E7" s="11"/>
      <c r="F7" s="11"/>
      <c r="G7" s="11"/>
      <c r="H7" s="20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4</v>
      </c>
      <c r="B8" s="22"/>
      <c r="C8" s="21"/>
      <c r="D8" s="24"/>
      <c r="E8" s="21"/>
      <c r="F8" s="21"/>
      <c r="G8" s="21"/>
      <c r="H8" s="26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5</v>
      </c>
      <c r="B9" s="14"/>
      <c r="C9" s="11"/>
      <c r="D9" s="17"/>
      <c r="E9" s="11"/>
      <c r="F9" s="11"/>
      <c r="G9" s="11"/>
      <c r="H9" s="20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6</v>
      </c>
      <c r="B10" s="22"/>
      <c r="C10" s="21"/>
      <c r="D10" s="24"/>
      <c r="E10" s="21"/>
      <c r="F10" s="21"/>
      <c r="G10" s="21"/>
      <c r="H10" s="26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7</v>
      </c>
      <c r="B11" s="14"/>
      <c r="C11" s="11"/>
      <c r="D11" s="17"/>
      <c r="E11" s="11"/>
      <c r="F11" s="11"/>
      <c r="G11" s="11"/>
      <c r="H11" s="20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8</v>
      </c>
      <c r="B12" s="22"/>
      <c r="C12" s="21"/>
      <c r="D12" s="24"/>
      <c r="E12" s="21"/>
      <c r="F12" s="21"/>
      <c r="G12" s="21"/>
      <c r="H12" s="26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9</v>
      </c>
      <c r="B13" s="14"/>
      <c r="C13" s="11"/>
      <c r="D13" s="17"/>
      <c r="E13" s="11"/>
      <c r="F13" s="11"/>
      <c r="G13" s="11"/>
      <c r="H13" s="20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10</v>
      </c>
      <c r="B14" s="22"/>
      <c r="C14" s="21"/>
      <c r="D14" s="24"/>
      <c r="E14" s="21"/>
      <c r="F14" s="21"/>
      <c r="G14" s="21"/>
      <c r="H14" s="26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11</v>
      </c>
      <c r="B15" s="14"/>
      <c r="C15" s="11"/>
      <c r="D15" s="17"/>
      <c r="E15" s="11"/>
      <c r="F15" s="11"/>
      <c r="G15" s="11"/>
      <c r="H15" s="20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12</v>
      </c>
      <c r="B16" s="22"/>
      <c r="C16" s="21"/>
      <c r="D16" s="24"/>
      <c r="E16" s="21"/>
      <c r="F16" s="21"/>
      <c r="G16" s="21"/>
      <c r="H16" s="26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13</v>
      </c>
      <c r="B17" s="14"/>
      <c r="C17" s="11"/>
      <c r="D17" s="17"/>
      <c r="E17" s="11"/>
      <c r="F17" s="11"/>
      <c r="G17" s="11"/>
      <c r="H17" s="20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14</v>
      </c>
      <c r="B18" s="22"/>
      <c r="C18" s="21"/>
      <c r="D18" s="24"/>
      <c r="E18" s="21"/>
      <c r="F18" s="21"/>
      <c r="G18" s="21"/>
      <c r="H18" s="26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15</v>
      </c>
      <c r="B19" s="14"/>
      <c r="C19" s="11"/>
      <c r="D19" s="17"/>
      <c r="E19" s="11"/>
      <c r="F19" s="11"/>
      <c r="G19" s="11"/>
      <c r="H19" s="20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79" t="s">
        <v>53</v>
      </c>
      <c r="B21" s="61"/>
      <c r="C21" s="61"/>
      <c r="D21" s="61"/>
      <c r="E21" s="61"/>
      <c r="F21" s="61"/>
      <c r="G21" s="61"/>
      <c r="H21" s="61"/>
      <c r="I21" s="6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3">
      <c r="A22" s="71" t="s">
        <v>56</v>
      </c>
      <c r="B22" s="55"/>
      <c r="C22" s="55"/>
      <c r="D22" s="56"/>
      <c r="E22" s="9" t="s">
        <v>57</v>
      </c>
      <c r="F22" s="9" t="s">
        <v>58</v>
      </c>
      <c r="G22" s="77" t="s">
        <v>59</v>
      </c>
      <c r="H22" s="61"/>
      <c r="I22" s="6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80" t="s">
        <v>51</v>
      </c>
      <c r="B23" s="55"/>
      <c r="C23" s="55"/>
      <c r="D23" s="56"/>
      <c r="E23" s="31">
        <f>COUNTIF($E$5:$E$19,"Individual Counselling")</f>
        <v>0</v>
      </c>
      <c r="F23" s="31">
        <f>SUMIF($E$5:$E$19,"Individual Counselling",$G$5:$G$19)</f>
        <v>0</v>
      </c>
      <c r="G23" s="78">
        <f>SUMIF($E$5:$E$19,"Individual Counselling",$H$5:$H$19)</f>
        <v>0</v>
      </c>
      <c r="H23" s="55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80" t="s">
        <v>54</v>
      </c>
      <c r="B24" s="55"/>
      <c r="C24" s="55"/>
      <c r="D24" s="56"/>
      <c r="E24" s="31">
        <f>COUNTIF($E$5:$E$19,"Group Counselling")</f>
        <v>0</v>
      </c>
      <c r="F24" s="31">
        <f>SUMIF($E$5:$E$19,"Group Counselling",$G$5:$G$19)</f>
        <v>0</v>
      </c>
      <c r="G24" s="78">
        <f>SUMIF($E$5:$E$19,"Group Counselling",$H$5:$H$19)</f>
        <v>0</v>
      </c>
      <c r="H24" s="55"/>
      <c r="I24" s="5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80" t="s">
        <v>71</v>
      </c>
      <c r="B25" s="55"/>
      <c r="C25" s="55"/>
      <c r="D25" s="56"/>
      <c r="E25" s="31">
        <f>COUNTIF($E$5:$E$19,"Career / Family / Couple Counselling")</f>
        <v>0</v>
      </c>
      <c r="F25" s="31">
        <f>SUMIF($E$5:$E$19,"Career / Family / Couple Counselling",$G$5:$G$19)</f>
        <v>0</v>
      </c>
      <c r="G25" s="78">
        <f>SUMIF($E$5:$E$19,"Career / Family / Couple Counselling",$H$5:$H$19)</f>
        <v>0</v>
      </c>
      <c r="H25" s="55"/>
      <c r="I25" s="5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66" t="s">
        <v>64</v>
      </c>
      <c r="B26" s="55"/>
      <c r="C26" s="55"/>
      <c r="D26" s="56"/>
      <c r="E26" s="16">
        <f>COUNTIF($E$5:$E$19,"Professional Development")</f>
        <v>0</v>
      </c>
      <c r="F26" s="16">
        <f>SUMIF($E$5:$E$19,"Professional Development",$G$5:$G$19)</f>
        <v>0</v>
      </c>
      <c r="G26" s="81">
        <f>SUMIF($E$5:$E$19,"Professional Development",$H$5:$H$19)</f>
        <v>0</v>
      </c>
      <c r="H26" s="55"/>
      <c r="I26" s="5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66" t="s">
        <v>65</v>
      </c>
      <c r="B27" s="55"/>
      <c r="C27" s="55"/>
      <c r="D27" s="56"/>
      <c r="E27" s="16">
        <f>COUNTIF($E$5:$E$19,"Guidance Activities")</f>
        <v>0</v>
      </c>
      <c r="F27" s="16">
        <f>SUMIF($E$5:$E$19,"Guidance Activities",$G$5:$G$19)</f>
        <v>0</v>
      </c>
      <c r="G27" s="81">
        <f>SUMIF($E$5:$E$19,"Guidance Activities",$H$5:$H$19)</f>
        <v>0</v>
      </c>
      <c r="H27" s="55"/>
      <c r="I27" s="5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66" t="s">
        <v>67</v>
      </c>
      <c r="B28" s="55"/>
      <c r="C28" s="55"/>
      <c r="D28" s="56"/>
      <c r="E28" s="16">
        <f>COUNTIF($E$5:$E$19,"Supervision")</f>
        <v>0</v>
      </c>
      <c r="F28" s="16">
        <f>SUMIF($E$5:$E$19,"Supervision",$G$5:$G$19)</f>
        <v>0</v>
      </c>
      <c r="G28" s="81">
        <f>SUMIF($E$5:$E$19,"Supervision",$H$5:$H$19)</f>
        <v>0</v>
      </c>
      <c r="H28" s="55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66" t="s">
        <v>68</v>
      </c>
      <c r="B29" s="55"/>
      <c r="C29" s="55"/>
      <c r="D29" s="56"/>
      <c r="E29" s="16">
        <f>COUNTIF($E$5:$E$19,"Management and Administration")</f>
        <v>0</v>
      </c>
      <c r="F29" s="16">
        <f>SUMIF($E$5:$E$19,"Management and Administration",$G$5:$G$19)</f>
        <v>0</v>
      </c>
      <c r="G29" s="81">
        <f>SUMIF($E$5:$E$19,"Management and Administration",$H$5:$H$19)</f>
        <v>0</v>
      </c>
      <c r="H29" s="55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66" t="s">
        <v>78</v>
      </c>
      <c r="B30" s="55"/>
      <c r="C30" s="55"/>
      <c r="D30" s="56"/>
      <c r="E30" s="16">
        <f>COUNTIF($E$5:$E$19,"Face-to-Face Seminar")</f>
        <v>1</v>
      </c>
      <c r="F30" s="16">
        <f>SUMIF($E$5:$E$19,"Face-to-Face Seminar",$G$5:$G$19)</f>
        <v>0</v>
      </c>
      <c r="G30" s="81">
        <f>SUMIF($E$5:$E$19,"Face-to-Face Seminar",$H$5:$H$19)</f>
        <v>3</v>
      </c>
      <c r="H30" s="55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62" t="s">
        <v>80</v>
      </c>
      <c r="B31" s="61"/>
      <c r="C31" s="61"/>
      <c r="D31" s="63"/>
      <c r="E31" s="34">
        <f t="shared" ref="E31:G31" si="0">SUM(E23:E30)</f>
        <v>1</v>
      </c>
      <c r="F31" s="34">
        <f t="shared" si="0"/>
        <v>0</v>
      </c>
      <c r="G31" s="84">
        <f t="shared" si="0"/>
        <v>3</v>
      </c>
      <c r="H31" s="55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80" t="s">
        <v>82</v>
      </c>
      <c r="B32" s="55"/>
      <c r="C32" s="55"/>
      <c r="D32" s="56"/>
      <c r="E32" s="35"/>
      <c r="F32" s="35"/>
      <c r="G32" s="82">
        <f>G23+G24+G25</f>
        <v>0</v>
      </c>
      <c r="H32" s="55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92" t="s">
        <v>83</v>
      </c>
      <c r="B33" s="55"/>
      <c r="C33" s="55"/>
      <c r="D33" s="56"/>
      <c r="E33" s="36"/>
      <c r="F33" s="36"/>
      <c r="G33" s="83">
        <f>G31-G32</f>
        <v>3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87" t="s">
        <v>85</v>
      </c>
      <c r="B35" s="46"/>
      <c r="C35" s="46"/>
      <c r="D35" s="46"/>
      <c r="E35" s="46"/>
      <c r="F35" s="46"/>
      <c r="G35" s="46"/>
      <c r="H35" s="46"/>
      <c r="I35" s="8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48"/>
      <c r="B36" s="49"/>
      <c r="C36" s="49"/>
      <c r="D36" s="49"/>
      <c r="E36" s="49"/>
      <c r="F36" s="49"/>
      <c r="G36" s="49"/>
      <c r="H36" s="49"/>
      <c r="I36" s="8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48"/>
      <c r="B37" s="49"/>
      <c r="C37" s="49"/>
      <c r="D37" s="49"/>
      <c r="E37" s="49"/>
      <c r="F37" s="49"/>
      <c r="G37" s="49"/>
      <c r="H37" s="49"/>
      <c r="I37" s="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48"/>
      <c r="B38" s="49"/>
      <c r="C38" s="49"/>
      <c r="D38" s="49"/>
      <c r="E38" s="49"/>
      <c r="F38" s="49"/>
      <c r="G38" s="49"/>
      <c r="H38" s="49"/>
      <c r="I38" s="8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48"/>
      <c r="B39" s="49"/>
      <c r="C39" s="49"/>
      <c r="D39" s="49"/>
      <c r="E39" s="49"/>
      <c r="F39" s="49"/>
      <c r="G39" s="49"/>
      <c r="H39" s="49"/>
      <c r="I39" s="8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">
      <c r="A40" s="90"/>
      <c r="B40" s="86"/>
      <c r="C40" s="86"/>
      <c r="D40" s="86"/>
      <c r="E40" s="86"/>
      <c r="F40" s="86"/>
      <c r="G40" s="86"/>
      <c r="H40" s="86"/>
      <c r="I40" s="9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73"/>
      <c r="B41" s="49"/>
      <c r="C41" s="49"/>
      <c r="D41" s="49"/>
      <c r="E41" s="1"/>
      <c r="F41" s="73"/>
      <c r="G41" s="49"/>
      <c r="H41" s="49"/>
      <c r="I41" s="4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75" t="s">
        <v>88</v>
      </c>
      <c r="B42" s="61"/>
      <c r="C42" s="61"/>
      <c r="D42" s="63"/>
      <c r="E42" s="1"/>
      <c r="F42" s="76" t="s">
        <v>89</v>
      </c>
      <c r="G42" s="61"/>
      <c r="H42" s="6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">
      <c r="A43" s="38" t="s">
        <v>90</v>
      </c>
      <c r="B43" s="74"/>
      <c r="C43" s="55"/>
      <c r="D43" s="56"/>
      <c r="E43" s="1"/>
      <c r="F43" s="38" t="s">
        <v>90</v>
      </c>
      <c r="G43" s="74"/>
      <c r="H43" s="55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">
      <c r="A44" s="1"/>
      <c r="B44" s="73"/>
      <c r="C44" s="49"/>
      <c r="D44" s="49"/>
      <c r="E44" s="1"/>
      <c r="F44" s="1"/>
      <c r="G44" s="73"/>
      <c r="H44" s="49"/>
      <c r="I44" s="4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">
      <c r="A45" s="38" t="s">
        <v>92</v>
      </c>
      <c r="B45" s="74"/>
      <c r="C45" s="55"/>
      <c r="D45" s="56"/>
      <c r="E45" s="1"/>
      <c r="F45" s="38" t="s">
        <v>92</v>
      </c>
      <c r="G45" s="74"/>
      <c r="H45" s="55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">
      <c r="A46" s="1"/>
      <c r="B46" s="73"/>
      <c r="C46" s="49"/>
      <c r="D46" s="49"/>
      <c r="E46" s="1"/>
      <c r="F46" s="1"/>
      <c r="G46" s="73"/>
      <c r="H46" s="49"/>
      <c r="I46" s="4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8" t="s">
        <v>94</v>
      </c>
      <c r="B47" s="74"/>
      <c r="C47" s="55"/>
      <c r="D47" s="56"/>
      <c r="E47" s="1"/>
      <c r="F47" s="38" t="s">
        <v>94</v>
      </c>
      <c r="G47" s="74"/>
      <c r="H47" s="55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5">
    <mergeCell ref="A34:I34"/>
    <mergeCell ref="A35:I40"/>
    <mergeCell ref="A33:D33"/>
    <mergeCell ref="G32:I32"/>
    <mergeCell ref="G33:I33"/>
    <mergeCell ref="G28:I28"/>
    <mergeCell ref="G29:I29"/>
    <mergeCell ref="G30:I30"/>
    <mergeCell ref="G31:I31"/>
    <mergeCell ref="G46:I46"/>
    <mergeCell ref="G47:I47"/>
    <mergeCell ref="B46:D46"/>
    <mergeCell ref="B45:D45"/>
    <mergeCell ref="B47:D47"/>
    <mergeCell ref="A25:D25"/>
    <mergeCell ref="G25:I25"/>
    <mergeCell ref="A26:D26"/>
    <mergeCell ref="G26:I26"/>
    <mergeCell ref="G27:I27"/>
    <mergeCell ref="A1:I1"/>
    <mergeCell ref="A2:B2"/>
    <mergeCell ref="D2:E2"/>
    <mergeCell ref="G2:H2"/>
    <mergeCell ref="A21:I21"/>
    <mergeCell ref="G45:I45"/>
    <mergeCell ref="B43:D43"/>
    <mergeCell ref="A42:D42"/>
    <mergeCell ref="F42:I42"/>
    <mergeCell ref="G22:I22"/>
    <mergeCell ref="G23:I23"/>
    <mergeCell ref="A22:D22"/>
    <mergeCell ref="A23:D23"/>
    <mergeCell ref="A27:D27"/>
    <mergeCell ref="A28:D28"/>
    <mergeCell ref="A29:D29"/>
    <mergeCell ref="A30:D30"/>
    <mergeCell ref="A31:D31"/>
    <mergeCell ref="A32:D32"/>
    <mergeCell ref="A24:D24"/>
    <mergeCell ref="G24:I24"/>
    <mergeCell ref="G44:I44"/>
    <mergeCell ref="G43:I43"/>
    <mergeCell ref="A41:D41"/>
    <mergeCell ref="F41:I41"/>
    <mergeCell ref="B44:D44"/>
  </mergeCells>
  <dataValidations count="1">
    <dataValidation type="list" allowBlank="1" showInputMessage="1" showErrorMessage="1" prompt="Invalid - Select from the dropdown list." sqref="E5:E19" xr:uid="{00000000-0002-0000-0A00-000000000000}">
      <formula1>"Individual Counselling,Group Counselling,Career / Family / Couple Counselling,Professional Development,Guidance Activities,Supervision,Management and Administration,Face-to-Face Seminar,Other"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472C4"/>
  </sheetPr>
  <dimension ref="A1:Z999"/>
  <sheetViews>
    <sheetView showGridLines="0" topLeftCell="C1" workbookViewId="0">
      <pane ySplit="4" topLeftCell="A5" activePane="bottomLeft" state="frozen"/>
      <selection pane="bottomLeft" activeCell="I2" sqref="I2"/>
    </sheetView>
  </sheetViews>
  <sheetFormatPr defaultColWidth="14.44140625" defaultRowHeight="15" customHeight="1" x14ac:dyDescent="0.3"/>
  <cols>
    <col min="1" max="1" width="10.109375" customWidth="1"/>
    <col min="2" max="3" width="13" customWidth="1"/>
    <col min="4" max="4" width="28" customWidth="1"/>
    <col min="5" max="5" width="22" customWidth="1"/>
    <col min="6" max="7" width="12" customWidth="1"/>
    <col min="8" max="8" width="13" customWidth="1"/>
    <col min="9" max="9" width="28" customWidth="1"/>
  </cols>
  <sheetData>
    <row r="1" spans="1:26" ht="30" customHeight="1" x14ac:dyDescent="0.3">
      <c r="A1" s="70" t="s">
        <v>113</v>
      </c>
      <c r="B1" s="61"/>
      <c r="C1" s="61"/>
      <c r="D1" s="61"/>
      <c r="E1" s="61"/>
      <c r="F1" s="61"/>
      <c r="G1" s="61"/>
      <c r="H1" s="61"/>
      <c r="I1" s="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77" t="s">
        <v>3</v>
      </c>
      <c r="B2" s="63"/>
      <c r="C2" s="5">
        <v>9</v>
      </c>
      <c r="D2" s="77" t="s">
        <v>4</v>
      </c>
      <c r="E2" s="63"/>
      <c r="F2" s="93">
        <v>46333</v>
      </c>
      <c r="G2" s="77" t="s">
        <v>5</v>
      </c>
      <c r="H2" s="63"/>
      <c r="I2" s="94">
        <v>46339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8</v>
      </c>
      <c r="G4" s="9" t="s">
        <v>22</v>
      </c>
      <c r="H4" s="9" t="s">
        <v>23</v>
      </c>
      <c r="I4" s="9" t="s">
        <v>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0">
        <v>1</v>
      </c>
      <c r="B5" s="14"/>
      <c r="C5" s="11"/>
      <c r="D5" s="17"/>
      <c r="E5" s="11"/>
      <c r="F5" s="11"/>
      <c r="G5" s="11"/>
      <c r="H5" s="20"/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9">
        <v>2</v>
      </c>
      <c r="B6" s="22"/>
      <c r="C6" s="21"/>
      <c r="D6" s="24"/>
      <c r="E6" s="21"/>
      <c r="F6" s="21"/>
      <c r="G6" s="21"/>
      <c r="H6" s="26"/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3</v>
      </c>
      <c r="B7" s="14"/>
      <c r="C7" s="11"/>
      <c r="D7" s="17"/>
      <c r="E7" s="11"/>
      <c r="F7" s="11"/>
      <c r="G7" s="11"/>
      <c r="H7" s="20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4</v>
      </c>
      <c r="B8" s="22"/>
      <c r="C8" s="21"/>
      <c r="D8" s="24"/>
      <c r="E8" s="21"/>
      <c r="F8" s="21"/>
      <c r="G8" s="21"/>
      <c r="H8" s="26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5</v>
      </c>
      <c r="B9" s="14"/>
      <c r="C9" s="11"/>
      <c r="D9" s="17"/>
      <c r="E9" s="11"/>
      <c r="F9" s="11"/>
      <c r="G9" s="11"/>
      <c r="H9" s="20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6</v>
      </c>
      <c r="B10" s="22"/>
      <c r="C10" s="21"/>
      <c r="D10" s="24"/>
      <c r="E10" s="21"/>
      <c r="F10" s="21"/>
      <c r="G10" s="21"/>
      <c r="H10" s="26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7</v>
      </c>
      <c r="B11" s="14"/>
      <c r="C11" s="11"/>
      <c r="D11" s="17"/>
      <c r="E11" s="11"/>
      <c r="F11" s="11"/>
      <c r="G11" s="11"/>
      <c r="H11" s="20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8</v>
      </c>
      <c r="B12" s="22"/>
      <c r="C12" s="21"/>
      <c r="D12" s="24"/>
      <c r="E12" s="21"/>
      <c r="F12" s="21"/>
      <c r="G12" s="21"/>
      <c r="H12" s="26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9</v>
      </c>
      <c r="B13" s="14"/>
      <c r="C13" s="11"/>
      <c r="D13" s="17"/>
      <c r="E13" s="11"/>
      <c r="F13" s="11"/>
      <c r="G13" s="11"/>
      <c r="H13" s="20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10</v>
      </c>
      <c r="B14" s="22"/>
      <c r="C14" s="21"/>
      <c r="D14" s="24"/>
      <c r="E14" s="21"/>
      <c r="F14" s="21"/>
      <c r="G14" s="21"/>
      <c r="H14" s="26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11</v>
      </c>
      <c r="B15" s="14"/>
      <c r="C15" s="11"/>
      <c r="D15" s="17"/>
      <c r="E15" s="11"/>
      <c r="F15" s="11"/>
      <c r="G15" s="11"/>
      <c r="H15" s="20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12</v>
      </c>
      <c r="B16" s="22"/>
      <c r="C16" s="21"/>
      <c r="D16" s="24"/>
      <c r="E16" s="21"/>
      <c r="F16" s="21"/>
      <c r="G16" s="21"/>
      <c r="H16" s="26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13</v>
      </c>
      <c r="B17" s="14"/>
      <c r="C17" s="11"/>
      <c r="D17" s="17"/>
      <c r="E17" s="11"/>
      <c r="F17" s="11"/>
      <c r="G17" s="11"/>
      <c r="H17" s="20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14</v>
      </c>
      <c r="B18" s="22"/>
      <c r="C18" s="21"/>
      <c r="D18" s="24"/>
      <c r="E18" s="21"/>
      <c r="F18" s="21"/>
      <c r="G18" s="21"/>
      <c r="H18" s="26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15</v>
      </c>
      <c r="B19" s="14"/>
      <c r="C19" s="11"/>
      <c r="D19" s="17"/>
      <c r="E19" s="11"/>
      <c r="F19" s="11"/>
      <c r="G19" s="11"/>
      <c r="H19" s="20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79" t="s">
        <v>53</v>
      </c>
      <c r="B21" s="61"/>
      <c r="C21" s="61"/>
      <c r="D21" s="61"/>
      <c r="E21" s="61"/>
      <c r="F21" s="61"/>
      <c r="G21" s="61"/>
      <c r="H21" s="61"/>
      <c r="I21" s="6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3">
      <c r="A22" s="71" t="s">
        <v>56</v>
      </c>
      <c r="B22" s="55"/>
      <c r="C22" s="55"/>
      <c r="D22" s="56"/>
      <c r="E22" s="9" t="s">
        <v>57</v>
      </c>
      <c r="F22" s="9" t="s">
        <v>58</v>
      </c>
      <c r="G22" s="77" t="s">
        <v>59</v>
      </c>
      <c r="H22" s="61"/>
      <c r="I22" s="6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80" t="s">
        <v>51</v>
      </c>
      <c r="B23" s="55"/>
      <c r="C23" s="55"/>
      <c r="D23" s="56"/>
      <c r="E23" s="31">
        <f>COUNTIF($E$5:$E$19,"Individual Counselling")</f>
        <v>0</v>
      </c>
      <c r="F23" s="31">
        <f>SUMIF($E$5:$E$19,"Individual Counselling",$G$5:$G$19)</f>
        <v>0</v>
      </c>
      <c r="G23" s="78">
        <f>SUMIF($E$5:$E$19,"Individual Counselling",$H$5:$H$19)</f>
        <v>0</v>
      </c>
      <c r="H23" s="55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80" t="s">
        <v>54</v>
      </c>
      <c r="B24" s="55"/>
      <c r="C24" s="55"/>
      <c r="D24" s="56"/>
      <c r="E24" s="31">
        <f>COUNTIF($E$5:$E$19,"Group Counselling")</f>
        <v>0</v>
      </c>
      <c r="F24" s="31">
        <f>SUMIF($E$5:$E$19,"Group Counselling",$G$5:$G$19)</f>
        <v>0</v>
      </c>
      <c r="G24" s="78">
        <f>SUMIF($E$5:$E$19,"Group Counselling",$H$5:$H$19)</f>
        <v>0</v>
      </c>
      <c r="H24" s="55"/>
      <c r="I24" s="5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80" t="s">
        <v>71</v>
      </c>
      <c r="B25" s="55"/>
      <c r="C25" s="55"/>
      <c r="D25" s="56"/>
      <c r="E25" s="31">
        <f>COUNTIF($E$5:$E$19,"Career / Family / Couple Counselling")</f>
        <v>0</v>
      </c>
      <c r="F25" s="31">
        <f>SUMIF($E$5:$E$19,"Career / Family / Couple Counselling",$G$5:$G$19)</f>
        <v>0</v>
      </c>
      <c r="G25" s="78">
        <f>SUMIF($E$5:$E$19,"Career / Family / Couple Counselling",$H$5:$H$19)</f>
        <v>0</v>
      </c>
      <c r="H25" s="55"/>
      <c r="I25" s="5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66" t="s">
        <v>64</v>
      </c>
      <c r="B26" s="55"/>
      <c r="C26" s="55"/>
      <c r="D26" s="56"/>
      <c r="E26" s="16">
        <f>COUNTIF($E$5:$E$19,"Professional Development")</f>
        <v>0</v>
      </c>
      <c r="F26" s="16">
        <f>SUMIF($E$5:$E$19,"Professional Development",$G$5:$G$19)</f>
        <v>0</v>
      </c>
      <c r="G26" s="81">
        <f>SUMIF($E$5:$E$19,"Professional Development",$H$5:$H$19)</f>
        <v>0</v>
      </c>
      <c r="H26" s="55"/>
      <c r="I26" s="5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66" t="s">
        <v>65</v>
      </c>
      <c r="B27" s="55"/>
      <c r="C27" s="55"/>
      <c r="D27" s="56"/>
      <c r="E27" s="16">
        <f>COUNTIF($E$5:$E$19,"Guidance Activities")</f>
        <v>0</v>
      </c>
      <c r="F27" s="16">
        <f>SUMIF($E$5:$E$19,"Guidance Activities",$G$5:$G$19)</f>
        <v>0</v>
      </c>
      <c r="G27" s="81">
        <f>SUMIF($E$5:$E$19,"Guidance Activities",$H$5:$H$19)</f>
        <v>0</v>
      </c>
      <c r="H27" s="55"/>
      <c r="I27" s="5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66" t="s">
        <v>67</v>
      </c>
      <c r="B28" s="55"/>
      <c r="C28" s="55"/>
      <c r="D28" s="56"/>
      <c r="E28" s="16">
        <f>COUNTIF($E$5:$E$19,"Supervision")</f>
        <v>0</v>
      </c>
      <c r="F28" s="16">
        <f>SUMIF($E$5:$E$19,"Supervision",$G$5:$G$19)</f>
        <v>0</v>
      </c>
      <c r="G28" s="81">
        <f>SUMIF($E$5:$E$19,"Supervision",$H$5:$H$19)</f>
        <v>0</v>
      </c>
      <c r="H28" s="55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66" t="s">
        <v>68</v>
      </c>
      <c r="B29" s="55"/>
      <c r="C29" s="55"/>
      <c r="D29" s="56"/>
      <c r="E29" s="16">
        <f>COUNTIF($E$5:$E$19,"Management and Administration")</f>
        <v>0</v>
      </c>
      <c r="F29" s="16">
        <f>SUMIF($E$5:$E$19,"Management and Administration",$G$5:$G$19)</f>
        <v>0</v>
      </c>
      <c r="G29" s="81">
        <f>SUMIF($E$5:$E$19,"Management and Administration",$H$5:$H$19)</f>
        <v>0</v>
      </c>
      <c r="H29" s="55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66" t="s">
        <v>78</v>
      </c>
      <c r="B30" s="55"/>
      <c r="C30" s="55"/>
      <c r="D30" s="56"/>
      <c r="E30" s="16">
        <f>COUNTIF($E$5:$E$19,"Face-to-Face Seminar")</f>
        <v>0</v>
      </c>
      <c r="F30" s="16">
        <f>SUMIF($E$5:$E$19,"Face-to-Face Seminar",$G$5:$G$19)</f>
        <v>0</v>
      </c>
      <c r="G30" s="81">
        <f>SUMIF($E$5:$E$19,"Face-to-Face Seminar",$H$5:$H$19)</f>
        <v>0</v>
      </c>
      <c r="H30" s="55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62" t="s">
        <v>80</v>
      </c>
      <c r="B31" s="61"/>
      <c r="C31" s="61"/>
      <c r="D31" s="63"/>
      <c r="E31" s="34">
        <f t="shared" ref="E31:G31" si="0">SUM(E23:E30)</f>
        <v>0</v>
      </c>
      <c r="F31" s="34">
        <f t="shared" si="0"/>
        <v>0</v>
      </c>
      <c r="G31" s="84">
        <f t="shared" si="0"/>
        <v>0</v>
      </c>
      <c r="H31" s="55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80" t="s">
        <v>82</v>
      </c>
      <c r="B32" s="55"/>
      <c r="C32" s="55"/>
      <c r="D32" s="56"/>
      <c r="E32" s="35"/>
      <c r="F32" s="35"/>
      <c r="G32" s="82">
        <f>G23+G24+G25</f>
        <v>0</v>
      </c>
      <c r="H32" s="55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92" t="s">
        <v>83</v>
      </c>
      <c r="B33" s="55"/>
      <c r="C33" s="55"/>
      <c r="D33" s="56"/>
      <c r="E33" s="36"/>
      <c r="F33" s="36"/>
      <c r="G33" s="83">
        <f>G31-G32</f>
        <v>0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87" t="s">
        <v>85</v>
      </c>
      <c r="B35" s="46"/>
      <c r="C35" s="46"/>
      <c r="D35" s="46"/>
      <c r="E35" s="46"/>
      <c r="F35" s="46"/>
      <c r="G35" s="46"/>
      <c r="H35" s="46"/>
      <c r="I35" s="8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48"/>
      <c r="B36" s="49"/>
      <c r="C36" s="49"/>
      <c r="D36" s="49"/>
      <c r="E36" s="49"/>
      <c r="F36" s="49"/>
      <c r="G36" s="49"/>
      <c r="H36" s="49"/>
      <c r="I36" s="8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48"/>
      <c r="B37" s="49"/>
      <c r="C37" s="49"/>
      <c r="D37" s="49"/>
      <c r="E37" s="49"/>
      <c r="F37" s="49"/>
      <c r="G37" s="49"/>
      <c r="H37" s="49"/>
      <c r="I37" s="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48"/>
      <c r="B38" s="49"/>
      <c r="C38" s="49"/>
      <c r="D38" s="49"/>
      <c r="E38" s="49"/>
      <c r="F38" s="49"/>
      <c r="G38" s="49"/>
      <c r="H38" s="49"/>
      <c r="I38" s="8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48"/>
      <c r="B39" s="49"/>
      <c r="C39" s="49"/>
      <c r="D39" s="49"/>
      <c r="E39" s="49"/>
      <c r="F39" s="49"/>
      <c r="G39" s="49"/>
      <c r="H39" s="49"/>
      <c r="I39" s="8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">
      <c r="A40" s="90"/>
      <c r="B40" s="86"/>
      <c r="C40" s="86"/>
      <c r="D40" s="86"/>
      <c r="E40" s="86"/>
      <c r="F40" s="86"/>
      <c r="G40" s="86"/>
      <c r="H40" s="86"/>
      <c r="I40" s="9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73"/>
      <c r="B41" s="49"/>
      <c r="C41" s="49"/>
      <c r="D41" s="49"/>
      <c r="E41" s="1"/>
      <c r="F41" s="73"/>
      <c r="G41" s="49"/>
      <c r="H41" s="49"/>
      <c r="I41" s="4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75" t="s">
        <v>88</v>
      </c>
      <c r="B42" s="61"/>
      <c r="C42" s="61"/>
      <c r="D42" s="63"/>
      <c r="E42" s="1"/>
      <c r="F42" s="76" t="s">
        <v>89</v>
      </c>
      <c r="G42" s="61"/>
      <c r="H42" s="6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">
      <c r="A43" s="38" t="s">
        <v>90</v>
      </c>
      <c r="B43" s="74"/>
      <c r="C43" s="55"/>
      <c r="D43" s="56"/>
      <c r="E43" s="1"/>
      <c r="F43" s="38" t="s">
        <v>90</v>
      </c>
      <c r="G43" s="74"/>
      <c r="H43" s="55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">
      <c r="A44" s="1"/>
      <c r="B44" s="73"/>
      <c r="C44" s="49"/>
      <c r="D44" s="49"/>
      <c r="E44" s="1"/>
      <c r="F44" s="1"/>
      <c r="G44" s="73"/>
      <c r="H44" s="49"/>
      <c r="I44" s="4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">
      <c r="A45" s="38" t="s">
        <v>92</v>
      </c>
      <c r="B45" s="74"/>
      <c r="C45" s="55"/>
      <c r="D45" s="56"/>
      <c r="E45" s="1"/>
      <c r="F45" s="38" t="s">
        <v>92</v>
      </c>
      <c r="G45" s="74"/>
      <c r="H45" s="55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">
      <c r="A46" s="1"/>
      <c r="B46" s="73"/>
      <c r="C46" s="49"/>
      <c r="D46" s="49"/>
      <c r="E46" s="1"/>
      <c r="F46" s="1"/>
      <c r="G46" s="73"/>
      <c r="H46" s="49"/>
      <c r="I46" s="4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8" t="s">
        <v>94</v>
      </c>
      <c r="B47" s="74"/>
      <c r="C47" s="55"/>
      <c r="D47" s="56"/>
      <c r="E47" s="1"/>
      <c r="F47" s="38" t="s">
        <v>94</v>
      </c>
      <c r="G47" s="74"/>
      <c r="H47" s="55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5">
    <mergeCell ref="A34:I34"/>
    <mergeCell ref="A35:I40"/>
    <mergeCell ref="A33:D33"/>
    <mergeCell ref="G32:I32"/>
    <mergeCell ref="G33:I33"/>
    <mergeCell ref="G28:I28"/>
    <mergeCell ref="G29:I29"/>
    <mergeCell ref="G30:I30"/>
    <mergeCell ref="G31:I31"/>
    <mergeCell ref="G46:I46"/>
    <mergeCell ref="G47:I47"/>
    <mergeCell ref="B46:D46"/>
    <mergeCell ref="B45:D45"/>
    <mergeCell ref="B47:D47"/>
    <mergeCell ref="A25:D25"/>
    <mergeCell ref="G25:I25"/>
    <mergeCell ref="A26:D26"/>
    <mergeCell ref="G26:I26"/>
    <mergeCell ref="G27:I27"/>
    <mergeCell ref="A1:I1"/>
    <mergeCell ref="A2:B2"/>
    <mergeCell ref="D2:E2"/>
    <mergeCell ref="G2:H2"/>
    <mergeCell ref="A21:I21"/>
    <mergeCell ref="G45:I45"/>
    <mergeCell ref="B43:D43"/>
    <mergeCell ref="A42:D42"/>
    <mergeCell ref="F42:I42"/>
    <mergeCell ref="G22:I22"/>
    <mergeCell ref="G23:I23"/>
    <mergeCell ref="A22:D22"/>
    <mergeCell ref="A23:D23"/>
    <mergeCell ref="A27:D27"/>
    <mergeCell ref="A28:D28"/>
    <mergeCell ref="A29:D29"/>
    <mergeCell ref="A30:D30"/>
    <mergeCell ref="A31:D31"/>
    <mergeCell ref="A32:D32"/>
    <mergeCell ref="A24:D24"/>
    <mergeCell ref="G24:I24"/>
    <mergeCell ref="G44:I44"/>
    <mergeCell ref="G43:I43"/>
    <mergeCell ref="A41:D41"/>
    <mergeCell ref="F41:I41"/>
    <mergeCell ref="B44:D44"/>
  </mergeCells>
  <dataValidations count="1">
    <dataValidation type="list" allowBlank="1" showInputMessage="1" showErrorMessage="1" prompt="Invalid - Select from the dropdown list." sqref="E5:E19" xr:uid="{00000000-0002-0000-0B00-000000000000}">
      <formula1>"Individual Counselling,Group Counselling,Career / Family / Couple Counselling,Professional Development,Guidance Activities,Supervision,Management and Administration,Face-to-Face Seminar,Other"</formula1>
    </dataValidation>
  </dataValidation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Z999"/>
  <sheetViews>
    <sheetView showGridLines="0" workbookViewId="0">
      <pane ySplit="4" topLeftCell="A5" activePane="bottomLeft" state="frozen"/>
      <selection pane="bottomLeft" activeCell="D10" sqref="D10"/>
    </sheetView>
  </sheetViews>
  <sheetFormatPr defaultColWidth="14.44140625" defaultRowHeight="15" customHeight="1" x14ac:dyDescent="0.3"/>
  <cols>
    <col min="1" max="1" width="10.44140625" customWidth="1"/>
    <col min="2" max="3" width="13" customWidth="1"/>
    <col min="4" max="4" width="28" customWidth="1"/>
    <col min="5" max="5" width="22" customWidth="1"/>
    <col min="6" max="7" width="12" customWidth="1"/>
    <col min="8" max="8" width="13" customWidth="1"/>
    <col min="9" max="9" width="28" customWidth="1"/>
  </cols>
  <sheetData>
    <row r="1" spans="1:26" ht="30" customHeight="1" x14ac:dyDescent="0.3">
      <c r="A1" s="70" t="s">
        <v>114</v>
      </c>
      <c r="B1" s="61"/>
      <c r="C1" s="61"/>
      <c r="D1" s="61"/>
      <c r="E1" s="61"/>
      <c r="F1" s="61"/>
      <c r="G1" s="61"/>
      <c r="H1" s="61"/>
      <c r="I1" s="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77" t="s">
        <v>3</v>
      </c>
      <c r="B2" s="63"/>
      <c r="C2" s="5">
        <v>10</v>
      </c>
      <c r="D2" s="77" t="s">
        <v>4</v>
      </c>
      <c r="E2" s="63"/>
      <c r="F2" s="93">
        <v>46340</v>
      </c>
      <c r="G2" s="77" t="s">
        <v>5</v>
      </c>
      <c r="H2" s="63"/>
      <c r="I2" s="94">
        <v>46346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8</v>
      </c>
      <c r="G4" s="9" t="s">
        <v>22</v>
      </c>
      <c r="H4" s="9" t="s">
        <v>23</v>
      </c>
      <c r="I4" s="9" t="s">
        <v>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0">
        <v>1</v>
      </c>
      <c r="B5" s="14"/>
      <c r="C5" s="11"/>
      <c r="D5" s="17"/>
      <c r="E5" s="11"/>
      <c r="F5" s="11"/>
      <c r="G5" s="11"/>
      <c r="H5" s="20"/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9">
        <v>2</v>
      </c>
      <c r="B6" s="22"/>
      <c r="C6" s="21"/>
      <c r="D6" s="24"/>
      <c r="E6" s="21"/>
      <c r="F6" s="21"/>
      <c r="G6" s="21"/>
      <c r="H6" s="26"/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3</v>
      </c>
      <c r="B7" s="14"/>
      <c r="C7" s="11"/>
      <c r="D7" s="17"/>
      <c r="E7" s="11"/>
      <c r="F7" s="11"/>
      <c r="G7" s="11"/>
      <c r="H7" s="20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4</v>
      </c>
      <c r="B8" s="22"/>
      <c r="C8" s="21"/>
      <c r="D8" s="24"/>
      <c r="E8" s="21"/>
      <c r="F8" s="21"/>
      <c r="G8" s="21"/>
      <c r="H8" s="26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5</v>
      </c>
      <c r="B9" s="14"/>
      <c r="C9" s="11"/>
      <c r="D9" s="17"/>
      <c r="E9" s="11"/>
      <c r="F9" s="11"/>
      <c r="G9" s="11"/>
      <c r="H9" s="20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6</v>
      </c>
      <c r="B10" s="22"/>
      <c r="C10" s="21"/>
      <c r="D10" s="24"/>
      <c r="E10" s="21"/>
      <c r="F10" s="21"/>
      <c r="G10" s="21"/>
      <c r="H10" s="26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7</v>
      </c>
      <c r="B11" s="14"/>
      <c r="C11" s="11"/>
      <c r="D11" s="17"/>
      <c r="E11" s="11"/>
      <c r="F11" s="11"/>
      <c r="G11" s="11"/>
      <c r="H11" s="20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8</v>
      </c>
      <c r="B12" s="22"/>
      <c r="C12" s="21"/>
      <c r="D12" s="24"/>
      <c r="E12" s="21"/>
      <c r="F12" s="21"/>
      <c r="G12" s="21"/>
      <c r="H12" s="26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9</v>
      </c>
      <c r="B13" s="14"/>
      <c r="C13" s="11"/>
      <c r="D13" s="17"/>
      <c r="E13" s="11"/>
      <c r="F13" s="11"/>
      <c r="G13" s="11"/>
      <c r="H13" s="20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10</v>
      </c>
      <c r="B14" s="22"/>
      <c r="C14" s="21"/>
      <c r="D14" s="24"/>
      <c r="E14" s="21"/>
      <c r="F14" s="21"/>
      <c r="G14" s="21"/>
      <c r="H14" s="26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11</v>
      </c>
      <c r="B15" s="14"/>
      <c r="C15" s="11"/>
      <c r="D15" s="17"/>
      <c r="E15" s="11"/>
      <c r="F15" s="11"/>
      <c r="G15" s="11"/>
      <c r="H15" s="20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12</v>
      </c>
      <c r="B16" s="22"/>
      <c r="C16" s="21"/>
      <c r="D16" s="24"/>
      <c r="E16" s="21"/>
      <c r="F16" s="21"/>
      <c r="G16" s="21"/>
      <c r="H16" s="26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13</v>
      </c>
      <c r="B17" s="14"/>
      <c r="C17" s="11"/>
      <c r="D17" s="17"/>
      <c r="E17" s="11"/>
      <c r="F17" s="11"/>
      <c r="G17" s="11"/>
      <c r="H17" s="20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14</v>
      </c>
      <c r="B18" s="22"/>
      <c r="C18" s="21"/>
      <c r="D18" s="24"/>
      <c r="E18" s="21"/>
      <c r="F18" s="21"/>
      <c r="G18" s="21"/>
      <c r="H18" s="26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15</v>
      </c>
      <c r="B19" s="14"/>
      <c r="C19" s="11"/>
      <c r="D19" s="17"/>
      <c r="E19" s="11"/>
      <c r="F19" s="11"/>
      <c r="G19" s="11"/>
      <c r="H19" s="20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79" t="s">
        <v>53</v>
      </c>
      <c r="B21" s="61"/>
      <c r="C21" s="61"/>
      <c r="D21" s="61"/>
      <c r="E21" s="61"/>
      <c r="F21" s="61"/>
      <c r="G21" s="61"/>
      <c r="H21" s="61"/>
      <c r="I21" s="6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3">
      <c r="A22" s="71" t="s">
        <v>56</v>
      </c>
      <c r="B22" s="55"/>
      <c r="C22" s="55"/>
      <c r="D22" s="56"/>
      <c r="E22" s="9" t="s">
        <v>57</v>
      </c>
      <c r="F22" s="9" t="s">
        <v>58</v>
      </c>
      <c r="G22" s="77" t="s">
        <v>59</v>
      </c>
      <c r="H22" s="61"/>
      <c r="I22" s="6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80" t="s">
        <v>51</v>
      </c>
      <c r="B23" s="55"/>
      <c r="C23" s="55"/>
      <c r="D23" s="56"/>
      <c r="E23" s="31">
        <f>COUNTIF($E$5:$E$19,"Individual Counselling")</f>
        <v>0</v>
      </c>
      <c r="F23" s="31">
        <f>SUMIF($E$5:$E$19,"Individual Counselling",$G$5:$G$19)</f>
        <v>0</v>
      </c>
      <c r="G23" s="78">
        <f>SUMIF($E$5:$E$19,"Individual Counselling",$H$5:$H$19)</f>
        <v>0</v>
      </c>
      <c r="H23" s="55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80" t="s">
        <v>54</v>
      </c>
      <c r="B24" s="55"/>
      <c r="C24" s="55"/>
      <c r="D24" s="56"/>
      <c r="E24" s="31">
        <f>COUNTIF($E$5:$E$19,"Group Counselling")</f>
        <v>0</v>
      </c>
      <c r="F24" s="31">
        <f>SUMIF($E$5:$E$19,"Group Counselling",$G$5:$G$19)</f>
        <v>0</v>
      </c>
      <c r="G24" s="78">
        <f>SUMIF($E$5:$E$19,"Group Counselling",$H$5:$H$19)</f>
        <v>0</v>
      </c>
      <c r="H24" s="55"/>
      <c r="I24" s="5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80" t="s">
        <v>71</v>
      </c>
      <c r="B25" s="55"/>
      <c r="C25" s="55"/>
      <c r="D25" s="56"/>
      <c r="E25" s="31">
        <f>COUNTIF($E$5:$E$19,"Career / Family / Couple Counselling")</f>
        <v>0</v>
      </c>
      <c r="F25" s="31">
        <f>SUMIF($E$5:$E$19,"Career / Family / Couple Counselling",$G$5:$G$19)</f>
        <v>0</v>
      </c>
      <c r="G25" s="78">
        <f>SUMIF($E$5:$E$19,"Career / Family / Couple Counselling",$H$5:$H$19)</f>
        <v>0</v>
      </c>
      <c r="H25" s="55"/>
      <c r="I25" s="5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66" t="s">
        <v>64</v>
      </c>
      <c r="B26" s="55"/>
      <c r="C26" s="55"/>
      <c r="D26" s="56"/>
      <c r="E26" s="16">
        <f>COUNTIF($E$5:$E$19,"Professional Development")</f>
        <v>0</v>
      </c>
      <c r="F26" s="16">
        <f>SUMIF($E$5:$E$19,"Professional Development",$G$5:$G$19)</f>
        <v>0</v>
      </c>
      <c r="G26" s="81">
        <f>SUMIF($E$5:$E$19,"Professional Development",$H$5:$H$19)</f>
        <v>0</v>
      </c>
      <c r="H26" s="55"/>
      <c r="I26" s="5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66" t="s">
        <v>65</v>
      </c>
      <c r="B27" s="55"/>
      <c r="C27" s="55"/>
      <c r="D27" s="56"/>
      <c r="E27" s="16">
        <f>COUNTIF($E$5:$E$19,"Guidance Activities")</f>
        <v>0</v>
      </c>
      <c r="F27" s="16">
        <f>SUMIF($E$5:$E$19,"Guidance Activities",$G$5:$G$19)</f>
        <v>0</v>
      </c>
      <c r="G27" s="81">
        <f>SUMIF($E$5:$E$19,"Guidance Activities",$H$5:$H$19)</f>
        <v>0</v>
      </c>
      <c r="H27" s="55"/>
      <c r="I27" s="5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66" t="s">
        <v>67</v>
      </c>
      <c r="B28" s="55"/>
      <c r="C28" s="55"/>
      <c r="D28" s="56"/>
      <c r="E28" s="16">
        <f>COUNTIF($E$5:$E$19,"Supervision")</f>
        <v>0</v>
      </c>
      <c r="F28" s="16">
        <f>SUMIF($E$5:$E$19,"Supervision",$G$5:$G$19)</f>
        <v>0</v>
      </c>
      <c r="G28" s="81">
        <f>SUMIF($E$5:$E$19,"Supervision",$H$5:$H$19)</f>
        <v>0</v>
      </c>
      <c r="H28" s="55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66" t="s">
        <v>68</v>
      </c>
      <c r="B29" s="55"/>
      <c r="C29" s="55"/>
      <c r="D29" s="56"/>
      <c r="E29" s="16">
        <f>COUNTIF($E$5:$E$19,"Management and Administration")</f>
        <v>0</v>
      </c>
      <c r="F29" s="16">
        <f>SUMIF($E$5:$E$19,"Management and Administration",$G$5:$G$19)</f>
        <v>0</v>
      </c>
      <c r="G29" s="81">
        <f>SUMIF($E$5:$E$19,"Management and Administration",$H$5:$H$19)</f>
        <v>0</v>
      </c>
      <c r="H29" s="55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66" t="s">
        <v>78</v>
      </c>
      <c r="B30" s="55"/>
      <c r="C30" s="55"/>
      <c r="D30" s="56"/>
      <c r="E30" s="16">
        <f>COUNTIF($E$5:$E$19,"Face-to-Face Seminar")</f>
        <v>0</v>
      </c>
      <c r="F30" s="16">
        <f>SUMIF($E$5:$E$19,"Face-to-Face Seminar",$G$5:$G$19)</f>
        <v>0</v>
      </c>
      <c r="G30" s="81">
        <f>SUMIF($E$5:$E$19,"Face-to-Face Seminar",$H$5:$H$19)</f>
        <v>0</v>
      </c>
      <c r="H30" s="55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62" t="s">
        <v>80</v>
      </c>
      <c r="B31" s="61"/>
      <c r="C31" s="61"/>
      <c r="D31" s="63"/>
      <c r="E31" s="34">
        <f t="shared" ref="E31:G31" si="0">SUM(E23:E30)</f>
        <v>0</v>
      </c>
      <c r="F31" s="34">
        <f t="shared" si="0"/>
        <v>0</v>
      </c>
      <c r="G31" s="84">
        <f t="shared" si="0"/>
        <v>0</v>
      </c>
      <c r="H31" s="55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80" t="s">
        <v>82</v>
      </c>
      <c r="B32" s="55"/>
      <c r="C32" s="55"/>
      <c r="D32" s="56"/>
      <c r="E32" s="35"/>
      <c r="F32" s="35"/>
      <c r="G32" s="82">
        <f>G23+G24+G25</f>
        <v>0</v>
      </c>
      <c r="H32" s="55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92" t="s">
        <v>83</v>
      </c>
      <c r="B33" s="55"/>
      <c r="C33" s="55"/>
      <c r="D33" s="56"/>
      <c r="E33" s="36"/>
      <c r="F33" s="36"/>
      <c r="G33" s="83">
        <f>G31-G32</f>
        <v>0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87" t="s">
        <v>85</v>
      </c>
      <c r="B35" s="46"/>
      <c r="C35" s="46"/>
      <c r="D35" s="46"/>
      <c r="E35" s="46"/>
      <c r="F35" s="46"/>
      <c r="G35" s="46"/>
      <c r="H35" s="46"/>
      <c r="I35" s="8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48"/>
      <c r="B36" s="49"/>
      <c r="C36" s="49"/>
      <c r="D36" s="49"/>
      <c r="E36" s="49"/>
      <c r="F36" s="49"/>
      <c r="G36" s="49"/>
      <c r="H36" s="49"/>
      <c r="I36" s="8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48"/>
      <c r="B37" s="49"/>
      <c r="C37" s="49"/>
      <c r="D37" s="49"/>
      <c r="E37" s="49"/>
      <c r="F37" s="49"/>
      <c r="G37" s="49"/>
      <c r="H37" s="49"/>
      <c r="I37" s="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48"/>
      <c r="B38" s="49"/>
      <c r="C38" s="49"/>
      <c r="D38" s="49"/>
      <c r="E38" s="49"/>
      <c r="F38" s="49"/>
      <c r="G38" s="49"/>
      <c r="H38" s="49"/>
      <c r="I38" s="8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48"/>
      <c r="B39" s="49"/>
      <c r="C39" s="49"/>
      <c r="D39" s="49"/>
      <c r="E39" s="49"/>
      <c r="F39" s="49"/>
      <c r="G39" s="49"/>
      <c r="H39" s="49"/>
      <c r="I39" s="8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">
      <c r="A40" s="90"/>
      <c r="B40" s="86"/>
      <c r="C40" s="86"/>
      <c r="D40" s="86"/>
      <c r="E40" s="86"/>
      <c r="F40" s="86"/>
      <c r="G40" s="86"/>
      <c r="H40" s="86"/>
      <c r="I40" s="9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73"/>
      <c r="B41" s="49"/>
      <c r="C41" s="49"/>
      <c r="D41" s="49"/>
      <c r="E41" s="1"/>
      <c r="F41" s="73"/>
      <c r="G41" s="49"/>
      <c r="H41" s="49"/>
      <c r="I41" s="4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75" t="s">
        <v>88</v>
      </c>
      <c r="B42" s="61"/>
      <c r="C42" s="61"/>
      <c r="D42" s="63"/>
      <c r="E42" s="1"/>
      <c r="F42" s="76" t="s">
        <v>89</v>
      </c>
      <c r="G42" s="61"/>
      <c r="H42" s="6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">
      <c r="A43" s="38" t="s">
        <v>90</v>
      </c>
      <c r="B43" s="74"/>
      <c r="C43" s="55"/>
      <c r="D43" s="56"/>
      <c r="E43" s="1"/>
      <c r="F43" s="38" t="s">
        <v>90</v>
      </c>
      <c r="G43" s="74"/>
      <c r="H43" s="55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">
      <c r="A44" s="1"/>
      <c r="B44" s="73"/>
      <c r="C44" s="49"/>
      <c r="D44" s="49"/>
      <c r="E44" s="1"/>
      <c r="F44" s="1"/>
      <c r="G44" s="73"/>
      <c r="H44" s="49"/>
      <c r="I44" s="4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">
      <c r="A45" s="38" t="s">
        <v>92</v>
      </c>
      <c r="B45" s="74"/>
      <c r="C45" s="55"/>
      <c r="D45" s="56"/>
      <c r="E45" s="1"/>
      <c r="F45" s="38" t="s">
        <v>92</v>
      </c>
      <c r="G45" s="74"/>
      <c r="H45" s="55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">
      <c r="A46" s="1"/>
      <c r="B46" s="73"/>
      <c r="C46" s="49"/>
      <c r="D46" s="49"/>
      <c r="E46" s="1"/>
      <c r="F46" s="1"/>
      <c r="G46" s="73"/>
      <c r="H46" s="49"/>
      <c r="I46" s="4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8" t="s">
        <v>94</v>
      </c>
      <c r="B47" s="74"/>
      <c r="C47" s="55"/>
      <c r="D47" s="56"/>
      <c r="E47" s="1"/>
      <c r="F47" s="38" t="s">
        <v>94</v>
      </c>
      <c r="G47" s="74"/>
      <c r="H47" s="55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5">
    <mergeCell ref="A34:I34"/>
    <mergeCell ref="A35:I40"/>
    <mergeCell ref="G33:I33"/>
    <mergeCell ref="A33:D33"/>
    <mergeCell ref="G28:I28"/>
    <mergeCell ref="G29:I29"/>
    <mergeCell ref="G30:I30"/>
    <mergeCell ref="G31:I31"/>
    <mergeCell ref="G32:I32"/>
    <mergeCell ref="G46:I46"/>
    <mergeCell ref="G47:I47"/>
    <mergeCell ref="B46:D46"/>
    <mergeCell ref="B45:D45"/>
    <mergeCell ref="B47:D47"/>
    <mergeCell ref="A25:D25"/>
    <mergeCell ref="G25:I25"/>
    <mergeCell ref="A26:D26"/>
    <mergeCell ref="G26:I26"/>
    <mergeCell ref="G27:I27"/>
    <mergeCell ref="A1:I1"/>
    <mergeCell ref="A2:B2"/>
    <mergeCell ref="D2:E2"/>
    <mergeCell ref="G2:H2"/>
    <mergeCell ref="A21:I21"/>
    <mergeCell ref="G45:I45"/>
    <mergeCell ref="B43:D43"/>
    <mergeCell ref="F42:I42"/>
    <mergeCell ref="A42:D42"/>
    <mergeCell ref="G22:I22"/>
    <mergeCell ref="G23:I23"/>
    <mergeCell ref="A22:D22"/>
    <mergeCell ref="A23:D23"/>
    <mergeCell ref="A27:D27"/>
    <mergeCell ref="A28:D28"/>
    <mergeCell ref="A29:D29"/>
    <mergeCell ref="A30:D30"/>
    <mergeCell ref="A31:D31"/>
    <mergeCell ref="A32:D32"/>
    <mergeCell ref="A24:D24"/>
    <mergeCell ref="G24:I24"/>
    <mergeCell ref="G44:I44"/>
    <mergeCell ref="G43:I43"/>
    <mergeCell ref="A41:D41"/>
    <mergeCell ref="F41:I41"/>
    <mergeCell ref="B44:D44"/>
  </mergeCells>
  <dataValidations count="1">
    <dataValidation type="list" allowBlank="1" showInputMessage="1" showErrorMessage="1" prompt="Invalid - Select from the dropdown list." sqref="E5:E19" xr:uid="{00000000-0002-0000-0C00-000000000000}">
      <formula1>"Individual Counselling,Group Counselling,Career / Family / Couple Counselling,Professional Development,Guidance Activities,Supervision,Management and Administration,Face-to-Face Seminar,Other"</formula1>
    </dataValidation>
  </dataValidation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472C4"/>
  </sheetPr>
  <dimension ref="A1:Z999"/>
  <sheetViews>
    <sheetView showGridLines="0" workbookViewId="0">
      <pane ySplit="4" topLeftCell="A5" activePane="bottomLeft" state="frozen"/>
      <selection pane="bottomLeft" activeCell="H6" sqref="H6"/>
    </sheetView>
  </sheetViews>
  <sheetFormatPr defaultColWidth="14.44140625" defaultRowHeight="15" customHeight="1" x14ac:dyDescent="0.3"/>
  <cols>
    <col min="1" max="1" width="9.33203125" customWidth="1"/>
    <col min="2" max="3" width="13" customWidth="1"/>
    <col min="4" max="4" width="28" customWidth="1"/>
    <col min="5" max="5" width="22" customWidth="1"/>
    <col min="6" max="7" width="12" customWidth="1"/>
    <col min="8" max="8" width="13" customWidth="1"/>
    <col min="9" max="9" width="28" customWidth="1"/>
  </cols>
  <sheetData>
    <row r="1" spans="1:26" ht="30" customHeight="1" x14ac:dyDescent="0.3">
      <c r="A1" s="70" t="s">
        <v>115</v>
      </c>
      <c r="B1" s="61"/>
      <c r="C1" s="61"/>
      <c r="D1" s="61"/>
      <c r="E1" s="61"/>
      <c r="F1" s="61"/>
      <c r="G1" s="61"/>
      <c r="H1" s="61"/>
      <c r="I1" s="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77" t="s">
        <v>3</v>
      </c>
      <c r="B2" s="63"/>
      <c r="C2" s="5">
        <v>11</v>
      </c>
      <c r="D2" s="77" t="s">
        <v>4</v>
      </c>
      <c r="E2" s="63"/>
      <c r="F2" s="93">
        <v>46347</v>
      </c>
      <c r="G2" s="77" t="s">
        <v>5</v>
      </c>
      <c r="H2" s="63"/>
      <c r="I2" s="94">
        <v>46353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8</v>
      </c>
      <c r="G4" s="9" t="s">
        <v>22</v>
      </c>
      <c r="H4" s="9" t="s">
        <v>23</v>
      </c>
      <c r="I4" s="9" t="s">
        <v>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0">
        <v>1</v>
      </c>
      <c r="B5" s="14">
        <v>46347</v>
      </c>
      <c r="C5" s="11" t="s">
        <v>125</v>
      </c>
      <c r="D5" s="17" t="s">
        <v>129</v>
      </c>
      <c r="E5" s="11" t="s">
        <v>78</v>
      </c>
      <c r="F5" s="11"/>
      <c r="G5" s="11"/>
      <c r="H5" s="20">
        <v>3</v>
      </c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9">
        <v>2</v>
      </c>
      <c r="B6" s="22"/>
      <c r="C6" s="21"/>
      <c r="D6" s="24"/>
      <c r="E6" s="21"/>
      <c r="F6" s="21"/>
      <c r="G6" s="21"/>
      <c r="H6" s="26"/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3</v>
      </c>
      <c r="B7" s="14"/>
      <c r="C7" s="11"/>
      <c r="D7" s="17"/>
      <c r="E7" s="11"/>
      <c r="F7" s="11"/>
      <c r="G7" s="11"/>
      <c r="H7" s="20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4</v>
      </c>
      <c r="B8" s="22"/>
      <c r="C8" s="21"/>
      <c r="D8" s="24"/>
      <c r="E8" s="21"/>
      <c r="F8" s="21"/>
      <c r="G8" s="21"/>
      <c r="H8" s="26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5</v>
      </c>
      <c r="B9" s="14"/>
      <c r="C9" s="11"/>
      <c r="D9" s="17"/>
      <c r="E9" s="11"/>
      <c r="F9" s="11"/>
      <c r="G9" s="11"/>
      <c r="H9" s="20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6</v>
      </c>
      <c r="B10" s="22"/>
      <c r="C10" s="21"/>
      <c r="D10" s="24"/>
      <c r="E10" s="21"/>
      <c r="F10" s="21"/>
      <c r="G10" s="21"/>
      <c r="H10" s="26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7</v>
      </c>
      <c r="B11" s="14"/>
      <c r="C11" s="11"/>
      <c r="D11" s="17"/>
      <c r="E11" s="11"/>
      <c r="F11" s="11"/>
      <c r="G11" s="11"/>
      <c r="H11" s="20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8</v>
      </c>
      <c r="B12" s="22"/>
      <c r="C12" s="21"/>
      <c r="D12" s="24"/>
      <c r="E12" s="21"/>
      <c r="F12" s="21"/>
      <c r="G12" s="21"/>
      <c r="H12" s="26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9</v>
      </c>
      <c r="B13" s="14"/>
      <c r="C13" s="11"/>
      <c r="D13" s="17"/>
      <c r="E13" s="11"/>
      <c r="F13" s="11"/>
      <c r="G13" s="11"/>
      <c r="H13" s="20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10</v>
      </c>
      <c r="B14" s="22"/>
      <c r="C14" s="21"/>
      <c r="D14" s="24"/>
      <c r="E14" s="21"/>
      <c r="F14" s="21"/>
      <c r="G14" s="21"/>
      <c r="H14" s="26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11</v>
      </c>
      <c r="B15" s="14"/>
      <c r="C15" s="11"/>
      <c r="D15" s="17"/>
      <c r="E15" s="11"/>
      <c r="F15" s="11"/>
      <c r="G15" s="11"/>
      <c r="H15" s="20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12</v>
      </c>
      <c r="B16" s="22"/>
      <c r="C16" s="21"/>
      <c r="D16" s="24"/>
      <c r="E16" s="21"/>
      <c r="F16" s="21"/>
      <c r="G16" s="21"/>
      <c r="H16" s="26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13</v>
      </c>
      <c r="B17" s="14"/>
      <c r="C17" s="11"/>
      <c r="D17" s="17"/>
      <c r="E17" s="11"/>
      <c r="F17" s="11"/>
      <c r="G17" s="11"/>
      <c r="H17" s="20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14</v>
      </c>
      <c r="B18" s="22"/>
      <c r="C18" s="21"/>
      <c r="D18" s="24"/>
      <c r="E18" s="21"/>
      <c r="F18" s="21"/>
      <c r="G18" s="21"/>
      <c r="H18" s="26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15</v>
      </c>
      <c r="B19" s="14"/>
      <c r="C19" s="11"/>
      <c r="D19" s="17"/>
      <c r="E19" s="11"/>
      <c r="F19" s="11"/>
      <c r="G19" s="11"/>
      <c r="H19" s="20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79" t="s">
        <v>53</v>
      </c>
      <c r="B21" s="61"/>
      <c r="C21" s="61"/>
      <c r="D21" s="61"/>
      <c r="E21" s="61"/>
      <c r="F21" s="61"/>
      <c r="G21" s="61"/>
      <c r="H21" s="61"/>
      <c r="I21" s="6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3">
      <c r="A22" s="71" t="s">
        <v>56</v>
      </c>
      <c r="B22" s="55"/>
      <c r="C22" s="55"/>
      <c r="D22" s="56"/>
      <c r="E22" s="9" t="s">
        <v>57</v>
      </c>
      <c r="F22" s="9" t="s">
        <v>58</v>
      </c>
      <c r="G22" s="77" t="s">
        <v>59</v>
      </c>
      <c r="H22" s="61"/>
      <c r="I22" s="6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80" t="s">
        <v>51</v>
      </c>
      <c r="B23" s="55"/>
      <c r="C23" s="55"/>
      <c r="D23" s="56"/>
      <c r="E23" s="31">
        <f>COUNTIF($E$5:$E$19,"Individual Counselling")</f>
        <v>0</v>
      </c>
      <c r="F23" s="31">
        <f>SUMIF($E$5:$E$19,"Individual Counselling",$G$5:$G$19)</f>
        <v>0</v>
      </c>
      <c r="G23" s="78">
        <f>SUMIF($E$5:$E$19,"Individual Counselling",$H$5:$H$19)</f>
        <v>0</v>
      </c>
      <c r="H23" s="55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80" t="s">
        <v>54</v>
      </c>
      <c r="B24" s="55"/>
      <c r="C24" s="55"/>
      <c r="D24" s="56"/>
      <c r="E24" s="31">
        <f>COUNTIF($E$5:$E$19,"Group Counselling")</f>
        <v>0</v>
      </c>
      <c r="F24" s="31">
        <f>SUMIF($E$5:$E$19,"Group Counselling",$G$5:$G$19)</f>
        <v>0</v>
      </c>
      <c r="G24" s="78">
        <f>SUMIF($E$5:$E$19,"Group Counselling",$H$5:$H$19)</f>
        <v>0</v>
      </c>
      <c r="H24" s="55"/>
      <c r="I24" s="5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80" t="s">
        <v>71</v>
      </c>
      <c r="B25" s="55"/>
      <c r="C25" s="55"/>
      <c r="D25" s="56"/>
      <c r="E25" s="31">
        <f>COUNTIF($E$5:$E$19,"Career / Family / Couple Counselling")</f>
        <v>0</v>
      </c>
      <c r="F25" s="31">
        <f>SUMIF($E$5:$E$19,"Career / Family / Couple Counselling",$G$5:$G$19)</f>
        <v>0</v>
      </c>
      <c r="G25" s="78">
        <f>SUMIF($E$5:$E$19,"Career / Family / Couple Counselling",$H$5:$H$19)</f>
        <v>0</v>
      </c>
      <c r="H25" s="55"/>
      <c r="I25" s="5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66" t="s">
        <v>64</v>
      </c>
      <c r="B26" s="55"/>
      <c r="C26" s="55"/>
      <c r="D26" s="56"/>
      <c r="E26" s="16">
        <f>COUNTIF($E$5:$E$19,"Professional Development")</f>
        <v>0</v>
      </c>
      <c r="F26" s="16">
        <f>SUMIF($E$5:$E$19,"Professional Development",$G$5:$G$19)</f>
        <v>0</v>
      </c>
      <c r="G26" s="81">
        <f>SUMIF($E$5:$E$19,"Professional Development",$H$5:$H$19)</f>
        <v>0</v>
      </c>
      <c r="H26" s="55"/>
      <c r="I26" s="5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66" t="s">
        <v>65</v>
      </c>
      <c r="B27" s="55"/>
      <c r="C27" s="55"/>
      <c r="D27" s="56"/>
      <c r="E27" s="16">
        <f>COUNTIF($E$5:$E$19,"Guidance Activities")</f>
        <v>0</v>
      </c>
      <c r="F27" s="16">
        <f>SUMIF($E$5:$E$19,"Guidance Activities",$G$5:$G$19)</f>
        <v>0</v>
      </c>
      <c r="G27" s="81">
        <f>SUMIF($E$5:$E$19,"Guidance Activities",$H$5:$H$19)</f>
        <v>0</v>
      </c>
      <c r="H27" s="55"/>
      <c r="I27" s="5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66" t="s">
        <v>67</v>
      </c>
      <c r="B28" s="55"/>
      <c r="C28" s="55"/>
      <c r="D28" s="56"/>
      <c r="E28" s="16">
        <f>COUNTIF($E$5:$E$19,"Supervision")</f>
        <v>0</v>
      </c>
      <c r="F28" s="16">
        <f>SUMIF($E$5:$E$19,"Supervision",$G$5:$G$19)</f>
        <v>0</v>
      </c>
      <c r="G28" s="81">
        <f>SUMIF($E$5:$E$19,"Supervision",$H$5:$H$19)</f>
        <v>0</v>
      </c>
      <c r="H28" s="55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66" t="s">
        <v>68</v>
      </c>
      <c r="B29" s="55"/>
      <c r="C29" s="55"/>
      <c r="D29" s="56"/>
      <c r="E29" s="16">
        <f>COUNTIF($E$5:$E$19,"Management and Administration")</f>
        <v>0</v>
      </c>
      <c r="F29" s="16">
        <f>SUMIF($E$5:$E$19,"Management and Administration",$G$5:$G$19)</f>
        <v>0</v>
      </c>
      <c r="G29" s="81">
        <f>SUMIF($E$5:$E$19,"Management and Administration",$H$5:$H$19)</f>
        <v>0</v>
      </c>
      <c r="H29" s="55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66" t="s">
        <v>78</v>
      </c>
      <c r="B30" s="55"/>
      <c r="C30" s="55"/>
      <c r="D30" s="56"/>
      <c r="E30" s="16">
        <f>COUNTIF($E$5:$E$19,"Face-to-Face Seminar")</f>
        <v>1</v>
      </c>
      <c r="F30" s="16">
        <f>SUMIF($E$5:$E$19,"Face-to-Face Seminar",$G$5:$G$19)</f>
        <v>0</v>
      </c>
      <c r="G30" s="81">
        <f>SUMIF($E$5:$E$19,"Face-to-Face Seminar",$H$5:$H$19)</f>
        <v>3</v>
      </c>
      <c r="H30" s="55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62" t="s">
        <v>80</v>
      </c>
      <c r="B31" s="61"/>
      <c r="C31" s="61"/>
      <c r="D31" s="63"/>
      <c r="E31" s="34">
        <f t="shared" ref="E31:G31" si="0">SUM(E23:E30)</f>
        <v>1</v>
      </c>
      <c r="F31" s="34">
        <f t="shared" si="0"/>
        <v>0</v>
      </c>
      <c r="G31" s="84">
        <f t="shared" si="0"/>
        <v>3</v>
      </c>
      <c r="H31" s="55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80" t="s">
        <v>82</v>
      </c>
      <c r="B32" s="55"/>
      <c r="C32" s="55"/>
      <c r="D32" s="56"/>
      <c r="E32" s="35"/>
      <c r="F32" s="35"/>
      <c r="G32" s="82">
        <f>G23+G24+G25</f>
        <v>0</v>
      </c>
      <c r="H32" s="55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92" t="s">
        <v>83</v>
      </c>
      <c r="B33" s="55"/>
      <c r="C33" s="55"/>
      <c r="D33" s="56"/>
      <c r="E33" s="36"/>
      <c r="F33" s="36"/>
      <c r="G33" s="83">
        <f>G31-G32</f>
        <v>3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87" t="s">
        <v>85</v>
      </c>
      <c r="B35" s="46"/>
      <c r="C35" s="46"/>
      <c r="D35" s="46"/>
      <c r="E35" s="46"/>
      <c r="F35" s="46"/>
      <c r="G35" s="46"/>
      <c r="H35" s="46"/>
      <c r="I35" s="8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48"/>
      <c r="B36" s="49"/>
      <c r="C36" s="49"/>
      <c r="D36" s="49"/>
      <c r="E36" s="49"/>
      <c r="F36" s="49"/>
      <c r="G36" s="49"/>
      <c r="H36" s="49"/>
      <c r="I36" s="8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48"/>
      <c r="B37" s="49"/>
      <c r="C37" s="49"/>
      <c r="D37" s="49"/>
      <c r="E37" s="49"/>
      <c r="F37" s="49"/>
      <c r="G37" s="49"/>
      <c r="H37" s="49"/>
      <c r="I37" s="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48"/>
      <c r="B38" s="49"/>
      <c r="C38" s="49"/>
      <c r="D38" s="49"/>
      <c r="E38" s="49"/>
      <c r="F38" s="49"/>
      <c r="G38" s="49"/>
      <c r="H38" s="49"/>
      <c r="I38" s="8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48"/>
      <c r="B39" s="49"/>
      <c r="C39" s="49"/>
      <c r="D39" s="49"/>
      <c r="E39" s="49"/>
      <c r="F39" s="49"/>
      <c r="G39" s="49"/>
      <c r="H39" s="49"/>
      <c r="I39" s="8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">
      <c r="A40" s="90"/>
      <c r="B40" s="86"/>
      <c r="C40" s="86"/>
      <c r="D40" s="86"/>
      <c r="E40" s="86"/>
      <c r="F40" s="86"/>
      <c r="G40" s="86"/>
      <c r="H40" s="86"/>
      <c r="I40" s="9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73"/>
      <c r="B41" s="49"/>
      <c r="C41" s="49"/>
      <c r="D41" s="49"/>
      <c r="E41" s="1"/>
      <c r="F41" s="73"/>
      <c r="G41" s="49"/>
      <c r="H41" s="49"/>
      <c r="I41" s="4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75" t="s">
        <v>88</v>
      </c>
      <c r="B42" s="61"/>
      <c r="C42" s="61"/>
      <c r="D42" s="63"/>
      <c r="E42" s="1"/>
      <c r="F42" s="76" t="s">
        <v>89</v>
      </c>
      <c r="G42" s="61"/>
      <c r="H42" s="6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">
      <c r="A43" s="38" t="s">
        <v>90</v>
      </c>
      <c r="B43" s="74"/>
      <c r="C43" s="55"/>
      <c r="D43" s="56"/>
      <c r="E43" s="1"/>
      <c r="F43" s="38" t="s">
        <v>90</v>
      </c>
      <c r="G43" s="74"/>
      <c r="H43" s="55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">
      <c r="A44" s="1"/>
      <c r="B44" s="73"/>
      <c r="C44" s="49"/>
      <c r="D44" s="49"/>
      <c r="E44" s="1"/>
      <c r="F44" s="1"/>
      <c r="G44" s="73"/>
      <c r="H44" s="49"/>
      <c r="I44" s="4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">
      <c r="A45" s="38" t="s">
        <v>92</v>
      </c>
      <c r="B45" s="74"/>
      <c r="C45" s="55"/>
      <c r="D45" s="56"/>
      <c r="E45" s="1"/>
      <c r="F45" s="38" t="s">
        <v>92</v>
      </c>
      <c r="G45" s="74"/>
      <c r="H45" s="55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">
      <c r="A46" s="1"/>
      <c r="B46" s="73"/>
      <c r="C46" s="49"/>
      <c r="D46" s="49"/>
      <c r="E46" s="1"/>
      <c r="F46" s="1"/>
      <c r="G46" s="73"/>
      <c r="H46" s="49"/>
      <c r="I46" s="4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8" t="s">
        <v>94</v>
      </c>
      <c r="B47" s="74"/>
      <c r="C47" s="55"/>
      <c r="D47" s="56"/>
      <c r="E47" s="1"/>
      <c r="F47" s="38" t="s">
        <v>94</v>
      </c>
      <c r="G47" s="74"/>
      <c r="H47" s="55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5">
    <mergeCell ref="A34:I34"/>
    <mergeCell ref="A35:I40"/>
    <mergeCell ref="A33:D33"/>
    <mergeCell ref="G32:I32"/>
    <mergeCell ref="G33:I33"/>
    <mergeCell ref="G28:I28"/>
    <mergeCell ref="G29:I29"/>
    <mergeCell ref="G30:I30"/>
    <mergeCell ref="G31:I31"/>
    <mergeCell ref="G46:I46"/>
    <mergeCell ref="G47:I47"/>
    <mergeCell ref="B46:D46"/>
    <mergeCell ref="B45:D45"/>
    <mergeCell ref="B47:D47"/>
    <mergeCell ref="A25:D25"/>
    <mergeCell ref="G25:I25"/>
    <mergeCell ref="A26:D26"/>
    <mergeCell ref="G26:I26"/>
    <mergeCell ref="G27:I27"/>
    <mergeCell ref="A1:I1"/>
    <mergeCell ref="A2:B2"/>
    <mergeCell ref="D2:E2"/>
    <mergeCell ref="G2:H2"/>
    <mergeCell ref="A21:I21"/>
    <mergeCell ref="G45:I45"/>
    <mergeCell ref="B43:D43"/>
    <mergeCell ref="F42:I42"/>
    <mergeCell ref="A42:D42"/>
    <mergeCell ref="G22:I22"/>
    <mergeCell ref="G23:I23"/>
    <mergeCell ref="A22:D22"/>
    <mergeCell ref="A23:D23"/>
    <mergeCell ref="A27:D27"/>
    <mergeCell ref="A28:D28"/>
    <mergeCell ref="A29:D29"/>
    <mergeCell ref="A30:D30"/>
    <mergeCell ref="A31:D31"/>
    <mergeCell ref="A32:D32"/>
    <mergeCell ref="A24:D24"/>
    <mergeCell ref="G24:I24"/>
    <mergeCell ref="G44:I44"/>
    <mergeCell ref="G43:I43"/>
    <mergeCell ref="A41:D41"/>
    <mergeCell ref="F41:I41"/>
    <mergeCell ref="B44:D44"/>
  </mergeCells>
  <dataValidations count="1">
    <dataValidation type="list" allowBlank="1" showInputMessage="1" showErrorMessage="1" prompt="Invalid - Select from the dropdown list." sqref="E5:E19" xr:uid="{00000000-0002-0000-0D00-000000000000}">
      <formula1>"Individual Counselling,Group Counselling,Career / Family / Couple Counselling,Professional Development,Guidance Activities,Supervision,Management and Administration,Face-to-Face Seminar,Other"</formula1>
    </dataValidation>
  </dataValidation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AD47"/>
  </sheetPr>
  <dimension ref="A1:Z999"/>
  <sheetViews>
    <sheetView showGridLines="0" topLeftCell="E1" workbookViewId="0">
      <pane ySplit="4" topLeftCell="A5" activePane="bottomLeft" state="frozen"/>
      <selection pane="bottomLeft" activeCell="I2" sqref="I2"/>
    </sheetView>
  </sheetViews>
  <sheetFormatPr defaultColWidth="14.44140625" defaultRowHeight="15" customHeight="1" x14ac:dyDescent="0.3"/>
  <cols>
    <col min="1" max="1" width="10.109375" customWidth="1"/>
    <col min="2" max="3" width="13" customWidth="1"/>
    <col min="4" max="4" width="28" customWidth="1"/>
    <col min="5" max="5" width="22" customWidth="1"/>
    <col min="6" max="7" width="12" customWidth="1"/>
    <col min="8" max="8" width="13" customWidth="1"/>
    <col min="9" max="9" width="28" customWidth="1"/>
  </cols>
  <sheetData>
    <row r="1" spans="1:26" ht="30" customHeight="1" x14ac:dyDescent="0.3">
      <c r="A1" s="70" t="s">
        <v>116</v>
      </c>
      <c r="B1" s="61"/>
      <c r="C1" s="61"/>
      <c r="D1" s="61"/>
      <c r="E1" s="61"/>
      <c r="F1" s="61"/>
      <c r="G1" s="61"/>
      <c r="H1" s="61"/>
      <c r="I1" s="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77" t="s">
        <v>3</v>
      </c>
      <c r="B2" s="63"/>
      <c r="C2" s="5">
        <v>12</v>
      </c>
      <c r="D2" s="77" t="s">
        <v>4</v>
      </c>
      <c r="E2" s="63"/>
      <c r="F2" s="93">
        <v>46354</v>
      </c>
      <c r="G2" s="77" t="s">
        <v>5</v>
      </c>
      <c r="H2" s="63"/>
      <c r="I2" s="94">
        <v>46360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8</v>
      </c>
      <c r="G4" s="9" t="s">
        <v>22</v>
      </c>
      <c r="H4" s="9" t="s">
        <v>23</v>
      </c>
      <c r="I4" s="9" t="s">
        <v>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0">
        <v>1</v>
      </c>
      <c r="B5" s="14"/>
      <c r="C5" s="11"/>
      <c r="D5" s="17"/>
      <c r="E5" s="11"/>
      <c r="F5" s="11"/>
      <c r="G5" s="11"/>
      <c r="H5" s="20"/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9">
        <v>2</v>
      </c>
      <c r="B6" s="22"/>
      <c r="C6" s="21"/>
      <c r="D6" s="24"/>
      <c r="E6" s="21"/>
      <c r="F6" s="21"/>
      <c r="G6" s="21"/>
      <c r="H6" s="26"/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3</v>
      </c>
      <c r="B7" s="14"/>
      <c r="C7" s="11"/>
      <c r="D7" s="17"/>
      <c r="E7" s="11"/>
      <c r="F7" s="11"/>
      <c r="G7" s="11"/>
      <c r="H7" s="20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4</v>
      </c>
      <c r="B8" s="22"/>
      <c r="C8" s="21"/>
      <c r="D8" s="24"/>
      <c r="E8" s="21"/>
      <c r="F8" s="21"/>
      <c r="G8" s="21"/>
      <c r="H8" s="26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5</v>
      </c>
      <c r="B9" s="14"/>
      <c r="C9" s="11"/>
      <c r="D9" s="17"/>
      <c r="E9" s="11"/>
      <c r="F9" s="11"/>
      <c r="G9" s="11"/>
      <c r="H9" s="20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6</v>
      </c>
      <c r="B10" s="22"/>
      <c r="C10" s="21"/>
      <c r="D10" s="24"/>
      <c r="E10" s="21"/>
      <c r="F10" s="21"/>
      <c r="G10" s="21"/>
      <c r="H10" s="26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7</v>
      </c>
      <c r="B11" s="14"/>
      <c r="C11" s="11"/>
      <c r="D11" s="17"/>
      <c r="E11" s="11"/>
      <c r="F11" s="11"/>
      <c r="G11" s="11"/>
      <c r="H11" s="20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8</v>
      </c>
      <c r="B12" s="22"/>
      <c r="C12" s="21"/>
      <c r="D12" s="24"/>
      <c r="E12" s="21"/>
      <c r="F12" s="21"/>
      <c r="G12" s="21"/>
      <c r="H12" s="26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9</v>
      </c>
      <c r="B13" s="14"/>
      <c r="C13" s="11"/>
      <c r="D13" s="17"/>
      <c r="E13" s="11"/>
      <c r="F13" s="11"/>
      <c r="G13" s="11"/>
      <c r="H13" s="20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10</v>
      </c>
      <c r="B14" s="22"/>
      <c r="C14" s="21"/>
      <c r="D14" s="24"/>
      <c r="E14" s="21"/>
      <c r="F14" s="21"/>
      <c r="G14" s="21"/>
      <c r="H14" s="26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11</v>
      </c>
      <c r="B15" s="14"/>
      <c r="C15" s="11"/>
      <c r="D15" s="17"/>
      <c r="E15" s="11"/>
      <c r="F15" s="11"/>
      <c r="G15" s="11"/>
      <c r="H15" s="20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12</v>
      </c>
      <c r="B16" s="22"/>
      <c r="C16" s="21"/>
      <c r="D16" s="24"/>
      <c r="E16" s="21"/>
      <c r="F16" s="21"/>
      <c r="G16" s="21"/>
      <c r="H16" s="26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13</v>
      </c>
      <c r="B17" s="14"/>
      <c r="C17" s="11"/>
      <c r="D17" s="17"/>
      <c r="E17" s="11"/>
      <c r="F17" s="11"/>
      <c r="G17" s="11"/>
      <c r="H17" s="20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14</v>
      </c>
      <c r="B18" s="22"/>
      <c r="C18" s="21"/>
      <c r="D18" s="24"/>
      <c r="E18" s="21"/>
      <c r="F18" s="21"/>
      <c r="G18" s="21"/>
      <c r="H18" s="26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15</v>
      </c>
      <c r="B19" s="14"/>
      <c r="C19" s="11"/>
      <c r="D19" s="17"/>
      <c r="E19" s="11"/>
      <c r="F19" s="11"/>
      <c r="G19" s="11"/>
      <c r="H19" s="20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79" t="s">
        <v>53</v>
      </c>
      <c r="B21" s="61"/>
      <c r="C21" s="61"/>
      <c r="D21" s="61"/>
      <c r="E21" s="61"/>
      <c r="F21" s="61"/>
      <c r="G21" s="61"/>
      <c r="H21" s="61"/>
      <c r="I21" s="6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3">
      <c r="A22" s="71" t="s">
        <v>56</v>
      </c>
      <c r="B22" s="55"/>
      <c r="C22" s="55"/>
      <c r="D22" s="56"/>
      <c r="E22" s="9" t="s">
        <v>57</v>
      </c>
      <c r="F22" s="9" t="s">
        <v>58</v>
      </c>
      <c r="G22" s="77" t="s">
        <v>59</v>
      </c>
      <c r="H22" s="61"/>
      <c r="I22" s="6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80" t="s">
        <v>51</v>
      </c>
      <c r="B23" s="55"/>
      <c r="C23" s="55"/>
      <c r="D23" s="56"/>
      <c r="E23" s="31">
        <f>COUNTIF($E$5:$E$19,"Individual Counselling")</f>
        <v>0</v>
      </c>
      <c r="F23" s="31">
        <f>SUMIF($E$5:$E$19,"Individual Counselling",$G$5:$G$19)</f>
        <v>0</v>
      </c>
      <c r="G23" s="78">
        <f>SUMIF($E$5:$E$19,"Individual Counselling",$H$5:$H$19)</f>
        <v>0</v>
      </c>
      <c r="H23" s="55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80" t="s">
        <v>54</v>
      </c>
      <c r="B24" s="55"/>
      <c r="C24" s="55"/>
      <c r="D24" s="56"/>
      <c r="E24" s="31">
        <f>COUNTIF($E$5:$E$19,"Group Counselling")</f>
        <v>0</v>
      </c>
      <c r="F24" s="31">
        <f>SUMIF($E$5:$E$19,"Group Counselling",$G$5:$G$19)</f>
        <v>0</v>
      </c>
      <c r="G24" s="78">
        <f>SUMIF($E$5:$E$19,"Group Counselling",$H$5:$H$19)</f>
        <v>0</v>
      </c>
      <c r="H24" s="55"/>
      <c r="I24" s="5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80" t="s">
        <v>71</v>
      </c>
      <c r="B25" s="55"/>
      <c r="C25" s="55"/>
      <c r="D25" s="56"/>
      <c r="E25" s="31">
        <f>COUNTIF($E$5:$E$19,"Career / Family / Couple Counselling")</f>
        <v>0</v>
      </c>
      <c r="F25" s="31">
        <f>SUMIF($E$5:$E$19,"Career / Family / Couple Counselling",$G$5:$G$19)</f>
        <v>0</v>
      </c>
      <c r="G25" s="78">
        <f>SUMIF($E$5:$E$19,"Career / Family / Couple Counselling",$H$5:$H$19)</f>
        <v>0</v>
      </c>
      <c r="H25" s="55"/>
      <c r="I25" s="5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66" t="s">
        <v>64</v>
      </c>
      <c r="B26" s="55"/>
      <c r="C26" s="55"/>
      <c r="D26" s="56"/>
      <c r="E26" s="16">
        <f>COUNTIF($E$5:$E$19,"Professional Development")</f>
        <v>0</v>
      </c>
      <c r="F26" s="16">
        <f>SUMIF($E$5:$E$19,"Professional Development",$G$5:$G$19)</f>
        <v>0</v>
      </c>
      <c r="G26" s="81">
        <f>SUMIF($E$5:$E$19,"Professional Development",$H$5:$H$19)</f>
        <v>0</v>
      </c>
      <c r="H26" s="55"/>
      <c r="I26" s="5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66" t="s">
        <v>65</v>
      </c>
      <c r="B27" s="55"/>
      <c r="C27" s="55"/>
      <c r="D27" s="56"/>
      <c r="E27" s="16">
        <f>COUNTIF($E$5:$E$19,"Guidance Activities")</f>
        <v>0</v>
      </c>
      <c r="F27" s="16">
        <f>SUMIF($E$5:$E$19,"Guidance Activities",$G$5:$G$19)</f>
        <v>0</v>
      </c>
      <c r="G27" s="81">
        <f>SUMIF($E$5:$E$19,"Guidance Activities",$H$5:$H$19)</f>
        <v>0</v>
      </c>
      <c r="H27" s="55"/>
      <c r="I27" s="5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66" t="s">
        <v>67</v>
      </c>
      <c r="B28" s="55"/>
      <c r="C28" s="55"/>
      <c r="D28" s="56"/>
      <c r="E28" s="16">
        <f>COUNTIF($E$5:$E$19,"Supervision")</f>
        <v>0</v>
      </c>
      <c r="F28" s="16">
        <f>SUMIF($E$5:$E$19,"Supervision",$G$5:$G$19)</f>
        <v>0</v>
      </c>
      <c r="G28" s="81">
        <f>SUMIF($E$5:$E$19,"Supervision",$H$5:$H$19)</f>
        <v>0</v>
      </c>
      <c r="H28" s="55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66" t="s">
        <v>68</v>
      </c>
      <c r="B29" s="55"/>
      <c r="C29" s="55"/>
      <c r="D29" s="56"/>
      <c r="E29" s="16">
        <f>COUNTIF($E$5:$E$19,"Management and Administration")</f>
        <v>0</v>
      </c>
      <c r="F29" s="16">
        <f>SUMIF($E$5:$E$19,"Management and Administration",$G$5:$G$19)</f>
        <v>0</v>
      </c>
      <c r="G29" s="81">
        <f>SUMIF($E$5:$E$19,"Management and Administration",$H$5:$H$19)</f>
        <v>0</v>
      </c>
      <c r="H29" s="55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66" t="s">
        <v>78</v>
      </c>
      <c r="B30" s="55"/>
      <c r="C30" s="55"/>
      <c r="D30" s="56"/>
      <c r="E30" s="16">
        <f>COUNTIF($E$5:$E$19,"Face-to-Face Seminar")</f>
        <v>0</v>
      </c>
      <c r="F30" s="16">
        <f>SUMIF($E$5:$E$19,"Face-to-Face Seminar",$G$5:$G$19)</f>
        <v>0</v>
      </c>
      <c r="G30" s="81">
        <f>SUMIF($E$5:$E$19,"Face-to-Face Seminar",$H$5:$H$19)</f>
        <v>0</v>
      </c>
      <c r="H30" s="55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62" t="s">
        <v>80</v>
      </c>
      <c r="B31" s="61"/>
      <c r="C31" s="61"/>
      <c r="D31" s="63"/>
      <c r="E31" s="34">
        <f t="shared" ref="E31:G31" si="0">SUM(E23:E30)</f>
        <v>0</v>
      </c>
      <c r="F31" s="34">
        <f t="shared" si="0"/>
        <v>0</v>
      </c>
      <c r="G31" s="84">
        <f t="shared" si="0"/>
        <v>0</v>
      </c>
      <c r="H31" s="55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80" t="s">
        <v>82</v>
      </c>
      <c r="B32" s="55"/>
      <c r="C32" s="55"/>
      <c r="D32" s="56"/>
      <c r="E32" s="35"/>
      <c r="F32" s="35"/>
      <c r="G32" s="82">
        <f>G23+G24+G25</f>
        <v>0</v>
      </c>
      <c r="H32" s="55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92" t="s">
        <v>83</v>
      </c>
      <c r="B33" s="55"/>
      <c r="C33" s="55"/>
      <c r="D33" s="56"/>
      <c r="E33" s="36"/>
      <c r="F33" s="36"/>
      <c r="G33" s="83">
        <f>G31-G32</f>
        <v>0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87" t="s">
        <v>85</v>
      </c>
      <c r="B35" s="46"/>
      <c r="C35" s="46"/>
      <c r="D35" s="46"/>
      <c r="E35" s="46"/>
      <c r="F35" s="46"/>
      <c r="G35" s="46"/>
      <c r="H35" s="46"/>
      <c r="I35" s="8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48"/>
      <c r="B36" s="49"/>
      <c r="C36" s="49"/>
      <c r="D36" s="49"/>
      <c r="E36" s="49"/>
      <c r="F36" s="49"/>
      <c r="G36" s="49"/>
      <c r="H36" s="49"/>
      <c r="I36" s="8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48"/>
      <c r="B37" s="49"/>
      <c r="C37" s="49"/>
      <c r="D37" s="49"/>
      <c r="E37" s="49"/>
      <c r="F37" s="49"/>
      <c r="G37" s="49"/>
      <c r="H37" s="49"/>
      <c r="I37" s="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48"/>
      <c r="B38" s="49"/>
      <c r="C38" s="49"/>
      <c r="D38" s="49"/>
      <c r="E38" s="49"/>
      <c r="F38" s="49"/>
      <c r="G38" s="49"/>
      <c r="H38" s="49"/>
      <c r="I38" s="8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48"/>
      <c r="B39" s="49"/>
      <c r="C39" s="49"/>
      <c r="D39" s="49"/>
      <c r="E39" s="49"/>
      <c r="F39" s="49"/>
      <c r="G39" s="49"/>
      <c r="H39" s="49"/>
      <c r="I39" s="8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">
      <c r="A40" s="90"/>
      <c r="B40" s="86"/>
      <c r="C40" s="86"/>
      <c r="D40" s="86"/>
      <c r="E40" s="86"/>
      <c r="F40" s="86"/>
      <c r="G40" s="86"/>
      <c r="H40" s="86"/>
      <c r="I40" s="9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73"/>
      <c r="B41" s="49"/>
      <c r="C41" s="49"/>
      <c r="D41" s="49"/>
      <c r="E41" s="1"/>
      <c r="F41" s="73"/>
      <c r="G41" s="49"/>
      <c r="H41" s="49"/>
      <c r="I41" s="4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75" t="s">
        <v>88</v>
      </c>
      <c r="B42" s="61"/>
      <c r="C42" s="61"/>
      <c r="D42" s="63"/>
      <c r="E42" s="1"/>
      <c r="F42" s="76" t="s">
        <v>89</v>
      </c>
      <c r="G42" s="61"/>
      <c r="H42" s="6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">
      <c r="A43" s="38" t="s">
        <v>90</v>
      </c>
      <c r="B43" s="74"/>
      <c r="C43" s="55"/>
      <c r="D43" s="56"/>
      <c r="E43" s="1"/>
      <c r="F43" s="38" t="s">
        <v>90</v>
      </c>
      <c r="G43" s="74"/>
      <c r="H43" s="55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">
      <c r="A44" s="1"/>
      <c r="B44" s="73"/>
      <c r="C44" s="49"/>
      <c r="D44" s="49"/>
      <c r="E44" s="1"/>
      <c r="F44" s="1"/>
      <c r="G44" s="73"/>
      <c r="H44" s="49"/>
      <c r="I44" s="4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">
      <c r="A45" s="38" t="s">
        <v>92</v>
      </c>
      <c r="B45" s="74"/>
      <c r="C45" s="55"/>
      <c r="D45" s="56"/>
      <c r="E45" s="1"/>
      <c r="F45" s="38" t="s">
        <v>92</v>
      </c>
      <c r="G45" s="74"/>
      <c r="H45" s="55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">
      <c r="A46" s="1"/>
      <c r="B46" s="73"/>
      <c r="C46" s="49"/>
      <c r="D46" s="49"/>
      <c r="E46" s="1"/>
      <c r="F46" s="1"/>
      <c r="G46" s="73"/>
      <c r="H46" s="49"/>
      <c r="I46" s="4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8" t="s">
        <v>94</v>
      </c>
      <c r="B47" s="74"/>
      <c r="C47" s="55"/>
      <c r="D47" s="56"/>
      <c r="E47" s="1"/>
      <c r="F47" s="38" t="s">
        <v>94</v>
      </c>
      <c r="G47" s="74"/>
      <c r="H47" s="55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5">
    <mergeCell ref="A34:I34"/>
    <mergeCell ref="A35:I40"/>
    <mergeCell ref="G33:I33"/>
    <mergeCell ref="A33:D33"/>
    <mergeCell ref="G28:I28"/>
    <mergeCell ref="G29:I29"/>
    <mergeCell ref="G30:I30"/>
    <mergeCell ref="G31:I31"/>
    <mergeCell ref="G32:I32"/>
    <mergeCell ref="G46:I46"/>
    <mergeCell ref="G47:I47"/>
    <mergeCell ref="B46:D46"/>
    <mergeCell ref="B45:D45"/>
    <mergeCell ref="B47:D47"/>
    <mergeCell ref="A25:D25"/>
    <mergeCell ref="G25:I25"/>
    <mergeCell ref="A26:D26"/>
    <mergeCell ref="G26:I26"/>
    <mergeCell ref="G27:I27"/>
    <mergeCell ref="A1:I1"/>
    <mergeCell ref="A2:B2"/>
    <mergeCell ref="D2:E2"/>
    <mergeCell ref="G2:H2"/>
    <mergeCell ref="A21:I21"/>
    <mergeCell ref="G45:I45"/>
    <mergeCell ref="B43:D43"/>
    <mergeCell ref="F42:I42"/>
    <mergeCell ref="A42:D42"/>
    <mergeCell ref="G22:I22"/>
    <mergeCell ref="G23:I23"/>
    <mergeCell ref="A22:D22"/>
    <mergeCell ref="A23:D23"/>
    <mergeCell ref="A27:D27"/>
    <mergeCell ref="A28:D28"/>
    <mergeCell ref="A29:D29"/>
    <mergeCell ref="A30:D30"/>
    <mergeCell ref="A31:D31"/>
    <mergeCell ref="A32:D32"/>
    <mergeCell ref="A24:D24"/>
    <mergeCell ref="G24:I24"/>
    <mergeCell ref="G44:I44"/>
    <mergeCell ref="G43:I43"/>
    <mergeCell ref="A41:D41"/>
    <mergeCell ref="F41:I41"/>
    <mergeCell ref="B44:D44"/>
  </mergeCells>
  <dataValidations count="1">
    <dataValidation type="list" allowBlank="1" showInputMessage="1" showErrorMessage="1" prompt="Invalid - Select from the dropdown list." sqref="E5:E19" xr:uid="{00000000-0002-0000-0E00-000000000000}">
      <formula1>"Individual Counselling,Group Counselling,Career / Family / Couple Counselling,Professional Development,Guidance Activities,Supervision,Management and Administration,Face-to-Face Seminar,Other"</formula1>
    </dataValidation>
  </dataValidation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472C4"/>
  </sheetPr>
  <dimension ref="A1:Z999"/>
  <sheetViews>
    <sheetView showGridLines="0" topLeftCell="E1" workbookViewId="0">
      <pane ySplit="4" topLeftCell="A16" activePane="bottomLeft" state="frozen"/>
      <selection pane="bottomLeft" activeCell="I2" sqref="I2"/>
    </sheetView>
  </sheetViews>
  <sheetFormatPr defaultColWidth="14.44140625" defaultRowHeight="15" customHeight="1" x14ac:dyDescent="0.3"/>
  <cols>
    <col min="1" max="1" width="9.6640625" customWidth="1"/>
    <col min="2" max="3" width="13" customWidth="1"/>
    <col min="4" max="4" width="28" customWidth="1"/>
    <col min="5" max="5" width="22" customWidth="1"/>
    <col min="6" max="7" width="12" customWidth="1"/>
    <col min="8" max="8" width="13" customWidth="1"/>
    <col min="9" max="9" width="28" customWidth="1"/>
  </cols>
  <sheetData>
    <row r="1" spans="1:26" ht="30" customHeight="1" x14ac:dyDescent="0.3">
      <c r="A1" s="70" t="s">
        <v>117</v>
      </c>
      <c r="B1" s="61"/>
      <c r="C1" s="61"/>
      <c r="D1" s="61"/>
      <c r="E1" s="61"/>
      <c r="F1" s="61"/>
      <c r="G1" s="61"/>
      <c r="H1" s="61"/>
      <c r="I1" s="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77" t="s">
        <v>3</v>
      </c>
      <c r="B2" s="63"/>
      <c r="C2" s="5">
        <v>13</v>
      </c>
      <c r="D2" s="77" t="s">
        <v>4</v>
      </c>
      <c r="E2" s="63"/>
      <c r="F2" s="93">
        <v>46361</v>
      </c>
      <c r="G2" s="77" t="s">
        <v>5</v>
      </c>
      <c r="H2" s="63"/>
      <c r="I2" s="94">
        <v>46367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8</v>
      </c>
      <c r="G4" s="9" t="s">
        <v>22</v>
      </c>
      <c r="H4" s="9" t="s">
        <v>23</v>
      </c>
      <c r="I4" s="9" t="s">
        <v>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0">
        <v>1</v>
      </c>
      <c r="B5" s="14"/>
      <c r="C5" s="11"/>
      <c r="D5" s="17"/>
      <c r="E5" s="11"/>
      <c r="F5" s="11"/>
      <c r="G5" s="11"/>
      <c r="H5" s="20"/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9">
        <v>2</v>
      </c>
      <c r="B6" s="22"/>
      <c r="C6" s="21"/>
      <c r="D6" s="24"/>
      <c r="E6" s="21"/>
      <c r="F6" s="21"/>
      <c r="G6" s="21"/>
      <c r="H6" s="26"/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3</v>
      </c>
      <c r="B7" s="14"/>
      <c r="C7" s="11"/>
      <c r="D7" s="17"/>
      <c r="E7" s="11"/>
      <c r="F7" s="11"/>
      <c r="G7" s="11"/>
      <c r="H7" s="20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4</v>
      </c>
      <c r="B8" s="22"/>
      <c r="C8" s="21"/>
      <c r="D8" s="24"/>
      <c r="E8" s="21"/>
      <c r="F8" s="21"/>
      <c r="G8" s="21"/>
      <c r="H8" s="26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5</v>
      </c>
      <c r="B9" s="14"/>
      <c r="C9" s="11"/>
      <c r="D9" s="17"/>
      <c r="E9" s="11"/>
      <c r="F9" s="11"/>
      <c r="G9" s="11"/>
      <c r="H9" s="20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6</v>
      </c>
      <c r="B10" s="22"/>
      <c r="C10" s="21"/>
      <c r="D10" s="24"/>
      <c r="E10" s="21"/>
      <c r="F10" s="21"/>
      <c r="G10" s="21"/>
      <c r="H10" s="26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7</v>
      </c>
      <c r="B11" s="14"/>
      <c r="C11" s="11"/>
      <c r="D11" s="17"/>
      <c r="E11" s="11"/>
      <c r="F11" s="11"/>
      <c r="G11" s="11"/>
      <c r="H11" s="20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8</v>
      </c>
      <c r="B12" s="22"/>
      <c r="C12" s="21"/>
      <c r="D12" s="24"/>
      <c r="E12" s="21"/>
      <c r="F12" s="21"/>
      <c r="G12" s="21"/>
      <c r="H12" s="26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9</v>
      </c>
      <c r="B13" s="14"/>
      <c r="C13" s="11"/>
      <c r="D13" s="17"/>
      <c r="E13" s="11"/>
      <c r="F13" s="11"/>
      <c r="G13" s="11"/>
      <c r="H13" s="20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10</v>
      </c>
      <c r="B14" s="22"/>
      <c r="C14" s="21"/>
      <c r="D14" s="24"/>
      <c r="E14" s="21"/>
      <c r="F14" s="21"/>
      <c r="G14" s="21"/>
      <c r="H14" s="26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11</v>
      </c>
      <c r="B15" s="14"/>
      <c r="C15" s="11"/>
      <c r="D15" s="17"/>
      <c r="E15" s="11"/>
      <c r="F15" s="11"/>
      <c r="G15" s="11"/>
      <c r="H15" s="20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12</v>
      </c>
      <c r="B16" s="22"/>
      <c r="C16" s="21"/>
      <c r="D16" s="24"/>
      <c r="E16" s="21"/>
      <c r="F16" s="21"/>
      <c r="G16" s="21"/>
      <c r="H16" s="26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13</v>
      </c>
      <c r="B17" s="14"/>
      <c r="C17" s="11"/>
      <c r="D17" s="17"/>
      <c r="E17" s="11"/>
      <c r="F17" s="11"/>
      <c r="G17" s="11"/>
      <c r="H17" s="20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14</v>
      </c>
      <c r="B18" s="22"/>
      <c r="C18" s="21"/>
      <c r="D18" s="24"/>
      <c r="E18" s="21"/>
      <c r="F18" s="21"/>
      <c r="G18" s="21"/>
      <c r="H18" s="26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15</v>
      </c>
      <c r="B19" s="14"/>
      <c r="C19" s="11"/>
      <c r="D19" s="17"/>
      <c r="E19" s="11"/>
      <c r="F19" s="11"/>
      <c r="G19" s="11"/>
      <c r="H19" s="20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79" t="s">
        <v>53</v>
      </c>
      <c r="B21" s="61"/>
      <c r="C21" s="61"/>
      <c r="D21" s="61"/>
      <c r="E21" s="61"/>
      <c r="F21" s="61"/>
      <c r="G21" s="61"/>
      <c r="H21" s="61"/>
      <c r="I21" s="6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3">
      <c r="A22" s="71" t="s">
        <v>56</v>
      </c>
      <c r="B22" s="55"/>
      <c r="C22" s="55"/>
      <c r="D22" s="56"/>
      <c r="E22" s="9" t="s">
        <v>57</v>
      </c>
      <c r="F22" s="9" t="s">
        <v>58</v>
      </c>
      <c r="G22" s="77" t="s">
        <v>59</v>
      </c>
      <c r="H22" s="61"/>
      <c r="I22" s="6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80" t="s">
        <v>51</v>
      </c>
      <c r="B23" s="55"/>
      <c r="C23" s="55"/>
      <c r="D23" s="56"/>
      <c r="E23" s="31">
        <f>COUNTIF($E$5:$E$19,"Individual Counselling")</f>
        <v>0</v>
      </c>
      <c r="F23" s="31">
        <f>SUMIF($E$5:$E$19,"Individual Counselling",$G$5:$G$19)</f>
        <v>0</v>
      </c>
      <c r="G23" s="78">
        <f>SUMIF($E$5:$E$19,"Individual Counselling",$H$5:$H$19)</f>
        <v>0</v>
      </c>
      <c r="H23" s="55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80" t="s">
        <v>54</v>
      </c>
      <c r="B24" s="55"/>
      <c r="C24" s="55"/>
      <c r="D24" s="56"/>
      <c r="E24" s="31">
        <f>COUNTIF($E$5:$E$19,"Group Counselling")</f>
        <v>0</v>
      </c>
      <c r="F24" s="31">
        <f>SUMIF($E$5:$E$19,"Group Counselling",$G$5:$G$19)</f>
        <v>0</v>
      </c>
      <c r="G24" s="78">
        <f>SUMIF($E$5:$E$19,"Group Counselling",$H$5:$H$19)</f>
        <v>0</v>
      </c>
      <c r="H24" s="55"/>
      <c r="I24" s="5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80" t="s">
        <v>71</v>
      </c>
      <c r="B25" s="55"/>
      <c r="C25" s="55"/>
      <c r="D25" s="56"/>
      <c r="E25" s="31">
        <f>COUNTIF($E$5:$E$19,"Career / Family / Couple Counselling")</f>
        <v>0</v>
      </c>
      <c r="F25" s="31">
        <f>SUMIF($E$5:$E$19,"Career / Family / Couple Counselling",$G$5:$G$19)</f>
        <v>0</v>
      </c>
      <c r="G25" s="78">
        <f>SUMIF($E$5:$E$19,"Career / Family / Couple Counselling",$H$5:$H$19)</f>
        <v>0</v>
      </c>
      <c r="H25" s="55"/>
      <c r="I25" s="5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66" t="s">
        <v>64</v>
      </c>
      <c r="B26" s="55"/>
      <c r="C26" s="55"/>
      <c r="D26" s="56"/>
      <c r="E26" s="16">
        <f>COUNTIF($E$5:$E$19,"Professional Development")</f>
        <v>0</v>
      </c>
      <c r="F26" s="16">
        <f>SUMIF($E$5:$E$19,"Professional Development",$G$5:$G$19)</f>
        <v>0</v>
      </c>
      <c r="G26" s="81">
        <f>SUMIF($E$5:$E$19,"Professional Development",$H$5:$H$19)</f>
        <v>0</v>
      </c>
      <c r="H26" s="55"/>
      <c r="I26" s="5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66" t="s">
        <v>65</v>
      </c>
      <c r="B27" s="55"/>
      <c r="C27" s="55"/>
      <c r="D27" s="56"/>
      <c r="E27" s="16">
        <f>COUNTIF($E$5:$E$19,"Guidance Activities")</f>
        <v>0</v>
      </c>
      <c r="F27" s="16">
        <f>SUMIF($E$5:$E$19,"Guidance Activities",$G$5:$G$19)</f>
        <v>0</v>
      </c>
      <c r="G27" s="81">
        <f>SUMIF($E$5:$E$19,"Guidance Activities",$H$5:$H$19)</f>
        <v>0</v>
      </c>
      <c r="H27" s="55"/>
      <c r="I27" s="5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66" t="s">
        <v>67</v>
      </c>
      <c r="B28" s="55"/>
      <c r="C28" s="55"/>
      <c r="D28" s="56"/>
      <c r="E28" s="16">
        <f>COUNTIF($E$5:$E$19,"Supervision")</f>
        <v>0</v>
      </c>
      <c r="F28" s="16">
        <f>SUMIF($E$5:$E$19,"Supervision",$G$5:$G$19)</f>
        <v>0</v>
      </c>
      <c r="G28" s="81">
        <f>SUMIF($E$5:$E$19,"Supervision",$H$5:$H$19)</f>
        <v>0</v>
      </c>
      <c r="H28" s="55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66" t="s">
        <v>68</v>
      </c>
      <c r="B29" s="55"/>
      <c r="C29" s="55"/>
      <c r="D29" s="56"/>
      <c r="E29" s="16">
        <f>COUNTIF($E$5:$E$19,"Management and Administration")</f>
        <v>0</v>
      </c>
      <c r="F29" s="16">
        <f>SUMIF($E$5:$E$19,"Management and Administration",$G$5:$G$19)</f>
        <v>0</v>
      </c>
      <c r="G29" s="81">
        <f>SUMIF($E$5:$E$19,"Management and Administration",$H$5:$H$19)</f>
        <v>0</v>
      </c>
      <c r="H29" s="55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66" t="s">
        <v>78</v>
      </c>
      <c r="B30" s="55"/>
      <c r="C30" s="55"/>
      <c r="D30" s="56"/>
      <c r="E30" s="16">
        <f>COUNTIF($E$5:$E$19,"Face-to-Face Seminar")</f>
        <v>0</v>
      </c>
      <c r="F30" s="16">
        <f>SUMIF($E$5:$E$19,"Face-to-Face Seminar",$G$5:$G$19)</f>
        <v>0</v>
      </c>
      <c r="G30" s="81">
        <f>SUMIF($E$5:$E$19,"Face-to-Face Seminar",$H$5:$H$19)</f>
        <v>0</v>
      </c>
      <c r="H30" s="55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62" t="s">
        <v>80</v>
      </c>
      <c r="B31" s="61"/>
      <c r="C31" s="61"/>
      <c r="D31" s="63"/>
      <c r="E31" s="34">
        <f t="shared" ref="E31:G31" si="0">SUM(E23:E30)</f>
        <v>0</v>
      </c>
      <c r="F31" s="34">
        <f t="shared" si="0"/>
        <v>0</v>
      </c>
      <c r="G31" s="84">
        <f t="shared" si="0"/>
        <v>0</v>
      </c>
      <c r="H31" s="55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80" t="s">
        <v>82</v>
      </c>
      <c r="B32" s="55"/>
      <c r="C32" s="55"/>
      <c r="D32" s="56"/>
      <c r="E32" s="35"/>
      <c r="F32" s="35"/>
      <c r="G32" s="82">
        <f>G23+G24+G25</f>
        <v>0</v>
      </c>
      <c r="H32" s="55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92" t="s">
        <v>83</v>
      </c>
      <c r="B33" s="55"/>
      <c r="C33" s="55"/>
      <c r="D33" s="56"/>
      <c r="E33" s="36"/>
      <c r="F33" s="36"/>
      <c r="G33" s="83">
        <f>G31-G32</f>
        <v>0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87" t="s">
        <v>85</v>
      </c>
      <c r="B35" s="46"/>
      <c r="C35" s="46"/>
      <c r="D35" s="46"/>
      <c r="E35" s="46"/>
      <c r="F35" s="46"/>
      <c r="G35" s="46"/>
      <c r="H35" s="46"/>
      <c r="I35" s="8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48"/>
      <c r="B36" s="49"/>
      <c r="C36" s="49"/>
      <c r="D36" s="49"/>
      <c r="E36" s="49"/>
      <c r="F36" s="49"/>
      <c r="G36" s="49"/>
      <c r="H36" s="49"/>
      <c r="I36" s="8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48"/>
      <c r="B37" s="49"/>
      <c r="C37" s="49"/>
      <c r="D37" s="49"/>
      <c r="E37" s="49"/>
      <c r="F37" s="49"/>
      <c r="G37" s="49"/>
      <c r="H37" s="49"/>
      <c r="I37" s="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48"/>
      <c r="B38" s="49"/>
      <c r="C38" s="49"/>
      <c r="D38" s="49"/>
      <c r="E38" s="49"/>
      <c r="F38" s="49"/>
      <c r="G38" s="49"/>
      <c r="H38" s="49"/>
      <c r="I38" s="8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48"/>
      <c r="B39" s="49"/>
      <c r="C39" s="49"/>
      <c r="D39" s="49"/>
      <c r="E39" s="49"/>
      <c r="F39" s="49"/>
      <c r="G39" s="49"/>
      <c r="H39" s="49"/>
      <c r="I39" s="8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">
      <c r="A40" s="90"/>
      <c r="B40" s="86"/>
      <c r="C40" s="86"/>
      <c r="D40" s="86"/>
      <c r="E40" s="86"/>
      <c r="F40" s="86"/>
      <c r="G40" s="86"/>
      <c r="H40" s="86"/>
      <c r="I40" s="9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73"/>
      <c r="B41" s="49"/>
      <c r="C41" s="49"/>
      <c r="D41" s="49"/>
      <c r="E41" s="1"/>
      <c r="F41" s="73"/>
      <c r="G41" s="49"/>
      <c r="H41" s="49"/>
      <c r="I41" s="4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75" t="s">
        <v>88</v>
      </c>
      <c r="B42" s="61"/>
      <c r="C42" s="61"/>
      <c r="D42" s="63"/>
      <c r="E42" s="1"/>
      <c r="F42" s="76" t="s">
        <v>89</v>
      </c>
      <c r="G42" s="61"/>
      <c r="H42" s="6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">
      <c r="A43" s="38" t="s">
        <v>90</v>
      </c>
      <c r="B43" s="74"/>
      <c r="C43" s="55"/>
      <c r="D43" s="56"/>
      <c r="E43" s="1"/>
      <c r="F43" s="38" t="s">
        <v>90</v>
      </c>
      <c r="G43" s="74"/>
      <c r="H43" s="55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">
      <c r="A44" s="1"/>
      <c r="B44" s="73"/>
      <c r="C44" s="49"/>
      <c r="D44" s="49"/>
      <c r="E44" s="1"/>
      <c r="F44" s="1"/>
      <c r="G44" s="73"/>
      <c r="H44" s="49"/>
      <c r="I44" s="4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">
      <c r="A45" s="38" t="s">
        <v>92</v>
      </c>
      <c r="B45" s="74"/>
      <c r="C45" s="55"/>
      <c r="D45" s="56"/>
      <c r="E45" s="1"/>
      <c r="F45" s="38" t="s">
        <v>92</v>
      </c>
      <c r="G45" s="74"/>
      <c r="H45" s="55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">
      <c r="A46" s="1"/>
      <c r="B46" s="73"/>
      <c r="C46" s="49"/>
      <c r="D46" s="49"/>
      <c r="E46" s="1"/>
      <c r="F46" s="1"/>
      <c r="G46" s="73"/>
      <c r="H46" s="49"/>
      <c r="I46" s="4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8" t="s">
        <v>94</v>
      </c>
      <c r="B47" s="74"/>
      <c r="C47" s="55"/>
      <c r="D47" s="56"/>
      <c r="E47" s="1"/>
      <c r="F47" s="38" t="s">
        <v>94</v>
      </c>
      <c r="G47" s="74"/>
      <c r="H47" s="55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5">
    <mergeCell ref="A34:I34"/>
    <mergeCell ref="A35:I40"/>
    <mergeCell ref="A33:D33"/>
    <mergeCell ref="G32:I32"/>
    <mergeCell ref="G33:I33"/>
    <mergeCell ref="G28:I28"/>
    <mergeCell ref="G29:I29"/>
    <mergeCell ref="G30:I30"/>
    <mergeCell ref="G31:I31"/>
    <mergeCell ref="G46:I46"/>
    <mergeCell ref="G47:I47"/>
    <mergeCell ref="B46:D46"/>
    <mergeCell ref="B45:D45"/>
    <mergeCell ref="B47:D47"/>
    <mergeCell ref="A25:D25"/>
    <mergeCell ref="G25:I25"/>
    <mergeCell ref="A26:D26"/>
    <mergeCell ref="G26:I26"/>
    <mergeCell ref="G27:I27"/>
    <mergeCell ref="A1:I1"/>
    <mergeCell ref="A2:B2"/>
    <mergeCell ref="D2:E2"/>
    <mergeCell ref="G2:H2"/>
    <mergeCell ref="A21:I21"/>
    <mergeCell ref="G45:I45"/>
    <mergeCell ref="B43:D43"/>
    <mergeCell ref="F42:I42"/>
    <mergeCell ref="A42:D42"/>
    <mergeCell ref="G22:I22"/>
    <mergeCell ref="G23:I23"/>
    <mergeCell ref="A22:D22"/>
    <mergeCell ref="A23:D23"/>
    <mergeCell ref="A27:D27"/>
    <mergeCell ref="A28:D28"/>
    <mergeCell ref="A29:D29"/>
    <mergeCell ref="A30:D30"/>
    <mergeCell ref="A31:D31"/>
    <mergeCell ref="A32:D32"/>
    <mergeCell ref="A24:D24"/>
    <mergeCell ref="G24:I24"/>
    <mergeCell ref="G44:I44"/>
    <mergeCell ref="G43:I43"/>
    <mergeCell ref="A41:D41"/>
    <mergeCell ref="F41:I41"/>
    <mergeCell ref="B44:D44"/>
  </mergeCells>
  <dataValidations count="1">
    <dataValidation type="list" allowBlank="1" showInputMessage="1" showErrorMessage="1" prompt="Invalid - Select from the dropdown list." sqref="E5:E19" xr:uid="{00000000-0002-0000-0F00-000000000000}">
      <formula1>"Individual Counselling,Group Counselling,Career / Family / Couple Counselling,Professional Development,Guidance Activities,Supervision,Management and Administration,Face-to-Face Seminar,Other"</formula1>
    </dataValidation>
  </dataValidation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AD47"/>
  </sheetPr>
  <dimension ref="A1:Z999"/>
  <sheetViews>
    <sheetView showGridLines="0" topLeftCell="E1" workbookViewId="0">
      <pane ySplit="4" topLeftCell="A5" activePane="bottomLeft" state="frozen"/>
      <selection pane="bottomLeft" activeCell="I2" sqref="I2"/>
    </sheetView>
  </sheetViews>
  <sheetFormatPr defaultColWidth="14.44140625" defaultRowHeight="15" customHeight="1" x14ac:dyDescent="0.3"/>
  <cols>
    <col min="1" max="1" width="10.109375" customWidth="1"/>
    <col min="2" max="3" width="13" customWidth="1"/>
    <col min="4" max="4" width="28" customWidth="1"/>
    <col min="5" max="5" width="22" customWidth="1"/>
    <col min="6" max="7" width="12" customWidth="1"/>
    <col min="8" max="8" width="13" customWidth="1"/>
    <col min="9" max="9" width="28" customWidth="1"/>
  </cols>
  <sheetData>
    <row r="1" spans="1:26" ht="30" customHeight="1" x14ac:dyDescent="0.3">
      <c r="A1" s="70" t="s">
        <v>118</v>
      </c>
      <c r="B1" s="61"/>
      <c r="C1" s="61"/>
      <c r="D1" s="61"/>
      <c r="E1" s="61"/>
      <c r="F1" s="61"/>
      <c r="G1" s="61"/>
      <c r="H1" s="61"/>
      <c r="I1" s="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77" t="s">
        <v>3</v>
      </c>
      <c r="B2" s="63"/>
      <c r="C2" s="5">
        <v>14</v>
      </c>
      <c r="D2" s="77" t="s">
        <v>4</v>
      </c>
      <c r="E2" s="63"/>
      <c r="F2" s="93">
        <v>46368</v>
      </c>
      <c r="G2" s="77" t="s">
        <v>5</v>
      </c>
      <c r="H2" s="63"/>
      <c r="I2" s="94">
        <v>46374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8</v>
      </c>
      <c r="G4" s="9" t="s">
        <v>22</v>
      </c>
      <c r="H4" s="9" t="s">
        <v>23</v>
      </c>
      <c r="I4" s="9" t="s">
        <v>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0">
        <v>1</v>
      </c>
      <c r="B5" s="14"/>
      <c r="C5" s="11"/>
      <c r="D5" s="17"/>
      <c r="E5" s="11"/>
      <c r="F5" s="11"/>
      <c r="G5" s="11"/>
      <c r="H5" s="20"/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9">
        <v>2</v>
      </c>
      <c r="B6" s="22"/>
      <c r="C6" s="21"/>
      <c r="D6" s="24"/>
      <c r="E6" s="21"/>
      <c r="F6" s="21"/>
      <c r="G6" s="21"/>
      <c r="H6" s="26"/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3</v>
      </c>
      <c r="B7" s="14"/>
      <c r="C7" s="11"/>
      <c r="D7" s="17"/>
      <c r="E7" s="11"/>
      <c r="F7" s="11"/>
      <c r="G7" s="11"/>
      <c r="H7" s="20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4</v>
      </c>
      <c r="B8" s="22"/>
      <c r="C8" s="21"/>
      <c r="D8" s="24"/>
      <c r="E8" s="21"/>
      <c r="F8" s="21"/>
      <c r="G8" s="21"/>
      <c r="H8" s="26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5</v>
      </c>
      <c r="B9" s="14"/>
      <c r="C9" s="11"/>
      <c r="D9" s="17"/>
      <c r="E9" s="11"/>
      <c r="F9" s="11"/>
      <c r="G9" s="11"/>
      <c r="H9" s="20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6</v>
      </c>
      <c r="B10" s="22"/>
      <c r="C10" s="21"/>
      <c r="D10" s="24"/>
      <c r="E10" s="21"/>
      <c r="F10" s="21"/>
      <c r="G10" s="21"/>
      <c r="H10" s="26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7</v>
      </c>
      <c r="B11" s="14"/>
      <c r="C11" s="11"/>
      <c r="D11" s="17"/>
      <c r="E11" s="11"/>
      <c r="F11" s="11"/>
      <c r="G11" s="11"/>
      <c r="H11" s="20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8</v>
      </c>
      <c r="B12" s="22"/>
      <c r="C12" s="21"/>
      <c r="D12" s="24"/>
      <c r="E12" s="21"/>
      <c r="F12" s="21"/>
      <c r="G12" s="21"/>
      <c r="H12" s="26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9</v>
      </c>
      <c r="B13" s="14"/>
      <c r="C13" s="11"/>
      <c r="D13" s="17"/>
      <c r="E13" s="11"/>
      <c r="F13" s="11"/>
      <c r="G13" s="11"/>
      <c r="H13" s="20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10</v>
      </c>
      <c r="B14" s="22"/>
      <c r="C14" s="21"/>
      <c r="D14" s="24"/>
      <c r="E14" s="21"/>
      <c r="F14" s="21"/>
      <c r="G14" s="21"/>
      <c r="H14" s="26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11</v>
      </c>
      <c r="B15" s="14"/>
      <c r="C15" s="11"/>
      <c r="D15" s="17"/>
      <c r="E15" s="11"/>
      <c r="F15" s="11"/>
      <c r="G15" s="11"/>
      <c r="H15" s="20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12</v>
      </c>
      <c r="B16" s="22"/>
      <c r="C16" s="21"/>
      <c r="D16" s="24"/>
      <c r="E16" s="21"/>
      <c r="F16" s="21"/>
      <c r="G16" s="21"/>
      <c r="H16" s="26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13</v>
      </c>
      <c r="B17" s="14"/>
      <c r="C17" s="11"/>
      <c r="D17" s="17"/>
      <c r="E17" s="11"/>
      <c r="F17" s="11"/>
      <c r="G17" s="11"/>
      <c r="H17" s="20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14</v>
      </c>
      <c r="B18" s="22"/>
      <c r="C18" s="21"/>
      <c r="D18" s="24"/>
      <c r="E18" s="21"/>
      <c r="F18" s="21"/>
      <c r="G18" s="21"/>
      <c r="H18" s="26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15</v>
      </c>
      <c r="B19" s="14"/>
      <c r="C19" s="11"/>
      <c r="D19" s="17"/>
      <c r="E19" s="11"/>
      <c r="F19" s="11"/>
      <c r="G19" s="11"/>
      <c r="H19" s="20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79" t="s">
        <v>53</v>
      </c>
      <c r="B21" s="61"/>
      <c r="C21" s="61"/>
      <c r="D21" s="61"/>
      <c r="E21" s="61"/>
      <c r="F21" s="61"/>
      <c r="G21" s="61"/>
      <c r="H21" s="61"/>
      <c r="I21" s="6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3">
      <c r="A22" s="71" t="s">
        <v>56</v>
      </c>
      <c r="B22" s="55"/>
      <c r="C22" s="55"/>
      <c r="D22" s="56"/>
      <c r="E22" s="9" t="s">
        <v>57</v>
      </c>
      <c r="F22" s="9" t="s">
        <v>58</v>
      </c>
      <c r="G22" s="77" t="s">
        <v>59</v>
      </c>
      <c r="H22" s="61"/>
      <c r="I22" s="6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80" t="s">
        <v>51</v>
      </c>
      <c r="B23" s="55"/>
      <c r="C23" s="55"/>
      <c r="D23" s="56"/>
      <c r="E23" s="31">
        <f>COUNTIF($E$5:$E$19,"Individual Counselling")</f>
        <v>0</v>
      </c>
      <c r="F23" s="31">
        <f>SUMIF($E$5:$E$19,"Individual Counselling",$G$5:$G$19)</f>
        <v>0</v>
      </c>
      <c r="G23" s="78">
        <f>SUMIF($E$5:$E$19,"Individual Counselling",$H$5:$H$19)</f>
        <v>0</v>
      </c>
      <c r="H23" s="55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80" t="s">
        <v>54</v>
      </c>
      <c r="B24" s="55"/>
      <c r="C24" s="55"/>
      <c r="D24" s="56"/>
      <c r="E24" s="31">
        <f>COUNTIF($E$5:$E$19,"Group Counselling")</f>
        <v>0</v>
      </c>
      <c r="F24" s="31">
        <f>SUMIF($E$5:$E$19,"Group Counselling",$G$5:$G$19)</f>
        <v>0</v>
      </c>
      <c r="G24" s="78">
        <f>SUMIF($E$5:$E$19,"Group Counselling",$H$5:$H$19)</f>
        <v>0</v>
      </c>
      <c r="H24" s="55"/>
      <c r="I24" s="5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80" t="s">
        <v>71</v>
      </c>
      <c r="B25" s="55"/>
      <c r="C25" s="55"/>
      <c r="D25" s="56"/>
      <c r="E25" s="31">
        <f>COUNTIF($E$5:$E$19,"Career / Family / Couple Counselling")</f>
        <v>0</v>
      </c>
      <c r="F25" s="31">
        <f>SUMIF($E$5:$E$19,"Career / Family / Couple Counselling",$G$5:$G$19)</f>
        <v>0</v>
      </c>
      <c r="G25" s="78">
        <f>SUMIF($E$5:$E$19,"Career / Family / Couple Counselling",$H$5:$H$19)</f>
        <v>0</v>
      </c>
      <c r="H25" s="55"/>
      <c r="I25" s="5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66" t="s">
        <v>64</v>
      </c>
      <c r="B26" s="55"/>
      <c r="C26" s="55"/>
      <c r="D26" s="56"/>
      <c r="E26" s="16">
        <f>COUNTIF($E$5:$E$19,"Professional Development")</f>
        <v>0</v>
      </c>
      <c r="F26" s="16">
        <f>SUMIF($E$5:$E$19,"Professional Development",$G$5:$G$19)</f>
        <v>0</v>
      </c>
      <c r="G26" s="81">
        <f>SUMIF($E$5:$E$19,"Professional Development",$H$5:$H$19)</f>
        <v>0</v>
      </c>
      <c r="H26" s="55"/>
      <c r="I26" s="5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66" t="s">
        <v>65</v>
      </c>
      <c r="B27" s="55"/>
      <c r="C27" s="55"/>
      <c r="D27" s="56"/>
      <c r="E27" s="16">
        <f>COUNTIF($E$5:$E$19,"Guidance Activities")</f>
        <v>0</v>
      </c>
      <c r="F27" s="16">
        <f>SUMIF($E$5:$E$19,"Guidance Activities",$G$5:$G$19)</f>
        <v>0</v>
      </c>
      <c r="G27" s="81">
        <f>SUMIF($E$5:$E$19,"Guidance Activities",$H$5:$H$19)</f>
        <v>0</v>
      </c>
      <c r="H27" s="55"/>
      <c r="I27" s="5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66" t="s">
        <v>67</v>
      </c>
      <c r="B28" s="55"/>
      <c r="C28" s="55"/>
      <c r="D28" s="56"/>
      <c r="E28" s="16">
        <f>COUNTIF($E$5:$E$19,"Supervision")</f>
        <v>0</v>
      </c>
      <c r="F28" s="16">
        <f>SUMIF($E$5:$E$19,"Supervision",$G$5:$G$19)</f>
        <v>0</v>
      </c>
      <c r="G28" s="81">
        <f>SUMIF($E$5:$E$19,"Supervision",$H$5:$H$19)</f>
        <v>0</v>
      </c>
      <c r="H28" s="55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66" t="s">
        <v>68</v>
      </c>
      <c r="B29" s="55"/>
      <c r="C29" s="55"/>
      <c r="D29" s="56"/>
      <c r="E29" s="16">
        <f>COUNTIF($E$5:$E$19,"Management and Administration")</f>
        <v>0</v>
      </c>
      <c r="F29" s="16">
        <f>SUMIF($E$5:$E$19,"Management and Administration",$G$5:$G$19)</f>
        <v>0</v>
      </c>
      <c r="G29" s="81">
        <f>SUMIF($E$5:$E$19,"Management and Administration",$H$5:$H$19)</f>
        <v>0</v>
      </c>
      <c r="H29" s="55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66" t="s">
        <v>78</v>
      </c>
      <c r="B30" s="55"/>
      <c r="C30" s="55"/>
      <c r="D30" s="56"/>
      <c r="E30" s="16">
        <f>COUNTIF($E$5:$E$19,"Face-to-Face Seminar")</f>
        <v>0</v>
      </c>
      <c r="F30" s="16">
        <f>SUMIF($E$5:$E$19,"Face-to-Face Seminar",$G$5:$G$19)</f>
        <v>0</v>
      </c>
      <c r="G30" s="81">
        <f>SUMIF($E$5:$E$19,"Face-to-Face Seminar",$H$5:$H$19)</f>
        <v>0</v>
      </c>
      <c r="H30" s="55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62" t="s">
        <v>80</v>
      </c>
      <c r="B31" s="61"/>
      <c r="C31" s="61"/>
      <c r="D31" s="63"/>
      <c r="E31" s="34">
        <f t="shared" ref="E31:G31" si="0">SUM(E23:E30)</f>
        <v>0</v>
      </c>
      <c r="F31" s="34">
        <f t="shared" si="0"/>
        <v>0</v>
      </c>
      <c r="G31" s="84">
        <f t="shared" si="0"/>
        <v>0</v>
      </c>
      <c r="H31" s="55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80" t="s">
        <v>82</v>
      </c>
      <c r="B32" s="55"/>
      <c r="C32" s="55"/>
      <c r="D32" s="56"/>
      <c r="E32" s="35"/>
      <c r="F32" s="35"/>
      <c r="G32" s="82">
        <f>G23+G24+G25</f>
        <v>0</v>
      </c>
      <c r="H32" s="55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92" t="s">
        <v>83</v>
      </c>
      <c r="B33" s="55"/>
      <c r="C33" s="55"/>
      <c r="D33" s="56"/>
      <c r="E33" s="36"/>
      <c r="F33" s="36"/>
      <c r="G33" s="83">
        <f>G31-G32</f>
        <v>0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87" t="s">
        <v>85</v>
      </c>
      <c r="B35" s="46"/>
      <c r="C35" s="46"/>
      <c r="D35" s="46"/>
      <c r="E35" s="46"/>
      <c r="F35" s="46"/>
      <c r="G35" s="46"/>
      <c r="H35" s="46"/>
      <c r="I35" s="8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48"/>
      <c r="B36" s="49"/>
      <c r="C36" s="49"/>
      <c r="D36" s="49"/>
      <c r="E36" s="49"/>
      <c r="F36" s="49"/>
      <c r="G36" s="49"/>
      <c r="H36" s="49"/>
      <c r="I36" s="8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48"/>
      <c r="B37" s="49"/>
      <c r="C37" s="49"/>
      <c r="D37" s="49"/>
      <c r="E37" s="49"/>
      <c r="F37" s="49"/>
      <c r="G37" s="49"/>
      <c r="H37" s="49"/>
      <c r="I37" s="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48"/>
      <c r="B38" s="49"/>
      <c r="C38" s="49"/>
      <c r="D38" s="49"/>
      <c r="E38" s="49"/>
      <c r="F38" s="49"/>
      <c r="G38" s="49"/>
      <c r="H38" s="49"/>
      <c r="I38" s="8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48"/>
      <c r="B39" s="49"/>
      <c r="C39" s="49"/>
      <c r="D39" s="49"/>
      <c r="E39" s="49"/>
      <c r="F39" s="49"/>
      <c r="G39" s="49"/>
      <c r="H39" s="49"/>
      <c r="I39" s="8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">
      <c r="A40" s="90"/>
      <c r="B40" s="86"/>
      <c r="C40" s="86"/>
      <c r="D40" s="86"/>
      <c r="E40" s="86"/>
      <c r="F40" s="86"/>
      <c r="G40" s="86"/>
      <c r="H40" s="86"/>
      <c r="I40" s="9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73"/>
      <c r="B41" s="49"/>
      <c r="C41" s="49"/>
      <c r="D41" s="49"/>
      <c r="E41" s="1"/>
      <c r="F41" s="73"/>
      <c r="G41" s="49"/>
      <c r="H41" s="49"/>
      <c r="I41" s="4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75" t="s">
        <v>88</v>
      </c>
      <c r="B42" s="61"/>
      <c r="C42" s="61"/>
      <c r="D42" s="63"/>
      <c r="E42" s="1"/>
      <c r="F42" s="76" t="s">
        <v>89</v>
      </c>
      <c r="G42" s="61"/>
      <c r="H42" s="6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">
      <c r="A43" s="38" t="s">
        <v>90</v>
      </c>
      <c r="B43" s="74"/>
      <c r="C43" s="55"/>
      <c r="D43" s="56"/>
      <c r="E43" s="1"/>
      <c r="F43" s="38" t="s">
        <v>90</v>
      </c>
      <c r="G43" s="74"/>
      <c r="H43" s="55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">
      <c r="A44" s="1"/>
      <c r="B44" s="73"/>
      <c r="C44" s="49"/>
      <c r="D44" s="49"/>
      <c r="E44" s="1"/>
      <c r="F44" s="1"/>
      <c r="G44" s="73"/>
      <c r="H44" s="49"/>
      <c r="I44" s="4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">
      <c r="A45" s="38" t="s">
        <v>92</v>
      </c>
      <c r="B45" s="74"/>
      <c r="C45" s="55"/>
      <c r="D45" s="56"/>
      <c r="E45" s="1"/>
      <c r="F45" s="38" t="s">
        <v>92</v>
      </c>
      <c r="G45" s="74"/>
      <c r="H45" s="55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">
      <c r="A46" s="1"/>
      <c r="B46" s="73"/>
      <c r="C46" s="49"/>
      <c r="D46" s="49"/>
      <c r="E46" s="1"/>
      <c r="F46" s="1"/>
      <c r="G46" s="73"/>
      <c r="H46" s="49"/>
      <c r="I46" s="4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8" t="s">
        <v>94</v>
      </c>
      <c r="B47" s="74"/>
      <c r="C47" s="55"/>
      <c r="D47" s="56"/>
      <c r="E47" s="1"/>
      <c r="F47" s="38" t="s">
        <v>94</v>
      </c>
      <c r="G47" s="74"/>
      <c r="H47" s="55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5">
    <mergeCell ref="B47:D47"/>
    <mergeCell ref="G46:I46"/>
    <mergeCell ref="G47:I47"/>
    <mergeCell ref="G33:I33"/>
    <mergeCell ref="A33:D33"/>
    <mergeCell ref="A34:I34"/>
    <mergeCell ref="A35:I40"/>
    <mergeCell ref="A32:D32"/>
    <mergeCell ref="A24:D24"/>
    <mergeCell ref="G24:I24"/>
    <mergeCell ref="A25:D25"/>
    <mergeCell ref="G25:I25"/>
    <mergeCell ref="A26:D26"/>
    <mergeCell ref="G26:I26"/>
    <mergeCell ref="G27:I27"/>
    <mergeCell ref="G28:I28"/>
    <mergeCell ref="G29:I29"/>
    <mergeCell ref="G30:I30"/>
    <mergeCell ref="G31:I31"/>
    <mergeCell ref="G32:I32"/>
    <mergeCell ref="A27:D27"/>
    <mergeCell ref="A28:D28"/>
    <mergeCell ref="A29:D29"/>
    <mergeCell ref="A30:D30"/>
    <mergeCell ref="A31:D31"/>
    <mergeCell ref="G22:I22"/>
    <mergeCell ref="G23:I23"/>
    <mergeCell ref="A1:I1"/>
    <mergeCell ref="A2:B2"/>
    <mergeCell ref="D2:E2"/>
    <mergeCell ref="G2:H2"/>
    <mergeCell ref="A21:I21"/>
    <mergeCell ref="A22:D22"/>
    <mergeCell ref="A23:D23"/>
    <mergeCell ref="G44:I44"/>
    <mergeCell ref="G43:I43"/>
    <mergeCell ref="A41:D41"/>
    <mergeCell ref="F41:I41"/>
    <mergeCell ref="B46:D46"/>
    <mergeCell ref="B45:D45"/>
    <mergeCell ref="G45:I45"/>
    <mergeCell ref="F42:I42"/>
    <mergeCell ref="A42:D42"/>
    <mergeCell ref="B44:D44"/>
    <mergeCell ref="B43:D43"/>
  </mergeCells>
  <dataValidations count="1">
    <dataValidation type="list" allowBlank="1" showInputMessage="1" showErrorMessage="1" prompt="Invalid - Select from the dropdown list." sqref="E5:E19" xr:uid="{00000000-0002-0000-1000-000000000000}">
      <formula1>"Individual Counselling,Group Counselling,Career / Family / Couple Counselling,Professional Development,Guidance Activities,Supervision,Management and Administration,Face-to-Face Seminar,Other"</formula1>
    </dataValidation>
  </dataValidation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472C4"/>
  </sheetPr>
  <dimension ref="A1:Z999"/>
  <sheetViews>
    <sheetView showGridLines="0" topLeftCell="D1" workbookViewId="0">
      <pane ySplit="4" topLeftCell="A18" activePane="bottomLeft" state="frozen"/>
      <selection pane="bottomLeft" activeCell="I2" sqref="I2"/>
    </sheetView>
  </sheetViews>
  <sheetFormatPr defaultColWidth="14.44140625" defaultRowHeight="15" customHeight="1" x14ac:dyDescent="0.3"/>
  <cols>
    <col min="1" max="1" width="9.88671875" customWidth="1"/>
    <col min="2" max="3" width="13" customWidth="1"/>
    <col min="4" max="4" width="28" customWidth="1"/>
    <col min="5" max="5" width="22" customWidth="1"/>
    <col min="6" max="7" width="12" customWidth="1"/>
    <col min="8" max="8" width="13" customWidth="1"/>
    <col min="9" max="9" width="28" customWidth="1"/>
  </cols>
  <sheetData>
    <row r="1" spans="1:26" ht="30" customHeight="1" x14ac:dyDescent="0.3">
      <c r="A1" s="70" t="s">
        <v>119</v>
      </c>
      <c r="B1" s="61"/>
      <c r="C1" s="61"/>
      <c r="D1" s="61"/>
      <c r="E1" s="61"/>
      <c r="F1" s="61"/>
      <c r="G1" s="61"/>
      <c r="H1" s="61"/>
      <c r="I1" s="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77" t="s">
        <v>3</v>
      </c>
      <c r="B2" s="63"/>
      <c r="C2" s="5">
        <v>15</v>
      </c>
      <c r="D2" s="77" t="s">
        <v>4</v>
      </c>
      <c r="E2" s="63"/>
      <c r="F2" s="93">
        <v>46375</v>
      </c>
      <c r="G2" s="77" t="s">
        <v>5</v>
      </c>
      <c r="H2" s="63"/>
      <c r="I2" s="94">
        <v>46381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8</v>
      </c>
      <c r="G4" s="9" t="s">
        <v>22</v>
      </c>
      <c r="H4" s="9" t="s">
        <v>23</v>
      </c>
      <c r="I4" s="9" t="s">
        <v>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0">
        <v>1</v>
      </c>
      <c r="B5" s="14"/>
      <c r="C5" s="11"/>
      <c r="D5" s="17"/>
      <c r="E5" s="11"/>
      <c r="F5" s="11"/>
      <c r="G5" s="11"/>
      <c r="H5" s="20"/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9">
        <v>2</v>
      </c>
      <c r="B6" s="22"/>
      <c r="C6" s="21"/>
      <c r="D6" s="24"/>
      <c r="E6" s="21"/>
      <c r="F6" s="21"/>
      <c r="G6" s="21"/>
      <c r="H6" s="26"/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3</v>
      </c>
      <c r="B7" s="14"/>
      <c r="C7" s="11"/>
      <c r="D7" s="17"/>
      <c r="E7" s="11"/>
      <c r="F7" s="11"/>
      <c r="G7" s="11"/>
      <c r="H7" s="20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4</v>
      </c>
      <c r="B8" s="22"/>
      <c r="C8" s="21"/>
      <c r="D8" s="24"/>
      <c r="E8" s="21"/>
      <c r="F8" s="21"/>
      <c r="G8" s="21"/>
      <c r="H8" s="26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5</v>
      </c>
      <c r="B9" s="14"/>
      <c r="C9" s="11"/>
      <c r="D9" s="17"/>
      <c r="E9" s="11"/>
      <c r="F9" s="11"/>
      <c r="G9" s="11"/>
      <c r="H9" s="20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6</v>
      </c>
      <c r="B10" s="22"/>
      <c r="C10" s="21"/>
      <c r="D10" s="24"/>
      <c r="E10" s="21"/>
      <c r="F10" s="21"/>
      <c r="G10" s="21"/>
      <c r="H10" s="26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7</v>
      </c>
      <c r="B11" s="14"/>
      <c r="C11" s="11"/>
      <c r="D11" s="17"/>
      <c r="E11" s="11"/>
      <c r="F11" s="11"/>
      <c r="G11" s="11"/>
      <c r="H11" s="20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8</v>
      </c>
      <c r="B12" s="22"/>
      <c r="C12" s="21"/>
      <c r="D12" s="24"/>
      <c r="E12" s="21"/>
      <c r="F12" s="21"/>
      <c r="G12" s="21"/>
      <c r="H12" s="26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9</v>
      </c>
      <c r="B13" s="14"/>
      <c r="C13" s="11"/>
      <c r="D13" s="17"/>
      <c r="E13" s="11"/>
      <c r="F13" s="11"/>
      <c r="G13" s="11"/>
      <c r="H13" s="20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10</v>
      </c>
      <c r="B14" s="22"/>
      <c r="C14" s="21"/>
      <c r="D14" s="24"/>
      <c r="E14" s="21"/>
      <c r="F14" s="21"/>
      <c r="G14" s="21"/>
      <c r="H14" s="26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11</v>
      </c>
      <c r="B15" s="14"/>
      <c r="C15" s="11"/>
      <c r="D15" s="17"/>
      <c r="E15" s="11"/>
      <c r="F15" s="11"/>
      <c r="G15" s="11"/>
      <c r="H15" s="20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12</v>
      </c>
      <c r="B16" s="22"/>
      <c r="C16" s="21"/>
      <c r="D16" s="24"/>
      <c r="E16" s="21"/>
      <c r="F16" s="21"/>
      <c r="G16" s="21"/>
      <c r="H16" s="26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13</v>
      </c>
      <c r="B17" s="14"/>
      <c r="C17" s="11"/>
      <c r="D17" s="17"/>
      <c r="E17" s="11"/>
      <c r="F17" s="11"/>
      <c r="G17" s="11"/>
      <c r="H17" s="20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14</v>
      </c>
      <c r="B18" s="22"/>
      <c r="C18" s="21"/>
      <c r="D18" s="24"/>
      <c r="E18" s="21"/>
      <c r="F18" s="21"/>
      <c r="G18" s="21"/>
      <c r="H18" s="26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15</v>
      </c>
      <c r="B19" s="14"/>
      <c r="C19" s="11"/>
      <c r="D19" s="17"/>
      <c r="E19" s="11"/>
      <c r="F19" s="11"/>
      <c r="G19" s="11"/>
      <c r="H19" s="20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79" t="s">
        <v>53</v>
      </c>
      <c r="B21" s="61"/>
      <c r="C21" s="61"/>
      <c r="D21" s="61"/>
      <c r="E21" s="61"/>
      <c r="F21" s="61"/>
      <c r="G21" s="61"/>
      <c r="H21" s="61"/>
      <c r="I21" s="6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3">
      <c r="A22" s="71" t="s">
        <v>56</v>
      </c>
      <c r="B22" s="55"/>
      <c r="C22" s="55"/>
      <c r="D22" s="56"/>
      <c r="E22" s="9" t="s">
        <v>57</v>
      </c>
      <c r="F22" s="9" t="s">
        <v>58</v>
      </c>
      <c r="G22" s="77" t="s">
        <v>59</v>
      </c>
      <c r="H22" s="61"/>
      <c r="I22" s="6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80" t="s">
        <v>51</v>
      </c>
      <c r="B23" s="55"/>
      <c r="C23" s="55"/>
      <c r="D23" s="56"/>
      <c r="E23" s="31">
        <f>COUNTIF($E$5:$E$19,"Individual Counselling")</f>
        <v>0</v>
      </c>
      <c r="F23" s="31">
        <f>SUMIF($E$5:$E$19,"Individual Counselling",$G$5:$G$19)</f>
        <v>0</v>
      </c>
      <c r="G23" s="78">
        <f>SUMIF($E$5:$E$19,"Individual Counselling",$H$5:$H$19)</f>
        <v>0</v>
      </c>
      <c r="H23" s="55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80" t="s">
        <v>54</v>
      </c>
      <c r="B24" s="55"/>
      <c r="C24" s="55"/>
      <c r="D24" s="56"/>
      <c r="E24" s="31">
        <f>COUNTIF($E$5:$E$19,"Group Counselling")</f>
        <v>0</v>
      </c>
      <c r="F24" s="31">
        <f>SUMIF($E$5:$E$19,"Group Counselling",$G$5:$G$19)</f>
        <v>0</v>
      </c>
      <c r="G24" s="78">
        <f>SUMIF($E$5:$E$19,"Group Counselling",$H$5:$H$19)</f>
        <v>0</v>
      </c>
      <c r="H24" s="55"/>
      <c r="I24" s="5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80" t="s">
        <v>71</v>
      </c>
      <c r="B25" s="55"/>
      <c r="C25" s="55"/>
      <c r="D25" s="56"/>
      <c r="E25" s="31">
        <f>COUNTIF($E$5:$E$19,"Career / Family / Couple Counselling")</f>
        <v>0</v>
      </c>
      <c r="F25" s="31">
        <f>SUMIF($E$5:$E$19,"Career / Family / Couple Counselling",$G$5:$G$19)</f>
        <v>0</v>
      </c>
      <c r="G25" s="78">
        <f>SUMIF($E$5:$E$19,"Career / Family / Couple Counselling",$H$5:$H$19)</f>
        <v>0</v>
      </c>
      <c r="H25" s="55"/>
      <c r="I25" s="5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66" t="s">
        <v>64</v>
      </c>
      <c r="B26" s="55"/>
      <c r="C26" s="55"/>
      <c r="D26" s="56"/>
      <c r="E26" s="16">
        <f>COUNTIF($E$5:$E$19,"Professional Development")</f>
        <v>0</v>
      </c>
      <c r="F26" s="16">
        <f>SUMIF($E$5:$E$19,"Professional Development",$G$5:$G$19)</f>
        <v>0</v>
      </c>
      <c r="G26" s="81">
        <f>SUMIF($E$5:$E$19,"Professional Development",$H$5:$H$19)</f>
        <v>0</v>
      </c>
      <c r="H26" s="55"/>
      <c r="I26" s="5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66" t="s">
        <v>65</v>
      </c>
      <c r="B27" s="55"/>
      <c r="C27" s="55"/>
      <c r="D27" s="56"/>
      <c r="E27" s="16">
        <f>COUNTIF($E$5:$E$19,"Guidance Activities")</f>
        <v>0</v>
      </c>
      <c r="F27" s="16">
        <f>SUMIF($E$5:$E$19,"Guidance Activities",$G$5:$G$19)</f>
        <v>0</v>
      </c>
      <c r="G27" s="81">
        <f>SUMIF($E$5:$E$19,"Guidance Activities",$H$5:$H$19)</f>
        <v>0</v>
      </c>
      <c r="H27" s="55"/>
      <c r="I27" s="5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66" t="s">
        <v>67</v>
      </c>
      <c r="B28" s="55"/>
      <c r="C28" s="55"/>
      <c r="D28" s="56"/>
      <c r="E28" s="16">
        <f>COUNTIF($E$5:$E$19,"Supervision")</f>
        <v>0</v>
      </c>
      <c r="F28" s="16">
        <f>SUMIF($E$5:$E$19,"Supervision",$G$5:$G$19)</f>
        <v>0</v>
      </c>
      <c r="G28" s="81">
        <f>SUMIF($E$5:$E$19,"Supervision",$H$5:$H$19)</f>
        <v>0</v>
      </c>
      <c r="H28" s="55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66" t="s">
        <v>68</v>
      </c>
      <c r="B29" s="55"/>
      <c r="C29" s="55"/>
      <c r="D29" s="56"/>
      <c r="E29" s="16">
        <f>COUNTIF($E$5:$E$19,"Management and Administration")</f>
        <v>0</v>
      </c>
      <c r="F29" s="16">
        <f>SUMIF($E$5:$E$19,"Management and Administration",$G$5:$G$19)</f>
        <v>0</v>
      </c>
      <c r="G29" s="81">
        <f>SUMIF($E$5:$E$19,"Management and Administration",$H$5:$H$19)</f>
        <v>0</v>
      </c>
      <c r="H29" s="55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66" t="s">
        <v>78</v>
      </c>
      <c r="B30" s="55"/>
      <c r="C30" s="55"/>
      <c r="D30" s="56"/>
      <c r="E30" s="16">
        <f>COUNTIF($E$5:$E$19,"Face-to-Face Seminar")</f>
        <v>0</v>
      </c>
      <c r="F30" s="16">
        <f>SUMIF($E$5:$E$19,"Face-to-Face Seminar",$G$5:$G$19)</f>
        <v>0</v>
      </c>
      <c r="G30" s="81">
        <f>SUMIF($E$5:$E$19,"Face-to-Face Seminar",$H$5:$H$19)</f>
        <v>0</v>
      </c>
      <c r="H30" s="55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62" t="s">
        <v>80</v>
      </c>
      <c r="B31" s="61"/>
      <c r="C31" s="61"/>
      <c r="D31" s="63"/>
      <c r="E31" s="34">
        <f t="shared" ref="E31:G31" si="0">SUM(E23:E30)</f>
        <v>0</v>
      </c>
      <c r="F31" s="34">
        <f t="shared" si="0"/>
        <v>0</v>
      </c>
      <c r="G31" s="84">
        <f t="shared" si="0"/>
        <v>0</v>
      </c>
      <c r="H31" s="55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80" t="s">
        <v>82</v>
      </c>
      <c r="B32" s="55"/>
      <c r="C32" s="55"/>
      <c r="D32" s="56"/>
      <c r="E32" s="35"/>
      <c r="F32" s="35"/>
      <c r="G32" s="82">
        <f>G23+G24+G25</f>
        <v>0</v>
      </c>
      <c r="H32" s="55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92" t="s">
        <v>83</v>
      </c>
      <c r="B33" s="55"/>
      <c r="C33" s="55"/>
      <c r="D33" s="56"/>
      <c r="E33" s="36"/>
      <c r="F33" s="36"/>
      <c r="G33" s="83">
        <f>G31-G32</f>
        <v>0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87" t="s">
        <v>85</v>
      </c>
      <c r="B35" s="46"/>
      <c r="C35" s="46"/>
      <c r="D35" s="46"/>
      <c r="E35" s="46"/>
      <c r="F35" s="46"/>
      <c r="G35" s="46"/>
      <c r="H35" s="46"/>
      <c r="I35" s="8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48"/>
      <c r="B36" s="49"/>
      <c r="C36" s="49"/>
      <c r="D36" s="49"/>
      <c r="E36" s="49"/>
      <c r="F36" s="49"/>
      <c r="G36" s="49"/>
      <c r="H36" s="49"/>
      <c r="I36" s="8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48"/>
      <c r="B37" s="49"/>
      <c r="C37" s="49"/>
      <c r="D37" s="49"/>
      <c r="E37" s="49"/>
      <c r="F37" s="49"/>
      <c r="G37" s="49"/>
      <c r="H37" s="49"/>
      <c r="I37" s="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48"/>
      <c r="B38" s="49"/>
      <c r="C38" s="49"/>
      <c r="D38" s="49"/>
      <c r="E38" s="49"/>
      <c r="F38" s="49"/>
      <c r="G38" s="49"/>
      <c r="H38" s="49"/>
      <c r="I38" s="8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48"/>
      <c r="B39" s="49"/>
      <c r="C39" s="49"/>
      <c r="D39" s="49"/>
      <c r="E39" s="49"/>
      <c r="F39" s="49"/>
      <c r="G39" s="49"/>
      <c r="H39" s="49"/>
      <c r="I39" s="8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">
      <c r="A40" s="90"/>
      <c r="B40" s="86"/>
      <c r="C40" s="86"/>
      <c r="D40" s="86"/>
      <c r="E40" s="86"/>
      <c r="F40" s="86"/>
      <c r="G40" s="86"/>
      <c r="H40" s="86"/>
      <c r="I40" s="9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73"/>
      <c r="B41" s="49"/>
      <c r="C41" s="49"/>
      <c r="D41" s="49"/>
      <c r="E41" s="1"/>
      <c r="F41" s="73"/>
      <c r="G41" s="49"/>
      <c r="H41" s="49"/>
      <c r="I41" s="4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75" t="s">
        <v>88</v>
      </c>
      <c r="B42" s="61"/>
      <c r="C42" s="61"/>
      <c r="D42" s="63"/>
      <c r="E42" s="1"/>
      <c r="F42" s="76" t="s">
        <v>89</v>
      </c>
      <c r="G42" s="61"/>
      <c r="H42" s="6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">
      <c r="A43" s="38" t="s">
        <v>90</v>
      </c>
      <c r="B43" s="74"/>
      <c r="C43" s="55"/>
      <c r="D43" s="56"/>
      <c r="E43" s="1"/>
      <c r="F43" s="38" t="s">
        <v>90</v>
      </c>
      <c r="G43" s="74"/>
      <c r="H43" s="55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">
      <c r="A44" s="1"/>
      <c r="B44" s="73"/>
      <c r="C44" s="49"/>
      <c r="D44" s="49"/>
      <c r="E44" s="1"/>
      <c r="F44" s="1"/>
      <c r="G44" s="73"/>
      <c r="H44" s="49"/>
      <c r="I44" s="4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">
      <c r="A45" s="38" t="s">
        <v>92</v>
      </c>
      <c r="B45" s="74"/>
      <c r="C45" s="55"/>
      <c r="D45" s="56"/>
      <c r="E45" s="1"/>
      <c r="F45" s="38" t="s">
        <v>92</v>
      </c>
      <c r="G45" s="74"/>
      <c r="H45" s="55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">
      <c r="A46" s="1"/>
      <c r="B46" s="73"/>
      <c r="C46" s="49"/>
      <c r="D46" s="49"/>
      <c r="E46" s="1"/>
      <c r="F46" s="1"/>
      <c r="G46" s="73"/>
      <c r="H46" s="49"/>
      <c r="I46" s="4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8" t="s">
        <v>94</v>
      </c>
      <c r="B47" s="74"/>
      <c r="C47" s="55"/>
      <c r="D47" s="56"/>
      <c r="E47" s="1"/>
      <c r="F47" s="38" t="s">
        <v>94</v>
      </c>
      <c r="G47" s="74"/>
      <c r="H47" s="55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5">
    <mergeCell ref="A34:I34"/>
    <mergeCell ref="A35:I40"/>
    <mergeCell ref="A33:D33"/>
    <mergeCell ref="B46:D46"/>
    <mergeCell ref="B47:D47"/>
    <mergeCell ref="G47:I47"/>
    <mergeCell ref="G33:I33"/>
    <mergeCell ref="G28:I28"/>
    <mergeCell ref="G29:I29"/>
    <mergeCell ref="G30:I30"/>
    <mergeCell ref="G31:I31"/>
    <mergeCell ref="A32:D32"/>
    <mergeCell ref="A24:D24"/>
    <mergeCell ref="G24:I24"/>
    <mergeCell ref="A25:D25"/>
    <mergeCell ref="G25:I25"/>
    <mergeCell ref="A26:D26"/>
    <mergeCell ref="G26:I26"/>
    <mergeCell ref="G27:I27"/>
    <mergeCell ref="G32:I32"/>
    <mergeCell ref="A27:D27"/>
    <mergeCell ref="A28:D28"/>
    <mergeCell ref="A29:D29"/>
    <mergeCell ref="A30:D30"/>
    <mergeCell ref="A31:D31"/>
    <mergeCell ref="G22:I22"/>
    <mergeCell ref="G23:I23"/>
    <mergeCell ref="A1:I1"/>
    <mergeCell ref="A2:B2"/>
    <mergeCell ref="D2:E2"/>
    <mergeCell ref="G2:H2"/>
    <mergeCell ref="A21:I21"/>
    <mergeCell ref="A22:D22"/>
    <mergeCell ref="A23:D23"/>
    <mergeCell ref="B44:D44"/>
    <mergeCell ref="B43:D43"/>
    <mergeCell ref="G46:I46"/>
    <mergeCell ref="G45:I45"/>
    <mergeCell ref="A41:D41"/>
    <mergeCell ref="F41:I41"/>
    <mergeCell ref="G44:I44"/>
    <mergeCell ref="A42:D42"/>
    <mergeCell ref="F42:I42"/>
    <mergeCell ref="B45:D45"/>
    <mergeCell ref="G43:I43"/>
  </mergeCells>
  <dataValidations count="1">
    <dataValidation type="list" allowBlank="1" showInputMessage="1" showErrorMessage="1" prompt="Invalid - Select from the dropdown list." sqref="E5:E19" xr:uid="{00000000-0002-0000-1100-000000000000}">
      <formula1>"Individual Counselling,Group Counselling,Career / Family / Couple Counselling,Professional Development,Guidance Activities,Supervision,Management and Administration,Face-to-Face Seminar,Other"</formula1>
    </dataValidation>
  </dataValidation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AD47"/>
  </sheetPr>
  <dimension ref="A1:Z999"/>
  <sheetViews>
    <sheetView showGridLines="0" workbookViewId="0">
      <pane ySplit="4" topLeftCell="A5" activePane="bottomLeft" state="frozen"/>
      <selection pane="bottomLeft" activeCell="K21" sqref="K21"/>
    </sheetView>
  </sheetViews>
  <sheetFormatPr defaultColWidth="14.44140625" defaultRowHeight="15" customHeight="1" x14ac:dyDescent="0.3"/>
  <cols>
    <col min="1" max="1" width="10.44140625" customWidth="1"/>
    <col min="2" max="3" width="13" customWidth="1"/>
    <col min="4" max="4" width="28" customWidth="1"/>
    <col min="5" max="5" width="22" customWidth="1"/>
    <col min="6" max="7" width="12" customWidth="1"/>
    <col min="8" max="8" width="13" customWidth="1"/>
    <col min="9" max="9" width="28" customWidth="1"/>
  </cols>
  <sheetData>
    <row r="1" spans="1:26" ht="30" customHeight="1" x14ac:dyDescent="0.3">
      <c r="A1" s="70" t="s">
        <v>120</v>
      </c>
      <c r="B1" s="61"/>
      <c r="C1" s="61"/>
      <c r="D1" s="61"/>
      <c r="E1" s="61"/>
      <c r="F1" s="61"/>
      <c r="G1" s="61"/>
      <c r="H1" s="61"/>
      <c r="I1" s="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77" t="s">
        <v>3</v>
      </c>
      <c r="B2" s="63"/>
      <c r="C2" s="5">
        <v>16</v>
      </c>
      <c r="D2" s="77" t="s">
        <v>4</v>
      </c>
      <c r="E2" s="63"/>
      <c r="F2" s="93">
        <v>46382</v>
      </c>
      <c r="G2" s="77" t="s">
        <v>5</v>
      </c>
      <c r="H2" s="63"/>
      <c r="I2" s="94">
        <v>46388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8</v>
      </c>
      <c r="G4" s="9" t="s">
        <v>22</v>
      </c>
      <c r="H4" s="9" t="s">
        <v>23</v>
      </c>
      <c r="I4" s="9" t="s">
        <v>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0">
        <v>1</v>
      </c>
      <c r="B5" s="14"/>
      <c r="C5" s="11"/>
      <c r="D5" s="17"/>
      <c r="E5" s="11"/>
      <c r="F5" s="11"/>
      <c r="G5" s="11"/>
      <c r="H5" s="20"/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9">
        <v>2</v>
      </c>
      <c r="B6" s="22"/>
      <c r="C6" s="21"/>
      <c r="D6" s="24"/>
      <c r="E6" s="21"/>
      <c r="F6" s="21"/>
      <c r="G6" s="21"/>
      <c r="H6" s="26"/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3</v>
      </c>
      <c r="B7" s="14"/>
      <c r="C7" s="11"/>
      <c r="D7" s="17"/>
      <c r="E7" s="11"/>
      <c r="F7" s="11"/>
      <c r="G7" s="11"/>
      <c r="H7" s="20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4</v>
      </c>
      <c r="B8" s="22"/>
      <c r="C8" s="21"/>
      <c r="D8" s="24"/>
      <c r="E8" s="21"/>
      <c r="F8" s="21"/>
      <c r="G8" s="21"/>
      <c r="H8" s="26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5</v>
      </c>
      <c r="B9" s="14"/>
      <c r="C9" s="11"/>
      <c r="D9" s="17"/>
      <c r="E9" s="11"/>
      <c r="F9" s="11"/>
      <c r="G9" s="11"/>
      <c r="H9" s="20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6</v>
      </c>
      <c r="B10" s="22"/>
      <c r="C10" s="21"/>
      <c r="D10" s="24"/>
      <c r="E10" s="21"/>
      <c r="F10" s="21"/>
      <c r="G10" s="21"/>
      <c r="H10" s="26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7</v>
      </c>
      <c r="B11" s="14"/>
      <c r="C11" s="11"/>
      <c r="D11" s="17"/>
      <c r="E11" s="11"/>
      <c r="F11" s="11"/>
      <c r="G11" s="11"/>
      <c r="H11" s="20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8</v>
      </c>
      <c r="B12" s="22"/>
      <c r="C12" s="21"/>
      <c r="D12" s="24"/>
      <c r="E12" s="21"/>
      <c r="F12" s="21"/>
      <c r="G12" s="21"/>
      <c r="H12" s="26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9</v>
      </c>
      <c r="B13" s="14"/>
      <c r="C13" s="11"/>
      <c r="D13" s="17"/>
      <c r="E13" s="11"/>
      <c r="F13" s="11"/>
      <c r="G13" s="11"/>
      <c r="H13" s="20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10</v>
      </c>
      <c r="B14" s="22"/>
      <c r="C14" s="21"/>
      <c r="D14" s="24"/>
      <c r="E14" s="21"/>
      <c r="F14" s="21"/>
      <c r="G14" s="21"/>
      <c r="H14" s="26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11</v>
      </c>
      <c r="B15" s="14"/>
      <c r="C15" s="11"/>
      <c r="D15" s="17"/>
      <c r="E15" s="11"/>
      <c r="F15" s="11"/>
      <c r="G15" s="11"/>
      <c r="H15" s="20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12</v>
      </c>
      <c r="B16" s="22"/>
      <c r="C16" s="21"/>
      <c r="D16" s="24"/>
      <c r="E16" s="21"/>
      <c r="F16" s="21"/>
      <c r="G16" s="21"/>
      <c r="H16" s="26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13</v>
      </c>
      <c r="B17" s="14"/>
      <c r="C17" s="11"/>
      <c r="D17" s="17"/>
      <c r="E17" s="11"/>
      <c r="F17" s="11"/>
      <c r="G17" s="11"/>
      <c r="H17" s="20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14</v>
      </c>
      <c r="B18" s="22"/>
      <c r="C18" s="21"/>
      <c r="D18" s="24"/>
      <c r="E18" s="21"/>
      <c r="F18" s="21"/>
      <c r="G18" s="21"/>
      <c r="H18" s="26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15</v>
      </c>
      <c r="B19" s="14"/>
      <c r="C19" s="11"/>
      <c r="D19" s="17"/>
      <c r="E19" s="11"/>
      <c r="F19" s="11"/>
      <c r="G19" s="11"/>
      <c r="H19" s="20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79" t="s">
        <v>53</v>
      </c>
      <c r="B21" s="61"/>
      <c r="C21" s="61"/>
      <c r="D21" s="61"/>
      <c r="E21" s="61"/>
      <c r="F21" s="61"/>
      <c r="G21" s="61"/>
      <c r="H21" s="61"/>
      <c r="I21" s="6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3">
      <c r="A22" s="71" t="s">
        <v>56</v>
      </c>
      <c r="B22" s="55"/>
      <c r="C22" s="55"/>
      <c r="D22" s="56"/>
      <c r="E22" s="9" t="s">
        <v>57</v>
      </c>
      <c r="F22" s="9" t="s">
        <v>58</v>
      </c>
      <c r="G22" s="77" t="s">
        <v>59</v>
      </c>
      <c r="H22" s="61"/>
      <c r="I22" s="6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80" t="s">
        <v>51</v>
      </c>
      <c r="B23" s="55"/>
      <c r="C23" s="55"/>
      <c r="D23" s="56"/>
      <c r="E23" s="31">
        <f>COUNTIF($E$5:$E$19,"Individual Counselling")</f>
        <v>0</v>
      </c>
      <c r="F23" s="31">
        <f>SUMIF($E$5:$E$19,"Individual Counselling",$G$5:$G$19)</f>
        <v>0</v>
      </c>
      <c r="G23" s="78">
        <f>SUMIF($E$5:$E$19,"Individual Counselling",$H$5:$H$19)</f>
        <v>0</v>
      </c>
      <c r="H23" s="55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80" t="s">
        <v>54</v>
      </c>
      <c r="B24" s="55"/>
      <c r="C24" s="55"/>
      <c r="D24" s="56"/>
      <c r="E24" s="31">
        <f>COUNTIF($E$5:$E$19,"Group Counselling")</f>
        <v>0</v>
      </c>
      <c r="F24" s="31">
        <f>SUMIF($E$5:$E$19,"Group Counselling",$G$5:$G$19)</f>
        <v>0</v>
      </c>
      <c r="G24" s="78">
        <f>SUMIF($E$5:$E$19,"Group Counselling",$H$5:$H$19)</f>
        <v>0</v>
      </c>
      <c r="H24" s="55"/>
      <c r="I24" s="5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80" t="s">
        <v>71</v>
      </c>
      <c r="B25" s="55"/>
      <c r="C25" s="55"/>
      <c r="D25" s="56"/>
      <c r="E25" s="31">
        <f>COUNTIF($E$5:$E$19,"Career / Family / Couple Counselling")</f>
        <v>0</v>
      </c>
      <c r="F25" s="31">
        <f>SUMIF($E$5:$E$19,"Career / Family / Couple Counselling",$G$5:$G$19)</f>
        <v>0</v>
      </c>
      <c r="G25" s="78">
        <f>SUMIF($E$5:$E$19,"Career / Family / Couple Counselling",$H$5:$H$19)</f>
        <v>0</v>
      </c>
      <c r="H25" s="55"/>
      <c r="I25" s="5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66" t="s">
        <v>64</v>
      </c>
      <c r="B26" s="55"/>
      <c r="C26" s="55"/>
      <c r="D26" s="56"/>
      <c r="E26" s="16">
        <f>COUNTIF($E$5:$E$19,"Professional Development")</f>
        <v>0</v>
      </c>
      <c r="F26" s="16">
        <f>SUMIF($E$5:$E$19,"Professional Development",$G$5:$G$19)</f>
        <v>0</v>
      </c>
      <c r="G26" s="81">
        <f>SUMIF($E$5:$E$19,"Professional Development",$H$5:$H$19)</f>
        <v>0</v>
      </c>
      <c r="H26" s="55"/>
      <c r="I26" s="5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66" t="s">
        <v>65</v>
      </c>
      <c r="B27" s="55"/>
      <c r="C27" s="55"/>
      <c r="D27" s="56"/>
      <c r="E27" s="16">
        <f>COUNTIF($E$5:$E$19,"Guidance Activities")</f>
        <v>0</v>
      </c>
      <c r="F27" s="16">
        <f>SUMIF($E$5:$E$19,"Guidance Activities",$G$5:$G$19)</f>
        <v>0</v>
      </c>
      <c r="G27" s="81">
        <f>SUMIF($E$5:$E$19,"Guidance Activities",$H$5:$H$19)</f>
        <v>0</v>
      </c>
      <c r="H27" s="55"/>
      <c r="I27" s="5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66" t="s">
        <v>67</v>
      </c>
      <c r="B28" s="55"/>
      <c r="C28" s="55"/>
      <c r="D28" s="56"/>
      <c r="E28" s="16">
        <f>COUNTIF($E$5:$E$19,"Supervision")</f>
        <v>0</v>
      </c>
      <c r="F28" s="16">
        <f>SUMIF($E$5:$E$19,"Supervision",$G$5:$G$19)</f>
        <v>0</v>
      </c>
      <c r="G28" s="81">
        <f>SUMIF($E$5:$E$19,"Supervision",$H$5:$H$19)</f>
        <v>0</v>
      </c>
      <c r="H28" s="55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66" t="s">
        <v>68</v>
      </c>
      <c r="B29" s="55"/>
      <c r="C29" s="55"/>
      <c r="D29" s="56"/>
      <c r="E29" s="16">
        <f>COUNTIF($E$5:$E$19,"Management and Administration")</f>
        <v>0</v>
      </c>
      <c r="F29" s="16">
        <f>SUMIF($E$5:$E$19,"Management and Administration",$G$5:$G$19)</f>
        <v>0</v>
      </c>
      <c r="G29" s="81">
        <f>SUMIF($E$5:$E$19,"Management and Administration",$H$5:$H$19)</f>
        <v>0</v>
      </c>
      <c r="H29" s="55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66" t="s">
        <v>78</v>
      </c>
      <c r="B30" s="55"/>
      <c r="C30" s="55"/>
      <c r="D30" s="56"/>
      <c r="E30" s="16">
        <f>COUNTIF($E$5:$E$19,"Face-to-Face Seminar")</f>
        <v>0</v>
      </c>
      <c r="F30" s="16">
        <f>SUMIF($E$5:$E$19,"Face-to-Face Seminar",$G$5:$G$19)</f>
        <v>0</v>
      </c>
      <c r="G30" s="81">
        <f>SUMIF($E$5:$E$19,"Face-to-Face Seminar",$H$5:$H$19)</f>
        <v>0</v>
      </c>
      <c r="H30" s="55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62" t="s">
        <v>80</v>
      </c>
      <c r="B31" s="61"/>
      <c r="C31" s="61"/>
      <c r="D31" s="63"/>
      <c r="E31" s="34">
        <f t="shared" ref="E31:G31" si="0">SUM(E23:E30)</f>
        <v>0</v>
      </c>
      <c r="F31" s="34">
        <f t="shared" si="0"/>
        <v>0</v>
      </c>
      <c r="G31" s="84">
        <f t="shared" si="0"/>
        <v>0</v>
      </c>
      <c r="H31" s="55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80" t="s">
        <v>82</v>
      </c>
      <c r="B32" s="55"/>
      <c r="C32" s="55"/>
      <c r="D32" s="56"/>
      <c r="E32" s="35"/>
      <c r="F32" s="35"/>
      <c r="G32" s="82">
        <f>G23+G24+G25</f>
        <v>0</v>
      </c>
      <c r="H32" s="55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92" t="s">
        <v>83</v>
      </c>
      <c r="B33" s="55"/>
      <c r="C33" s="55"/>
      <c r="D33" s="56"/>
      <c r="E33" s="36"/>
      <c r="F33" s="36"/>
      <c r="G33" s="83">
        <f>G31-G32</f>
        <v>0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87" t="s">
        <v>85</v>
      </c>
      <c r="B35" s="46"/>
      <c r="C35" s="46"/>
      <c r="D35" s="46"/>
      <c r="E35" s="46"/>
      <c r="F35" s="46"/>
      <c r="G35" s="46"/>
      <c r="H35" s="46"/>
      <c r="I35" s="8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48"/>
      <c r="B36" s="49"/>
      <c r="C36" s="49"/>
      <c r="D36" s="49"/>
      <c r="E36" s="49"/>
      <c r="F36" s="49"/>
      <c r="G36" s="49"/>
      <c r="H36" s="49"/>
      <c r="I36" s="8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48"/>
      <c r="B37" s="49"/>
      <c r="C37" s="49"/>
      <c r="D37" s="49"/>
      <c r="E37" s="49"/>
      <c r="F37" s="49"/>
      <c r="G37" s="49"/>
      <c r="H37" s="49"/>
      <c r="I37" s="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48"/>
      <c r="B38" s="49"/>
      <c r="C38" s="49"/>
      <c r="D38" s="49"/>
      <c r="E38" s="49"/>
      <c r="F38" s="49"/>
      <c r="G38" s="49"/>
      <c r="H38" s="49"/>
      <c r="I38" s="8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48"/>
      <c r="B39" s="49"/>
      <c r="C39" s="49"/>
      <c r="D39" s="49"/>
      <c r="E39" s="49"/>
      <c r="F39" s="49"/>
      <c r="G39" s="49"/>
      <c r="H39" s="49"/>
      <c r="I39" s="8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">
      <c r="A40" s="90"/>
      <c r="B40" s="86"/>
      <c r="C40" s="86"/>
      <c r="D40" s="86"/>
      <c r="E40" s="86"/>
      <c r="F40" s="86"/>
      <c r="G40" s="86"/>
      <c r="H40" s="86"/>
      <c r="I40" s="9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73"/>
      <c r="B41" s="49"/>
      <c r="C41" s="49"/>
      <c r="D41" s="49"/>
      <c r="E41" s="1"/>
      <c r="F41" s="73"/>
      <c r="G41" s="49"/>
      <c r="H41" s="49"/>
      <c r="I41" s="4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75" t="s">
        <v>88</v>
      </c>
      <c r="B42" s="61"/>
      <c r="C42" s="61"/>
      <c r="D42" s="63"/>
      <c r="E42" s="1"/>
      <c r="F42" s="76" t="s">
        <v>89</v>
      </c>
      <c r="G42" s="61"/>
      <c r="H42" s="6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">
      <c r="A43" s="38" t="s">
        <v>90</v>
      </c>
      <c r="B43" s="74"/>
      <c r="C43" s="55"/>
      <c r="D43" s="56"/>
      <c r="E43" s="1"/>
      <c r="F43" s="38" t="s">
        <v>90</v>
      </c>
      <c r="G43" s="74"/>
      <c r="H43" s="55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">
      <c r="A44" s="1"/>
      <c r="B44" s="73"/>
      <c r="C44" s="49"/>
      <c r="D44" s="49"/>
      <c r="E44" s="1"/>
      <c r="F44" s="1"/>
      <c r="G44" s="73"/>
      <c r="H44" s="49"/>
      <c r="I44" s="4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">
      <c r="A45" s="38" t="s">
        <v>92</v>
      </c>
      <c r="B45" s="74"/>
      <c r="C45" s="55"/>
      <c r="D45" s="56"/>
      <c r="E45" s="1"/>
      <c r="F45" s="38" t="s">
        <v>92</v>
      </c>
      <c r="G45" s="74"/>
      <c r="H45" s="55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">
      <c r="A46" s="1"/>
      <c r="B46" s="73"/>
      <c r="C46" s="49"/>
      <c r="D46" s="49"/>
      <c r="E46" s="1"/>
      <c r="F46" s="1"/>
      <c r="G46" s="73"/>
      <c r="H46" s="49"/>
      <c r="I46" s="4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8" t="s">
        <v>94</v>
      </c>
      <c r="B47" s="74"/>
      <c r="C47" s="55"/>
      <c r="D47" s="56"/>
      <c r="E47" s="1"/>
      <c r="F47" s="38" t="s">
        <v>94</v>
      </c>
      <c r="G47" s="74"/>
      <c r="H47" s="55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5">
    <mergeCell ref="A34:I34"/>
    <mergeCell ref="A35:I40"/>
    <mergeCell ref="A33:D33"/>
    <mergeCell ref="B46:D46"/>
    <mergeCell ref="B47:D47"/>
    <mergeCell ref="G47:I47"/>
    <mergeCell ref="G33:I33"/>
    <mergeCell ref="G28:I28"/>
    <mergeCell ref="G29:I29"/>
    <mergeCell ref="G30:I30"/>
    <mergeCell ref="G31:I31"/>
    <mergeCell ref="A32:D32"/>
    <mergeCell ref="A24:D24"/>
    <mergeCell ref="G24:I24"/>
    <mergeCell ref="A25:D25"/>
    <mergeCell ref="G25:I25"/>
    <mergeCell ref="A26:D26"/>
    <mergeCell ref="G26:I26"/>
    <mergeCell ref="G27:I27"/>
    <mergeCell ref="G32:I32"/>
    <mergeCell ref="A27:D27"/>
    <mergeCell ref="A28:D28"/>
    <mergeCell ref="A29:D29"/>
    <mergeCell ref="A30:D30"/>
    <mergeCell ref="A31:D31"/>
    <mergeCell ref="G22:I22"/>
    <mergeCell ref="G23:I23"/>
    <mergeCell ref="A1:I1"/>
    <mergeCell ref="A2:B2"/>
    <mergeCell ref="D2:E2"/>
    <mergeCell ref="G2:H2"/>
    <mergeCell ref="A21:I21"/>
    <mergeCell ref="A22:D22"/>
    <mergeCell ref="A23:D23"/>
    <mergeCell ref="B44:D44"/>
    <mergeCell ref="B43:D43"/>
    <mergeCell ref="G46:I46"/>
    <mergeCell ref="G45:I45"/>
    <mergeCell ref="A41:D41"/>
    <mergeCell ref="F41:I41"/>
    <mergeCell ref="G44:I44"/>
    <mergeCell ref="A42:D42"/>
    <mergeCell ref="F42:I42"/>
    <mergeCell ref="B45:D45"/>
    <mergeCell ref="G43:I43"/>
  </mergeCells>
  <dataValidations count="1">
    <dataValidation type="list" allowBlank="1" showInputMessage="1" showErrorMessage="1" prompt="Invalid - Select from the dropdown list." sqref="E5:E19" xr:uid="{00000000-0002-0000-1200-000000000000}">
      <formula1>"Individual Counselling,Group Counselling,Career / Family / Couple Counselling,Professional Development,Guidance Activities,Supervision,Management and Administration,Face-to-Face Seminar,Other"</formula1>
    </dataValidation>
  </dataValidation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4472C4"/>
  </sheetPr>
  <dimension ref="A1:Z999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 x14ac:dyDescent="0.3"/>
  <cols>
    <col min="1" max="1" width="10" customWidth="1"/>
    <col min="2" max="3" width="13" customWidth="1"/>
    <col min="4" max="4" width="28" customWidth="1"/>
    <col min="5" max="5" width="22" customWidth="1"/>
    <col min="6" max="7" width="12" customWidth="1"/>
    <col min="8" max="8" width="13" customWidth="1"/>
    <col min="9" max="9" width="28" customWidth="1"/>
  </cols>
  <sheetData>
    <row r="1" spans="1:26" ht="30" customHeight="1" x14ac:dyDescent="0.3">
      <c r="A1" s="70" t="s">
        <v>121</v>
      </c>
      <c r="B1" s="61"/>
      <c r="C1" s="61"/>
      <c r="D1" s="61"/>
      <c r="E1" s="61"/>
      <c r="F1" s="61"/>
      <c r="G1" s="61"/>
      <c r="H1" s="61"/>
      <c r="I1" s="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77" t="s">
        <v>3</v>
      </c>
      <c r="B2" s="63"/>
      <c r="C2" s="5">
        <v>17</v>
      </c>
      <c r="D2" s="77" t="s">
        <v>4</v>
      </c>
      <c r="E2" s="63"/>
      <c r="F2" s="7"/>
      <c r="G2" s="77" t="s">
        <v>5</v>
      </c>
      <c r="H2" s="63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8</v>
      </c>
      <c r="G4" s="9" t="s">
        <v>22</v>
      </c>
      <c r="H4" s="9" t="s">
        <v>23</v>
      </c>
      <c r="I4" s="9" t="s">
        <v>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0">
        <v>1</v>
      </c>
      <c r="B5" s="14"/>
      <c r="C5" s="11"/>
      <c r="D5" s="17"/>
      <c r="E5" s="11"/>
      <c r="F5" s="11"/>
      <c r="G5" s="11"/>
      <c r="H5" s="20"/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9">
        <v>2</v>
      </c>
      <c r="B6" s="22"/>
      <c r="C6" s="21"/>
      <c r="D6" s="24"/>
      <c r="E6" s="21"/>
      <c r="F6" s="21"/>
      <c r="G6" s="21"/>
      <c r="H6" s="26"/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3</v>
      </c>
      <c r="B7" s="14"/>
      <c r="C7" s="11"/>
      <c r="D7" s="17"/>
      <c r="E7" s="11"/>
      <c r="F7" s="11"/>
      <c r="G7" s="11"/>
      <c r="H7" s="20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4</v>
      </c>
      <c r="B8" s="22"/>
      <c r="C8" s="21"/>
      <c r="D8" s="24"/>
      <c r="E8" s="21"/>
      <c r="F8" s="21"/>
      <c r="G8" s="21"/>
      <c r="H8" s="26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5</v>
      </c>
      <c r="B9" s="14"/>
      <c r="C9" s="11"/>
      <c r="D9" s="17"/>
      <c r="E9" s="11"/>
      <c r="F9" s="11"/>
      <c r="G9" s="11"/>
      <c r="H9" s="20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6</v>
      </c>
      <c r="B10" s="22"/>
      <c r="C10" s="21"/>
      <c r="D10" s="24"/>
      <c r="E10" s="21"/>
      <c r="F10" s="21"/>
      <c r="G10" s="21"/>
      <c r="H10" s="26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7</v>
      </c>
      <c r="B11" s="14"/>
      <c r="C11" s="11"/>
      <c r="D11" s="17"/>
      <c r="E11" s="11"/>
      <c r="F11" s="11"/>
      <c r="G11" s="11"/>
      <c r="H11" s="20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8</v>
      </c>
      <c r="B12" s="22"/>
      <c r="C12" s="21"/>
      <c r="D12" s="24"/>
      <c r="E12" s="21"/>
      <c r="F12" s="21"/>
      <c r="G12" s="21"/>
      <c r="H12" s="26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9</v>
      </c>
      <c r="B13" s="14"/>
      <c r="C13" s="11"/>
      <c r="D13" s="17"/>
      <c r="E13" s="11"/>
      <c r="F13" s="11"/>
      <c r="G13" s="11"/>
      <c r="H13" s="20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10</v>
      </c>
      <c r="B14" s="22"/>
      <c r="C14" s="21"/>
      <c r="D14" s="24"/>
      <c r="E14" s="21"/>
      <c r="F14" s="21"/>
      <c r="G14" s="21"/>
      <c r="H14" s="26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11</v>
      </c>
      <c r="B15" s="14"/>
      <c r="C15" s="11"/>
      <c r="D15" s="17"/>
      <c r="E15" s="11"/>
      <c r="F15" s="11"/>
      <c r="G15" s="11"/>
      <c r="H15" s="20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12</v>
      </c>
      <c r="B16" s="22"/>
      <c r="C16" s="21"/>
      <c r="D16" s="24"/>
      <c r="E16" s="21"/>
      <c r="F16" s="21"/>
      <c r="G16" s="21"/>
      <c r="H16" s="26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13</v>
      </c>
      <c r="B17" s="14"/>
      <c r="C17" s="11"/>
      <c r="D17" s="17"/>
      <c r="E17" s="11"/>
      <c r="F17" s="11"/>
      <c r="G17" s="11"/>
      <c r="H17" s="20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14</v>
      </c>
      <c r="B18" s="22"/>
      <c r="C18" s="21"/>
      <c r="D18" s="24"/>
      <c r="E18" s="21"/>
      <c r="F18" s="21"/>
      <c r="G18" s="21"/>
      <c r="H18" s="26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15</v>
      </c>
      <c r="B19" s="14"/>
      <c r="C19" s="11"/>
      <c r="D19" s="17"/>
      <c r="E19" s="11"/>
      <c r="F19" s="11"/>
      <c r="G19" s="11"/>
      <c r="H19" s="20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79" t="s">
        <v>53</v>
      </c>
      <c r="B21" s="61"/>
      <c r="C21" s="61"/>
      <c r="D21" s="61"/>
      <c r="E21" s="61"/>
      <c r="F21" s="61"/>
      <c r="G21" s="61"/>
      <c r="H21" s="61"/>
      <c r="I21" s="6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3">
      <c r="A22" s="71" t="s">
        <v>56</v>
      </c>
      <c r="B22" s="55"/>
      <c r="C22" s="55"/>
      <c r="D22" s="56"/>
      <c r="E22" s="9" t="s">
        <v>57</v>
      </c>
      <c r="F22" s="9" t="s">
        <v>58</v>
      </c>
      <c r="G22" s="77" t="s">
        <v>59</v>
      </c>
      <c r="H22" s="61"/>
      <c r="I22" s="6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80" t="s">
        <v>51</v>
      </c>
      <c r="B23" s="55"/>
      <c r="C23" s="55"/>
      <c r="D23" s="56"/>
      <c r="E23" s="31">
        <f>COUNTIF($E$5:$E$19,"Individual Counselling")</f>
        <v>0</v>
      </c>
      <c r="F23" s="31">
        <f>SUMIF($E$5:$E$19,"Individual Counselling",$G$5:$G$19)</f>
        <v>0</v>
      </c>
      <c r="G23" s="78">
        <f>SUMIF($E$5:$E$19,"Individual Counselling",$H$5:$H$19)</f>
        <v>0</v>
      </c>
      <c r="H23" s="55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80" t="s">
        <v>54</v>
      </c>
      <c r="B24" s="55"/>
      <c r="C24" s="55"/>
      <c r="D24" s="56"/>
      <c r="E24" s="31">
        <f>COUNTIF($E$5:$E$19,"Group Counselling")</f>
        <v>0</v>
      </c>
      <c r="F24" s="31">
        <f>SUMIF($E$5:$E$19,"Group Counselling",$G$5:$G$19)</f>
        <v>0</v>
      </c>
      <c r="G24" s="78">
        <f>SUMIF($E$5:$E$19,"Group Counselling",$H$5:$H$19)</f>
        <v>0</v>
      </c>
      <c r="H24" s="55"/>
      <c r="I24" s="5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80" t="s">
        <v>71</v>
      </c>
      <c r="B25" s="55"/>
      <c r="C25" s="55"/>
      <c r="D25" s="56"/>
      <c r="E25" s="31">
        <f>COUNTIF($E$5:$E$19,"Career / Family / Couple Counselling")</f>
        <v>0</v>
      </c>
      <c r="F25" s="31">
        <f>SUMIF($E$5:$E$19,"Career / Family / Couple Counselling",$G$5:$G$19)</f>
        <v>0</v>
      </c>
      <c r="G25" s="78">
        <f>SUMIF($E$5:$E$19,"Career / Family / Couple Counselling",$H$5:$H$19)</f>
        <v>0</v>
      </c>
      <c r="H25" s="55"/>
      <c r="I25" s="5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66" t="s">
        <v>64</v>
      </c>
      <c r="B26" s="55"/>
      <c r="C26" s="55"/>
      <c r="D26" s="56"/>
      <c r="E26" s="16">
        <f>COUNTIF($E$5:$E$19,"Professional Development")</f>
        <v>0</v>
      </c>
      <c r="F26" s="16">
        <f>SUMIF($E$5:$E$19,"Professional Development",$G$5:$G$19)</f>
        <v>0</v>
      </c>
      <c r="G26" s="81">
        <f>SUMIF($E$5:$E$19,"Professional Development",$H$5:$H$19)</f>
        <v>0</v>
      </c>
      <c r="H26" s="55"/>
      <c r="I26" s="5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66" t="s">
        <v>65</v>
      </c>
      <c r="B27" s="55"/>
      <c r="C27" s="55"/>
      <c r="D27" s="56"/>
      <c r="E27" s="16">
        <f>COUNTIF($E$5:$E$19,"Guidance Activities")</f>
        <v>0</v>
      </c>
      <c r="F27" s="16">
        <f>SUMIF($E$5:$E$19,"Guidance Activities",$G$5:$G$19)</f>
        <v>0</v>
      </c>
      <c r="G27" s="81">
        <f>SUMIF($E$5:$E$19,"Guidance Activities",$H$5:$H$19)</f>
        <v>0</v>
      </c>
      <c r="H27" s="55"/>
      <c r="I27" s="5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66" t="s">
        <v>67</v>
      </c>
      <c r="B28" s="55"/>
      <c r="C28" s="55"/>
      <c r="D28" s="56"/>
      <c r="E28" s="16">
        <f>COUNTIF($E$5:$E$19,"Supervision")</f>
        <v>0</v>
      </c>
      <c r="F28" s="16">
        <f>SUMIF($E$5:$E$19,"Supervision",$G$5:$G$19)</f>
        <v>0</v>
      </c>
      <c r="G28" s="81">
        <f>SUMIF($E$5:$E$19,"Supervision",$H$5:$H$19)</f>
        <v>0</v>
      </c>
      <c r="H28" s="55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66" t="s">
        <v>68</v>
      </c>
      <c r="B29" s="55"/>
      <c r="C29" s="55"/>
      <c r="D29" s="56"/>
      <c r="E29" s="16">
        <f>COUNTIF($E$5:$E$19,"Management and Administration")</f>
        <v>0</v>
      </c>
      <c r="F29" s="16">
        <f>SUMIF($E$5:$E$19,"Management and Administration",$G$5:$G$19)</f>
        <v>0</v>
      </c>
      <c r="G29" s="81">
        <f>SUMIF($E$5:$E$19,"Management and Administration",$H$5:$H$19)</f>
        <v>0</v>
      </c>
      <c r="H29" s="55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66" t="s">
        <v>78</v>
      </c>
      <c r="B30" s="55"/>
      <c r="C30" s="55"/>
      <c r="D30" s="56"/>
      <c r="E30" s="16">
        <f>COUNTIF($E$5:$E$19,"Face-to-Face Seminar")</f>
        <v>0</v>
      </c>
      <c r="F30" s="16">
        <f>SUMIF($E$5:$E$19,"Face-to-Face Seminar",$G$5:$G$19)</f>
        <v>0</v>
      </c>
      <c r="G30" s="81">
        <f>SUMIF($E$5:$E$19,"Face-to-Face Seminar",$H$5:$H$19)</f>
        <v>0</v>
      </c>
      <c r="H30" s="55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62" t="s">
        <v>80</v>
      </c>
      <c r="B31" s="61"/>
      <c r="C31" s="61"/>
      <c r="D31" s="63"/>
      <c r="E31" s="34">
        <f t="shared" ref="E31:G31" si="0">SUM(E23:E30)</f>
        <v>0</v>
      </c>
      <c r="F31" s="34">
        <f t="shared" si="0"/>
        <v>0</v>
      </c>
      <c r="G31" s="84">
        <f t="shared" si="0"/>
        <v>0</v>
      </c>
      <c r="H31" s="55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80" t="s">
        <v>82</v>
      </c>
      <c r="B32" s="55"/>
      <c r="C32" s="55"/>
      <c r="D32" s="56"/>
      <c r="E32" s="35"/>
      <c r="F32" s="35"/>
      <c r="G32" s="82">
        <f>G23+G24+G25</f>
        <v>0</v>
      </c>
      <c r="H32" s="55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92" t="s">
        <v>83</v>
      </c>
      <c r="B33" s="55"/>
      <c r="C33" s="55"/>
      <c r="D33" s="56"/>
      <c r="E33" s="36"/>
      <c r="F33" s="36"/>
      <c r="G33" s="83">
        <f>G31-G32</f>
        <v>0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87" t="s">
        <v>85</v>
      </c>
      <c r="B35" s="46"/>
      <c r="C35" s="46"/>
      <c r="D35" s="46"/>
      <c r="E35" s="46"/>
      <c r="F35" s="46"/>
      <c r="G35" s="46"/>
      <c r="H35" s="46"/>
      <c r="I35" s="8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48"/>
      <c r="B36" s="49"/>
      <c r="C36" s="49"/>
      <c r="D36" s="49"/>
      <c r="E36" s="49"/>
      <c r="F36" s="49"/>
      <c r="G36" s="49"/>
      <c r="H36" s="49"/>
      <c r="I36" s="8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48"/>
      <c r="B37" s="49"/>
      <c r="C37" s="49"/>
      <c r="D37" s="49"/>
      <c r="E37" s="49"/>
      <c r="F37" s="49"/>
      <c r="G37" s="49"/>
      <c r="H37" s="49"/>
      <c r="I37" s="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48"/>
      <c r="B38" s="49"/>
      <c r="C38" s="49"/>
      <c r="D38" s="49"/>
      <c r="E38" s="49"/>
      <c r="F38" s="49"/>
      <c r="G38" s="49"/>
      <c r="H38" s="49"/>
      <c r="I38" s="8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48"/>
      <c r="B39" s="49"/>
      <c r="C39" s="49"/>
      <c r="D39" s="49"/>
      <c r="E39" s="49"/>
      <c r="F39" s="49"/>
      <c r="G39" s="49"/>
      <c r="H39" s="49"/>
      <c r="I39" s="8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">
      <c r="A40" s="90"/>
      <c r="B40" s="86"/>
      <c r="C40" s="86"/>
      <c r="D40" s="86"/>
      <c r="E40" s="86"/>
      <c r="F40" s="86"/>
      <c r="G40" s="86"/>
      <c r="H40" s="86"/>
      <c r="I40" s="9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73"/>
      <c r="B41" s="49"/>
      <c r="C41" s="49"/>
      <c r="D41" s="49"/>
      <c r="E41" s="1"/>
      <c r="F41" s="73"/>
      <c r="G41" s="49"/>
      <c r="H41" s="49"/>
      <c r="I41" s="4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75" t="s">
        <v>88</v>
      </c>
      <c r="B42" s="61"/>
      <c r="C42" s="61"/>
      <c r="D42" s="63"/>
      <c r="E42" s="1"/>
      <c r="F42" s="76" t="s">
        <v>89</v>
      </c>
      <c r="G42" s="61"/>
      <c r="H42" s="6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">
      <c r="A43" s="38" t="s">
        <v>90</v>
      </c>
      <c r="B43" s="74"/>
      <c r="C43" s="55"/>
      <c r="D43" s="56"/>
      <c r="E43" s="1"/>
      <c r="F43" s="38" t="s">
        <v>90</v>
      </c>
      <c r="G43" s="74"/>
      <c r="H43" s="55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">
      <c r="A44" s="1"/>
      <c r="B44" s="73"/>
      <c r="C44" s="49"/>
      <c r="D44" s="49"/>
      <c r="E44" s="1"/>
      <c r="F44" s="1"/>
      <c r="G44" s="73"/>
      <c r="H44" s="49"/>
      <c r="I44" s="4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">
      <c r="A45" s="38" t="s">
        <v>92</v>
      </c>
      <c r="B45" s="74"/>
      <c r="C45" s="55"/>
      <c r="D45" s="56"/>
      <c r="E45" s="1"/>
      <c r="F45" s="38" t="s">
        <v>92</v>
      </c>
      <c r="G45" s="74"/>
      <c r="H45" s="55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">
      <c r="A46" s="1"/>
      <c r="B46" s="73"/>
      <c r="C46" s="49"/>
      <c r="D46" s="49"/>
      <c r="E46" s="1"/>
      <c r="F46" s="1"/>
      <c r="G46" s="73"/>
      <c r="H46" s="49"/>
      <c r="I46" s="4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8" t="s">
        <v>94</v>
      </c>
      <c r="B47" s="74"/>
      <c r="C47" s="55"/>
      <c r="D47" s="56"/>
      <c r="E47" s="1"/>
      <c r="F47" s="38" t="s">
        <v>94</v>
      </c>
      <c r="G47" s="74"/>
      <c r="H47" s="55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5">
    <mergeCell ref="A34:I34"/>
    <mergeCell ref="A35:I40"/>
    <mergeCell ref="A33:D33"/>
    <mergeCell ref="B46:D46"/>
    <mergeCell ref="B47:D47"/>
    <mergeCell ref="G47:I47"/>
    <mergeCell ref="G33:I33"/>
    <mergeCell ref="G28:I28"/>
    <mergeCell ref="G29:I29"/>
    <mergeCell ref="G30:I30"/>
    <mergeCell ref="G31:I31"/>
    <mergeCell ref="A32:D32"/>
    <mergeCell ref="A24:D24"/>
    <mergeCell ref="G24:I24"/>
    <mergeCell ref="A25:D25"/>
    <mergeCell ref="G25:I25"/>
    <mergeCell ref="A26:D26"/>
    <mergeCell ref="G26:I26"/>
    <mergeCell ref="G27:I27"/>
    <mergeCell ref="G32:I32"/>
    <mergeCell ref="A27:D27"/>
    <mergeCell ref="A28:D28"/>
    <mergeCell ref="A29:D29"/>
    <mergeCell ref="A30:D30"/>
    <mergeCell ref="A31:D31"/>
    <mergeCell ref="G22:I22"/>
    <mergeCell ref="G23:I23"/>
    <mergeCell ref="A1:I1"/>
    <mergeCell ref="A2:B2"/>
    <mergeCell ref="D2:E2"/>
    <mergeCell ref="G2:H2"/>
    <mergeCell ref="A21:I21"/>
    <mergeCell ref="A22:D22"/>
    <mergeCell ref="A23:D23"/>
    <mergeCell ref="B44:D44"/>
    <mergeCell ref="B43:D43"/>
    <mergeCell ref="G46:I46"/>
    <mergeCell ref="G45:I45"/>
    <mergeCell ref="A41:D41"/>
    <mergeCell ref="F41:I41"/>
    <mergeCell ref="G44:I44"/>
    <mergeCell ref="A42:D42"/>
    <mergeCell ref="F42:I42"/>
    <mergeCell ref="B45:D45"/>
    <mergeCell ref="G43:I43"/>
  </mergeCells>
  <dataValidations count="1">
    <dataValidation type="list" allowBlank="1" showInputMessage="1" showErrorMessage="1" prompt="Invalid - Select from the dropdown list." sqref="E5:E19" xr:uid="{00000000-0002-0000-1300-000000000000}">
      <formula1>"Individual Counselling,Group Counselling,Career / Family / Couple Counselling,Professional Development,Guidance Activities,Supervision,Management and Administration,Face-to-Face Seminar,Other"</formula1>
    </dataValidation>
  </dataValidation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0AD47"/>
  </sheetPr>
  <dimension ref="A1:Z999"/>
  <sheetViews>
    <sheetView showGridLines="0" workbookViewId="0"/>
  </sheetViews>
  <sheetFormatPr defaultColWidth="14.44140625" defaultRowHeight="15" customHeight="1" x14ac:dyDescent="0.3"/>
  <cols>
    <col min="1" max="1" width="9.33203125" customWidth="1"/>
    <col min="2" max="3" width="13" customWidth="1"/>
    <col min="4" max="4" width="28" customWidth="1"/>
    <col min="5" max="5" width="22" customWidth="1"/>
    <col min="6" max="7" width="12" customWidth="1"/>
    <col min="8" max="8" width="13" customWidth="1"/>
    <col min="9" max="9" width="28" customWidth="1"/>
  </cols>
  <sheetData>
    <row r="1" spans="1:26" ht="30" customHeight="1" x14ac:dyDescent="0.3">
      <c r="A1" s="70" t="s">
        <v>122</v>
      </c>
      <c r="B1" s="61"/>
      <c r="C1" s="61"/>
      <c r="D1" s="61"/>
      <c r="E1" s="61"/>
      <c r="F1" s="61"/>
      <c r="G1" s="61"/>
      <c r="H1" s="61"/>
      <c r="I1" s="6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77" t="s">
        <v>3</v>
      </c>
      <c r="B2" s="63"/>
      <c r="C2" s="5">
        <v>18</v>
      </c>
      <c r="D2" s="77" t="s">
        <v>4</v>
      </c>
      <c r="E2" s="63"/>
      <c r="F2" s="7"/>
      <c r="G2" s="77" t="s">
        <v>5</v>
      </c>
      <c r="H2" s="63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3">
      <c r="A4" s="9" t="s">
        <v>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8</v>
      </c>
      <c r="G4" s="9" t="s">
        <v>22</v>
      </c>
      <c r="H4" s="9" t="s">
        <v>23</v>
      </c>
      <c r="I4" s="9" t="s">
        <v>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0">
        <v>1</v>
      </c>
      <c r="B5" s="14"/>
      <c r="C5" s="11"/>
      <c r="D5" s="17"/>
      <c r="E5" s="11"/>
      <c r="F5" s="11"/>
      <c r="G5" s="11"/>
      <c r="H5" s="20"/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9">
        <v>2</v>
      </c>
      <c r="B6" s="22"/>
      <c r="C6" s="21"/>
      <c r="D6" s="24"/>
      <c r="E6" s="21"/>
      <c r="F6" s="21"/>
      <c r="G6" s="21"/>
      <c r="H6" s="26"/>
      <c r="I6" s="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0">
        <v>3</v>
      </c>
      <c r="B7" s="14"/>
      <c r="C7" s="11"/>
      <c r="D7" s="17"/>
      <c r="E7" s="11"/>
      <c r="F7" s="11"/>
      <c r="G7" s="11"/>
      <c r="H7" s="20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9">
        <v>4</v>
      </c>
      <c r="B8" s="22"/>
      <c r="C8" s="21"/>
      <c r="D8" s="24"/>
      <c r="E8" s="21"/>
      <c r="F8" s="21"/>
      <c r="G8" s="21"/>
      <c r="H8" s="26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0">
        <v>5</v>
      </c>
      <c r="B9" s="14"/>
      <c r="C9" s="11"/>
      <c r="D9" s="17"/>
      <c r="E9" s="11"/>
      <c r="F9" s="11"/>
      <c r="G9" s="11"/>
      <c r="H9" s="20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9">
        <v>6</v>
      </c>
      <c r="B10" s="22"/>
      <c r="C10" s="21"/>
      <c r="D10" s="24"/>
      <c r="E10" s="21"/>
      <c r="F10" s="21"/>
      <c r="G10" s="21"/>
      <c r="H10" s="26"/>
      <c r="I10" s="2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>
        <v>7</v>
      </c>
      <c r="B11" s="14"/>
      <c r="C11" s="11"/>
      <c r="D11" s="17"/>
      <c r="E11" s="11"/>
      <c r="F11" s="11"/>
      <c r="G11" s="11"/>
      <c r="H11" s="20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9">
        <v>8</v>
      </c>
      <c r="B12" s="22"/>
      <c r="C12" s="21"/>
      <c r="D12" s="24"/>
      <c r="E12" s="21"/>
      <c r="F12" s="21"/>
      <c r="G12" s="21"/>
      <c r="H12" s="26"/>
      <c r="I12" s="2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0">
        <v>9</v>
      </c>
      <c r="B13" s="14"/>
      <c r="C13" s="11"/>
      <c r="D13" s="17"/>
      <c r="E13" s="11"/>
      <c r="F13" s="11"/>
      <c r="G13" s="11"/>
      <c r="H13" s="20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9">
        <v>10</v>
      </c>
      <c r="B14" s="22"/>
      <c r="C14" s="21"/>
      <c r="D14" s="24"/>
      <c r="E14" s="21"/>
      <c r="F14" s="21"/>
      <c r="G14" s="21"/>
      <c r="H14" s="26"/>
      <c r="I14" s="2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0">
        <v>11</v>
      </c>
      <c r="B15" s="14"/>
      <c r="C15" s="11"/>
      <c r="D15" s="17"/>
      <c r="E15" s="11"/>
      <c r="F15" s="11"/>
      <c r="G15" s="11"/>
      <c r="H15" s="20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9">
        <v>12</v>
      </c>
      <c r="B16" s="22"/>
      <c r="C16" s="21"/>
      <c r="D16" s="24"/>
      <c r="E16" s="21"/>
      <c r="F16" s="21"/>
      <c r="G16" s="21"/>
      <c r="H16" s="26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0">
        <v>13</v>
      </c>
      <c r="B17" s="14"/>
      <c r="C17" s="11"/>
      <c r="D17" s="17"/>
      <c r="E17" s="11"/>
      <c r="F17" s="11"/>
      <c r="G17" s="11"/>
      <c r="H17" s="20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9">
        <v>14</v>
      </c>
      <c r="B18" s="22"/>
      <c r="C18" s="21"/>
      <c r="D18" s="24"/>
      <c r="E18" s="21"/>
      <c r="F18" s="21"/>
      <c r="G18" s="21"/>
      <c r="H18" s="26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0">
        <v>15</v>
      </c>
      <c r="B19" s="14"/>
      <c r="C19" s="11"/>
      <c r="D19" s="17"/>
      <c r="E19" s="11"/>
      <c r="F19" s="11"/>
      <c r="G19" s="11"/>
      <c r="H19" s="20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79" t="s">
        <v>53</v>
      </c>
      <c r="B21" s="61"/>
      <c r="C21" s="61"/>
      <c r="D21" s="61"/>
      <c r="E21" s="61"/>
      <c r="F21" s="61"/>
      <c r="G21" s="61"/>
      <c r="H21" s="61"/>
      <c r="I21" s="6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customHeight="1" x14ac:dyDescent="0.3">
      <c r="A22" s="71" t="s">
        <v>56</v>
      </c>
      <c r="B22" s="55"/>
      <c r="C22" s="55"/>
      <c r="D22" s="56"/>
      <c r="E22" s="9" t="s">
        <v>57</v>
      </c>
      <c r="F22" s="9" t="s">
        <v>58</v>
      </c>
      <c r="G22" s="77" t="s">
        <v>59</v>
      </c>
      <c r="H22" s="61"/>
      <c r="I22" s="6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80" t="s">
        <v>51</v>
      </c>
      <c r="B23" s="55"/>
      <c r="C23" s="55"/>
      <c r="D23" s="56"/>
      <c r="E23" s="31">
        <f>COUNTIF($E$5:$E$19,"Individual Counselling")</f>
        <v>0</v>
      </c>
      <c r="F23" s="31">
        <f>SUMIF($E$5:$E$19,"Individual Counselling",$G$5:$G$19)</f>
        <v>0</v>
      </c>
      <c r="G23" s="78">
        <f>SUMIF($E$5:$E$19,"Individual Counselling",$H$5:$H$19)</f>
        <v>0</v>
      </c>
      <c r="H23" s="55"/>
      <c r="I23" s="5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80" t="s">
        <v>54</v>
      </c>
      <c r="B24" s="55"/>
      <c r="C24" s="55"/>
      <c r="D24" s="56"/>
      <c r="E24" s="31">
        <f>COUNTIF($E$5:$E$19,"Group Counselling")</f>
        <v>0</v>
      </c>
      <c r="F24" s="31">
        <f>SUMIF($E$5:$E$19,"Group Counselling",$G$5:$G$19)</f>
        <v>0</v>
      </c>
      <c r="G24" s="78">
        <f>SUMIF($E$5:$E$19,"Group Counselling",$H$5:$H$19)</f>
        <v>0</v>
      </c>
      <c r="H24" s="55"/>
      <c r="I24" s="5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80" t="s">
        <v>71</v>
      </c>
      <c r="B25" s="55"/>
      <c r="C25" s="55"/>
      <c r="D25" s="56"/>
      <c r="E25" s="31">
        <f>COUNTIF($E$5:$E$19,"Career / Family / Couple Counselling")</f>
        <v>0</v>
      </c>
      <c r="F25" s="31">
        <f>SUMIF($E$5:$E$19,"Career / Family / Couple Counselling",$G$5:$G$19)</f>
        <v>0</v>
      </c>
      <c r="G25" s="78">
        <f>SUMIF($E$5:$E$19,"Career / Family / Couple Counselling",$H$5:$H$19)</f>
        <v>0</v>
      </c>
      <c r="H25" s="55"/>
      <c r="I25" s="5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66" t="s">
        <v>64</v>
      </c>
      <c r="B26" s="55"/>
      <c r="C26" s="55"/>
      <c r="D26" s="56"/>
      <c r="E26" s="16">
        <f>COUNTIF($E$5:$E$19,"Professional Development")</f>
        <v>0</v>
      </c>
      <c r="F26" s="16">
        <f>SUMIF($E$5:$E$19,"Professional Development",$G$5:$G$19)</f>
        <v>0</v>
      </c>
      <c r="G26" s="81">
        <f>SUMIF($E$5:$E$19,"Professional Development",$H$5:$H$19)</f>
        <v>0</v>
      </c>
      <c r="H26" s="55"/>
      <c r="I26" s="5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66" t="s">
        <v>65</v>
      </c>
      <c r="B27" s="55"/>
      <c r="C27" s="55"/>
      <c r="D27" s="56"/>
      <c r="E27" s="16">
        <f>COUNTIF($E$5:$E$19,"Guidance Activities")</f>
        <v>0</v>
      </c>
      <c r="F27" s="16">
        <f>SUMIF($E$5:$E$19,"Guidance Activities",$G$5:$G$19)</f>
        <v>0</v>
      </c>
      <c r="G27" s="81">
        <f>SUMIF($E$5:$E$19,"Guidance Activities",$H$5:$H$19)</f>
        <v>0</v>
      </c>
      <c r="H27" s="55"/>
      <c r="I27" s="5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66" t="s">
        <v>67</v>
      </c>
      <c r="B28" s="55"/>
      <c r="C28" s="55"/>
      <c r="D28" s="56"/>
      <c r="E28" s="16">
        <f>COUNTIF($E$5:$E$19,"Supervision")</f>
        <v>0</v>
      </c>
      <c r="F28" s="16">
        <f>SUMIF($E$5:$E$19,"Supervision",$G$5:$G$19)</f>
        <v>0</v>
      </c>
      <c r="G28" s="81">
        <f>SUMIF($E$5:$E$19,"Supervision",$H$5:$H$19)</f>
        <v>0</v>
      </c>
      <c r="H28" s="55"/>
      <c r="I28" s="5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66" t="s">
        <v>68</v>
      </c>
      <c r="B29" s="55"/>
      <c r="C29" s="55"/>
      <c r="D29" s="56"/>
      <c r="E29" s="16">
        <f>COUNTIF($E$5:$E$19,"Management and Administration")</f>
        <v>0</v>
      </c>
      <c r="F29" s="16">
        <f>SUMIF($E$5:$E$19,"Management and Administration",$G$5:$G$19)</f>
        <v>0</v>
      </c>
      <c r="G29" s="81">
        <f>SUMIF($E$5:$E$19,"Management and Administration",$H$5:$H$19)</f>
        <v>0</v>
      </c>
      <c r="H29" s="55"/>
      <c r="I29" s="5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66" t="s">
        <v>78</v>
      </c>
      <c r="B30" s="55"/>
      <c r="C30" s="55"/>
      <c r="D30" s="56"/>
      <c r="E30" s="16">
        <f>COUNTIF($E$5:$E$19,"Face-to-Face Seminar")</f>
        <v>0</v>
      </c>
      <c r="F30" s="16">
        <f>SUMIF($E$5:$E$19,"Face-to-Face Seminar",$G$5:$G$19)</f>
        <v>0</v>
      </c>
      <c r="G30" s="81">
        <f>SUMIF($E$5:$E$19,"Face-to-Face Seminar",$H$5:$H$19)</f>
        <v>0</v>
      </c>
      <c r="H30" s="55"/>
      <c r="I30" s="5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62" t="s">
        <v>80</v>
      </c>
      <c r="B31" s="61"/>
      <c r="C31" s="61"/>
      <c r="D31" s="63"/>
      <c r="E31" s="34">
        <f t="shared" ref="E31:G31" si="0">SUM(E23:E30)</f>
        <v>0</v>
      </c>
      <c r="F31" s="34">
        <f t="shared" si="0"/>
        <v>0</v>
      </c>
      <c r="G31" s="84">
        <f t="shared" si="0"/>
        <v>0</v>
      </c>
      <c r="H31" s="55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80" t="s">
        <v>82</v>
      </c>
      <c r="B32" s="55"/>
      <c r="C32" s="55"/>
      <c r="D32" s="56"/>
      <c r="E32" s="35"/>
      <c r="F32" s="35"/>
      <c r="G32" s="82">
        <f>G23+G24+G25</f>
        <v>0</v>
      </c>
      <c r="H32" s="55"/>
      <c r="I32" s="5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92" t="s">
        <v>83</v>
      </c>
      <c r="B33" s="55"/>
      <c r="C33" s="55"/>
      <c r="D33" s="56"/>
      <c r="E33" s="36"/>
      <c r="F33" s="36"/>
      <c r="G33" s="83">
        <f>G31-G32</f>
        <v>0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 x14ac:dyDescent="0.3">
      <c r="A34" s="85"/>
      <c r="B34" s="86"/>
      <c r="C34" s="86"/>
      <c r="D34" s="86"/>
      <c r="E34" s="86"/>
      <c r="F34" s="86"/>
      <c r="G34" s="86"/>
      <c r="H34" s="86"/>
      <c r="I34" s="8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75" customHeight="1" x14ac:dyDescent="0.3">
      <c r="A35" s="87" t="s">
        <v>85</v>
      </c>
      <c r="B35" s="46"/>
      <c r="C35" s="46"/>
      <c r="D35" s="46"/>
      <c r="E35" s="46"/>
      <c r="F35" s="46"/>
      <c r="G35" s="46"/>
      <c r="H35" s="46"/>
      <c r="I35" s="8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75" customHeight="1" x14ac:dyDescent="0.3">
      <c r="A36" s="48"/>
      <c r="B36" s="49"/>
      <c r="C36" s="49"/>
      <c r="D36" s="49"/>
      <c r="E36" s="49"/>
      <c r="F36" s="49"/>
      <c r="G36" s="49"/>
      <c r="H36" s="49"/>
      <c r="I36" s="8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3">
      <c r="A37" s="48"/>
      <c r="B37" s="49"/>
      <c r="C37" s="49"/>
      <c r="D37" s="49"/>
      <c r="E37" s="49"/>
      <c r="F37" s="49"/>
      <c r="G37" s="49"/>
      <c r="H37" s="49"/>
      <c r="I37" s="8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3">
      <c r="A38" s="48"/>
      <c r="B38" s="49"/>
      <c r="C38" s="49"/>
      <c r="D38" s="49"/>
      <c r="E38" s="49"/>
      <c r="F38" s="49"/>
      <c r="G38" s="49"/>
      <c r="H38" s="49"/>
      <c r="I38" s="8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3">
      <c r="A39" s="48"/>
      <c r="B39" s="49"/>
      <c r="C39" s="49"/>
      <c r="D39" s="49"/>
      <c r="E39" s="49"/>
      <c r="F39" s="49"/>
      <c r="G39" s="49"/>
      <c r="H39" s="49"/>
      <c r="I39" s="8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3">
      <c r="A40" s="90"/>
      <c r="B40" s="86"/>
      <c r="C40" s="86"/>
      <c r="D40" s="86"/>
      <c r="E40" s="86"/>
      <c r="F40" s="86"/>
      <c r="G40" s="86"/>
      <c r="H40" s="86"/>
      <c r="I40" s="9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">
      <c r="A41" s="73"/>
      <c r="B41" s="49"/>
      <c r="C41" s="49"/>
      <c r="D41" s="49"/>
      <c r="E41" s="1"/>
      <c r="F41" s="73"/>
      <c r="G41" s="49"/>
      <c r="H41" s="49"/>
      <c r="I41" s="4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75" t="s">
        <v>88</v>
      </c>
      <c r="B42" s="61"/>
      <c r="C42" s="61"/>
      <c r="D42" s="63"/>
      <c r="E42" s="1"/>
      <c r="F42" s="76" t="s">
        <v>89</v>
      </c>
      <c r="G42" s="61"/>
      <c r="H42" s="61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">
      <c r="A43" s="38" t="s">
        <v>90</v>
      </c>
      <c r="B43" s="74"/>
      <c r="C43" s="55"/>
      <c r="D43" s="56"/>
      <c r="E43" s="1"/>
      <c r="F43" s="38" t="s">
        <v>90</v>
      </c>
      <c r="G43" s="74"/>
      <c r="H43" s="55"/>
      <c r="I43" s="5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75" customHeight="1" x14ac:dyDescent="0.3">
      <c r="A44" s="1"/>
      <c r="B44" s="73"/>
      <c r="C44" s="49"/>
      <c r="D44" s="49"/>
      <c r="E44" s="1"/>
      <c r="F44" s="1"/>
      <c r="G44" s="73"/>
      <c r="H44" s="49"/>
      <c r="I44" s="4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">
      <c r="A45" s="38" t="s">
        <v>92</v>
      </c>
      <c r="B45" s="74"/>
      <c r="C45" s="55"/>
      <c r="D45" s="56"/>
      <c r="E45" s="1"/>
      <c r="F45" s="38" t="s">
        <v>92</v>
      </c>
      <c r="G45" s="74"/>
      <c r="H45" s="55"/>
      <c r="I45" s="5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">
      <c r="A46" s="1"/>
      <c r="B46" s="73"/>
      <c r="C46" s="49"/>
      <c r="D46" s="49"/>
      <c r="E46" s="1"/>
      <c r="F46" s="1"/>
      <c r="G46" s="73"/>
      <c r="H46" s="49"/>
      <c r="I46" s="4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8" t="s">
        <v>94</v>
      </c>
      <c r="B47" s="74"/>
      <c r="C47" s="55"/>
      <c r="D47" s="56"/>
      <c r="E47" s="1"/>
      <c r="F47" s="38" t="s">
        <v>94</v>
      </c>
      <c r="G47" s="74"/>
      <c r="H47" s="55"/>
      <c r="I47" s="5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5">
    <mergeCell ref="A34:I34"/>
    <mergeCell ref="A35:I40"/>
    <mergeCell ref="A33:D33"/>
    <mergeCell ref="B46:D46"/>
    <mergeCell ref="B47:D47"/>
    <mergeCell ref="G47:I47"/>
    <mergeCell ref="G33:I33"/>
    <mergeCell ref="G28:I28"/>
    <mergeCell ref="G29:I29"/>
    <mergeCell ref="G30:I30"/>
    <mergeCell ref="G31:I31"/>
    <mergeCell ref="A32:D32"/>
    <mergeCell ref="A24:D24"/>
    <mergeCell ref="G24:I24"/>
    <mergeCell ref="A25:D25"/>
    <mergeCell ref="G25:I25"/>
    <mergeCell ref="A26:D26"/>
    <mergeCell ref="G26:I26"/>
    <mergeCell ref="G27:I27"/>
    <mergeCell ref="G32:I32"/>
    <mergeCell ref="A27:D27"/>
    <mergeCell ref="A28:D28"/>
    <mergeCell ref="A29:D29"/>
    <mergeCell ref="A30:D30"/>
    <mergeCell ref="A31:D31"/>
    <mergeCell ref="G22:I22"/>
    <mergeCell ref="G23:I23"/>
    <mergeCell ref="A1:I1"/>
    <mergeCell ref="A2:B2"/>
    <mergeCell ref="D2:E2"/>
    <mergeCell ref="G2:H2"/>
    <mergeCell ref="A21:I21"/>
    <mergeCell ref="A22:D22"/>
    <mergeCell ref="A23:D23"/>
    <mergeCell ref="B44:D44"/>
    <mergeCell ref="B43:D43"/>
    <mergeCell ref="G46:I46"/>
    <mergeCell ref="G45:I45"/>
    <mergeCell ref="A41:D41"/>
    <mergeCell ref="F41:I41"/>
    <mergeCell ref="G44:I44"/>
    <mergeCell ref="A42:D42"/>
    <mergeCell ref="F42:I42"/>
    <mergeCell ref="B45:D45"/>
    <mergeCell ref="G43:I43"/>
  </mergeCells>
  <dataValidations count="1">
    <dataValidation type="list" allowBlank="1" showInputMessage="1" showErrorMessage="1" prompt="Invalid - Select from the dropdown list." sqref="E5:E19" xr:uid="{00000000-0002-0000-1400-000000000000}">
      <formula1>"Individual Counselling,Group Counselling,Career / Family / Couple Counselling,Professional Development,Guidance Activities,Supervision,Management and Administration,Face-to-Face Seminar,Other"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COVER</vt:lpstr>
      <vt:lpstr>SUMMARY</vt:lpstr>
      <vt:lpstr>CLIENT TRACKER</vt:lpstr>
      <vt:lpstr>W01</vt:lpstr>
      <vt:lpstr>W02</vt:lpstr>
      <vt:lpstr>W03</vt:lpstr>
      <vt:lpstr>W04</vt:lpstr>
      <vt:lpstr>W05</vt:lpstr>
      <vt:lpstr>W06</vt:lpstr>
      <vt:lpstr>W07</vt:lpstr>
      <vt:lpstr>W08</vt:lpstr>
      <vt:lpstr>W09</vt:lpstr>
      <vt:lpstr>W10</vt:lpstr>
      <vt:lpstr>W11</vt:lpstr>
      <vt:lpstr>W12</vt:lpstr>
      <vt:lpstr>W13</vt:lpstr>
      <vt:lpstr>W14</vt:lpstr>
      <vt:lpstr>W15</vt:lpstr>
      <vt:lpstr>W16</vt:lpstr>
      <vt:lpstr>W17</vt:lpstr>
      <vt:lpstr>W18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 chuah</cp:lastModifiedBy>
  <dcterms:created xsi:type="dcterms:W3CDTF">2026-08-31T14:13:51Z</dcterms:created>
  <dcterms:modified xsi:type="dcterms:W3CDTF">2026-09-03T13:44:46Z</dcterms:modified>
</cp:coreProperties>
</file>